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8585" windowHeight="12570" tabRatio="576" activeTab="0"/>
  </bookViews>
  <sheets>
    <sheet name="Sheet1" sheetId="1" r:id="rId1"/>
  </sheets>
  <definedNames>
    <definedName name="_xlnm._FilterDatabase" localSheetId="0" hidden="1">'Sheet1'!$B$1:$FV$234</definedName>
    <definedName name="GMONEY">#REF!</definedName>
    <definedName name="MONEY">#REF!</definedName>
    <definedName name="_xlnm.Print_Area" localSheetId="0">'Sheet1'!$B$3:$AA$126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Z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</commentList>
</comments>
</file>

<file path=xl/sharedStrings.xml><?xml version="1.0" encoding="utf-8"?>
<sst xmlns="http://schemas.openxmlformats.org/spreadsheetml/2006/main" count="390" uniqueCount="301">
  <si>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</si>
  <si>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</si>
  <si>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</si>
  <si>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</si>
  <si>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</si>
  <si>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</si>
  <si>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CAMPO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</si>
  <si>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</si>
  <si>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</si>
  <si>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</si>
  <si>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</si>
  <si>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</si>
  <si>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</si>
  <si>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</si>
  <si>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</si>
  <si>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</si>
  <si>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</si>
  <si>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</si>
  <si>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</si>
  <si>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</si>
  <si>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</si>
  <si>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</si>
  <si>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</si>
  <si>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</si>
  <si>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</si>
  <si>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</si>
  <si>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</si>
  <si>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</si>
  <si>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</si>
  <si>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</si>
  <si>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</si>
  <si>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</si>
  <si>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</si>
  <si>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</si>
  <si>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</si>
  <si>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</si>
  <si>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</si>
  <si>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</si>
  <si>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</si>
  <si>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</si>
  <si>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</si>
  <si>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</si>
  <si>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</si>
  <si>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</si>
  <si>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</si>
  <si>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</si>
  <si>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</si>
  <si>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</si>
  <si>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</si>
  <si>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BRIGHTON 27J</t>
  </si>
  <si>
    <t>GILPIN</t>
  </si>
  <si>
    <t>MONTEZUMA</t>
  </si>
  <si>
    <t>OURAY</t>
  </si>
  <si>
    <t>SAGUACHE</t>
  </si>
  <si>
    <t>TELLER</t>
  </si>
  <si>
    <t>KEENESBURG</t>
  </si>
  <si>
    <t>Cost of Living Increase Calculated in FY 2001-02</t>
  </si>
  <si>
    <t>Total Maximum Allowable Override (Column D + E)</t>
  </si>
  <si>
    <t xml:space="preserve">calculated as the cost of living increase in FY 2001-02.  </t>
  </si>
  <si>
    <t>Override Percentage of Total Program Utilized</t>
  </si>
  <si>
    <t>Override as Percentage of Total Program</t>
  </si>
  <si>
    <t>FLORENCE</t>
  </si>
  <si>
    <t>BRUSH</t>
  </si>
  <si>
    <t>WOODLAND PARK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</si>
  <si>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</si>
  <si>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</si>
  <si>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</si>
  <si>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</si>
  <si>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</si>
  <si>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</si>
  <si>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</si>
  <si>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</si>
  <si>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</si>
  <si>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</si>
  <si>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</si>
  <si>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 xml:space="preserve"> </t>
  </si>
  <si>
    <t>STRASBURG</t>
  </si>
  <si>
    <t>FALCON</t>
  </si>
  <si>
    <t>IGNACIO</t>
  </si>
  <si>
    <t>VALLEY</t>
  </si>
  <si>
    <t>ADAMS 12 FIVE STAR</t>
  </si>
  <si>
    <t>WEST END</t>
  </si>
  <si>
    <t>AULT-HIGHLAND</t>
  </si>
  <si>
    <t>EATON</t>
  </si>
  <si>
    <t>MONTE VISTA</t>
  </si>
  <si>
    <t>20% (25%) of Total Program/$200,000 Allowable Override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</si>
  <si>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</si>
  <si>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</si>
  <si>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</si>
  <si>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</si>
  <si>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PRITCHETT</t>
  </si>
  <si>
    <t>HOLYOKE</t>
  </si>
  <si>
    <t>MAPLETON</t>
  </si>
  <si>
    <t>COMMERCE CITY</t>
  </si>
  <si>
    <t>ENGLEWOOD</t>
  </si>
  <si>
    <t>SHERIDAN</t>
  </si>
  <si>
    <t>CHERRY CREEK</t>
  </si>
  <si>
    <t>LITTLETON</t>
  </si>
  <si>
    <t>DEER TRAIL</t>
  </si>
  <si>
    <t>AURORA</t>
  </si>
  <si>
    <t>MCCLAVE</t>
  </si>
  <si>
    <t>ST VRAIN</t>
  </si>
  <si>
    <t>BUENA VISTA</t>
  </si>
  <si>
    <t>SALIDA</t>
  </si>
  <si>
    <t>NORTH CONEJOS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</si>
  <si>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</si>
  <si>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</si>
  <si>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</si>
  <si>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</si>
  <si>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</si>
  <si>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</si>
  <si>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</si>
  <si>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LEWIS-PALMER</t>
  </si>
  <si>
    <t>MIAMI-YODER</t>
  </si>
  <si>
    <t>ROARING FORK</t>
  </si>
  <si>
    <t>WEST GRAND</t>
  </si>
  <si>
    <t>EAST GRAND</t>
  </si>
  <si>
    <t>RIFLE - GARFIELD RE-2</t>
  </si>
  <si>
    <t>PARACHUTE - GARFIELD 16</t>
  </si>
  <si>
    <t>PLAINVIEW</t>
  </si>
  <si>
    <t>HI PLAINS</t>
  </si>
  <si>
    <t>DURANGO</t>
  </si>
  <si>
    <t>BAYFIELD</t>
  </si>
  <si>
    <t>POUDRE</t>
  </si>
  <si>
    <t>THOMPSON</t>
  </si>
  <si>
    <t>ESTES PARK</t>
  </si>
  <si>
    <t>PRIMERO</t>
  </si>
  <si>
    <t>AGUILAR</t>
  </si>
  <si>
    <t>BRANSON</t>
  </si>
  <si>
    <t>KIM</t>
  </si>
  <si>
    <t>FRENCHMAN</t>
  </si>
  <si>
    <t>PLATEAU</t>
  </si>
  <si>
    <t>DEBEQUE</t>
  </si>
  <si>
    <t>MESA VALLEY</t>
  </si>
  <si>
    <t>CREEDE</t>
  </si>
  <si>
    <t>MANCOS</t>
  </si>
  <si>
    <t>FT. MORGAN</t>
  </si>
  <si>
    <t>WELDON</t>
  </si>
  <si>
    <t>SWINK</t>
  </si>
  <si>
    <t>RIDGWAY</t>
  </si>
  <si>
    <t>PLATTE CANYON</t>
  </si>
  <si>
    <t>ASPEN</t>
  </si>
  <si>
    <t>MEEKER</t>
  </si>
  <si>
    <t>RANGELY</t>
  </si>
  <si>
    <t>SARGENT</t>
  </si>
  <si>
    <t>HAYDEN</t>
  </si>
  <si>
    <t>STEAMBOAT SPRINGS</t>
  </si>
  <si>
    <t>SOUTH ROUTT</t>
  </si>
  <si>
    <t>TELLURIDE</t>
  </si>
  <si>
    <t>NORWOOD</t>
  </si>
  <si>
    <t>CRIPPLE CREEK</t>
  </si>
  <si>
    <t>ARICKAREE</t>
  </si>
  <si>
    <t>WOODLIN</t>
  </si>
  <si>
    <t>GILCREST</t>
  </si>
  <si>
    <t>WINDSOR</t>
  </si>
  <si>
    <t>JOHNSTOWN</t>
  </si>
  <si>
    <t>FT. LUPTON</t>
  </si>
  <si>
    <t>PRAIRIE</t>
  </si>
  <si>
    <t>PAWNEE</t>
  </si>
  <si>
    <t>PLATTE VALLEY - WELD</t>
  </si>
  <si>
    <t xml:space="preserve">% with 25% plus Allowable COLA </t>
  </si>
  <si>
    <t>District Number</t>
  </si>
  <si>
    <t>BOULDER VALLEY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</si>
  <si>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</si>
  <si>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</si>
  <si>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</si>
  <si>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</si>
  <si>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</si>
  <si>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</si>
  <si>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</si>
  <si>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</si>
  <si>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</si>
  <si>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</si>
  <si>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</si>
  <si>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</si>
  <si>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</si>
  <si>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</si>
  <si>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</si>
  <si>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</si>
  <si>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</si>
  <si>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</si>
  <si>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</si>
  <si>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</si>
  <si>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</si>
  <si>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</si>
  <si>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</si>
  <si>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</si>
  <si>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</si>
  <si>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</si>
  <si>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</si>
  <si>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</si>
  <si>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</si>
  <si>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</si>
  <si>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</si>
  <si>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</si>
  <si>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</si>
  <si>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</si>
  <si>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</si>
  <si>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</si>
  <si>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</si>
  <si>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</si>
  <si>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</si>
  <si>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</si>
  <si>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</si>
  <si>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</si>
  <si>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</si>
  <si>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</si>
  <si>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</si>
  <si>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</si>
  <si>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</si>
  <si>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</si>
  <si>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</si>
  <si>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</si>
  <si>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</si>
  <si>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</si>
  <si>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</si>
  <si>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</si>
  <si>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</si>
  <si>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</si>
  <si>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</si>
  <si>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</si>
  <si>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</si>
  <si>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</si>
  <si>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</si>
  <si>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</si>
  <si>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</si>
  <si>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</si>
  <si>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</si>
  <si>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</si>
  <si>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</si>
  <si>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</si>
  <si>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</si>
  <si>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</si>
  <si>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</si>
  <si>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</si>
  <si>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</si>
  <si>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</si>
  <si>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</si>
  <si>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</si>
  <si>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</si>
  <si>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</si>
  <si>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</si>
  <si>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</si>
  <si>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</si>
  <si>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</si>
  <si>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</si>
  <si>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</si>
  <si>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</si>
  <si>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</si>
  <si>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</si>
  <si>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</si>
  <si>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</si>
  <si>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</si>
  <si>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</si>
  <si>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</si>
  <si>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</si>
  <si>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</si>
  <si>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</si>
  <si>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</si>
  <si>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</si>
  <si>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</si>
  <si>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</si>
  <si>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</si>
  <si>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</si>
  <si>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</si>
  <si>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</si>
  <si>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</si>
  <si>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</si>
  <si>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</si>
  <si>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</si>
  <si>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</si>
  <si>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</si>
  <si>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</si>
  <si>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</si>
  <si>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</si>
  <si>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</si>
  <si>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COSTILLA</t>
  </si>
  <si>
    <t>SIERRA GRANDE</t>
  </si>
  <si>
    <t>1480</t>
  </si>
  <si>
    <t>STRATTON</t>
  </si>
  <si>
    <t>1990</t>
  </si>
  <si>
    <t>PLATEAU VALLEY</t>
  </si>
  <si>
    <t>2730</t>
  </si>
  <si>
    <t>DEL NORTE</t>
  </si>
  <si>
    <t>3146</t>
  </si>
  <si>
    <t>BRIGGSDALE</t>
  </si>
  <si>
    <t>25% of Total Program Funding or 200,000 plus the amount</t>
  </si>
  <si>
    <t>The Override Limitation was revised to include</t>
  </si>
  <si>
    <t>Net Assessed Valuation 2012</t>
  </si>
  <si>
    <t>Fixed Mill</t>
  </si>
  <si>
    <t>max 50 mill total</t>
  </si>
  <si>
    <t>0740</t>
  </si>
  <si>
    <t>0230</t>
  </si>
  <si>
    <t>WALSH</t>
  </si>
  <si>
    <t>REVERE</t>
  </si>
  <si>
    <t>0050</t>
  </si>
  <si>
    <t>BENNETT</t>
  </si>
  <si>
    <t>BURLINGTON</t>
  </si>
  <si>
    <t>1500</t>
  </si>
  <si>
    <t>4.826 fixed</t>
  </si>
  <si>
    <t>664635 additional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</si>
</sst>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0" fontId="0" fillId="0" borderId="0" xfId="0" applyNumberFormat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 horizontal="left"/>
    </xf>
    <xf numFmtId="21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0" fontId="0" fillId="0" borderId="0" xfId="0" applyNumberFormat="1" applyAlignment="1">
      <alignment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3" fontId="0" fillId="0" borderId="0" xfId="0" applyNumberFormat="1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48</xdr:row>
      <xdr:rowOff>95250</xdr:rowOff>
    </xdr:from>
    <xdr:to>
      <xdr:col>1</xdr:col>
      <xdr:colOff>581025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3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2" max="2" width="14.28125" style="0" customWidth="1"/>
    <col min="3" max="3" width="27.7109375" style="6" customWidth="1"/>
    <col min="4" max="4" width="16.28125" style="0" customWidth="1"/>
    <col min="5" max="7" width="17.140625" style="1" customWidth="1"/>
    <col min="8" max="8" width="16.140625" style="1" customWidth="1"/>
    <col min="9" max="9" width="15.421875" style="10" customWidth="1"/>
    <col min="10" max="10" width="14.57421875" style="1" customWidth="1"/>
    <col min="11" max="11" width="15.28125" style="11" customWidth="1"/>
    <col min="12" max="12" width="15.7109375" style="1" customWidth="1"/>
    <col min="13" max="13" width="16.00390625" style="2" customWidth="1"/>
    <col min="14" max="14" width="14.57421875" style="3" customWidth="1"/>
    <col min="15" max="15" width="9.28125" style="5" customWidth="1"/>
    <col min="16" max="16" width="10.28125" style="10" customWidth="1"/>
    <col min="17" max="17" width="12.421875" style="0" customWidth="1"/>
    <col min="18" max="19" width="9.28125" style="0" customWidth="1"/>
    <col min="20" max="25" width="9.140625" style="0" customWidth="1"/>
    <col min="26" max="26" width="17.140625" style="1" customWidth="1"/>
    <col min="27" max="27" width="10.57421875" style="0" bestFit="1" customWidth="1"/>
    <col min="29" max="29" width="16.140625" style="1" customWidth="1"/>
    <col min="30" max="30" width="12.7109375" style="0" bestFit="1" customWidth="1"/>
  </cols>
  <sheetData>
    <row r="1" spans="1:30" s="37" customFormat="1" ht="81.75" customHeight="1">
      <c r="A1" s="43" t="s">
        <v>161</v>
      </c>
      <c r="B1" s="37" t="s">
        <v>10</v>
      </c>
      <c r="C1" s="37" t="s">
        <v>0</v>
      </c>
      <c r="D1" s="37" t="s">
        <v>48</v>
      </c>
      <c r="E1" s="38" t="s">
        <v>85</v>
      </c>
      <c r="F1" s="38" t="s">
        <v>56</v>
      </c>
      <c r="G1" s="38" t="s">
        <v>57</v>
      </c>
      <c r="H1" s="38" t="s">
        <v>74</v>
      </c>
      <c r="I1" s="39" t="s">
        <v>160</v>
      </c>
      <c r="J1" s="38" t="s">
        <v>59</v>
      </c>
      <c r="K1" s="40" t="s">
        <v>1</v>
      </c>
      <c r="L1" s="38" t="s">
        <v>2</v>
      </c>
      <c r="M1" s="40" t="s">
        <v>3</v>
      </c>
      <c r="N1" s="49" t="s">
        <v>288</v>
      </c>
      <c r="O1" s="41" t="s">
        <v>4</v>
      </c>
      <c r="P1" s="39" t="s">
        <v>60</v>
      </c>
      <c r="Q1" s="37" t="s">
        <v>275</v>
      </c>
      <c r="Z1" s="42"/>
      <c r="AA1" s="43"/>
      <c r="AC1" s="42"/>
      <c r="AD1" s="43"/>
    </row>
    <row r="2" spans="3:29" s="25" customFormat="1" ht="12.75">
      <c r="C2" s="23"/>
      <c r="D2" s="26"/>
      <c r="E2" s="27"/>
      <c r="F2" s="27"/>
      <c r="G2" s="27"/>
      <c r="H2" s="27"/>
      <c r="I2" s="35"/>
      <c r="J2" s="27"/>
      <c r="K2" s="36"/>
      <c r="L2" s="27"/>
      <c r="M2" s="45"/>
      <c r="N2" s="46"/>
      <c r="O2" s="30"/>
      <c r="P2" s="29"/>
      <c r="Z2" s="28"/>
      <c r="AC2" s="28"/>
    </row>
    <row r="3" spans="1:30" ht="12.75">
      <c r="A3" t="s">
        <v>163</v>
      </c>
      <c r="B3" s="6" t="s">
        <v>11</v>
      </c>
      <c r="C3" s="32" t="s">
        <v>92</v>
      </c>
      <c r="D3" s="1">
        <v>65980348.29</v>
      </c>
      <c r="E3" s="1">
        <f>IF((D3*0.25)&lt;200000,200000,(D3*0.25))</f>
        <v>16495087.0725</v>
      </c>
      <c r="F3" s="1">
        <v>1023645.96</v>
      </c>
      <c r="G3" s="1">
        <f aca="true" t="shared" si="0" ref="G3:H83">E3+F3</f>
        <v>17518733.0325</v>
      </c>
      <c r="H3" s="1">
        <v>4884049.99</v>
      </c>
      <c r="I3" s="10">
        <f>(E3+F3)/D3</f>
        <v>0.26551440673669713</v>
      </c>
      <c r="J3" s="18">
        <f>H3/D3</f>
        <v>0.07402279794785849</v>
      </c>
      <c r="K3" s="11">
        <f>H3-G3</f>
        <v>-12634683.042499999</v>
      </c>
      <c r="L3" s="1">
        <f aca="true" t="shared" si="1" ref="L3:L37">(N3*O3)/1000</f>
        <v>4884015.47522</v>
      </c>
      <c r="M3" s="2">
        <f aca="true" t="shared" si="2" ref="M3:M35">L3-H3</f>
        <v>-34.51477999985218</v>
      </c>
      <c r="N3" s="17">
        <v>461017130</v>
      </c>
      <c r="O3" s="5">
        <v>10.594000000000001</v>
      </c>
      <c r="P3" s="9">
        <f>L3/D3</f>
        <v>0.07402227484088961</v>
      </c>
      <c r="Q3" s="7"/>
      <c r="AA3" s="1"/>
      <c r="AD3" s="1"/>
    </row>
    <row r="4" spans="1:30" ht="12.75">
      <c r="A4" t="s">
        <v>164</v>
      </c>
      <c r="B4" s="6" t="s">
        <v>11</v>
      </c>
      <c r="C4" s="32" t="s">
        <v>80</v>
      </c>
      <c r="D4" s="1">
        <v>324511682.53000003</v>
      </c>
      <c r="E4" s="1">
        <f aca="true" t="shared" si="3" ref="E4:E73">IF((D4*0.25)&lt;200000,200000,(D4*0.25))</f>
        <v>81127920.63250001</v>
      </c>
      <c r="F4" s="1">
        <v>5923407.7</v>
      </c>
      <c r="G4" s="1">
        <f t="shared" si="0"/>
        <v>87051328.33250001</v>
      </c>
      <c r="H4" s="1">
        <v>35400000</v>
      </c>
      <c r="I4" s="10">
        <f aca="true" t="shared" si="4" ref="I4:I35">(E4+F4)/D4</f>
        <v>0.26825329570208123</v>
      </c>
      <c r="J4" s="18">
        <f aca="true" t="shared" si="5" ref="J4:J69">H4/D4</f>
        <v>0.10908698178139516</v>
      </c>
      <c r="K4" s="11">
        <f aca="true" t="shared" si="6" ref="K4:K69">H4-G4</f>
        <v>-51651328.33250001</v>
      </c>
      <c r="L4" s="1">
        <f t="shared" si="1"/>
        <v>35400405.987072</v>
      </c>
      <c r="M4" s="2">
        <f t="shared" si="2"/>
        <v>405.9870719984174</v>
      </c>
      <c r="N4" s="17">
        <v>1790793504</v>
      </c>
      <c r="O4" s="5">
        <v>19.768</v>
      </c>
      <c r="P4" s="9">
        <f aca="true" t="shared" si="7" ref="P4:P35">L4/D4</f>
        <v>0.10908823285213884</v>
      </c>
      <c r="Q4" s="7"/>
      <c r="AA4" s="1"/>
      <c r="AD4" s="1"/>
    </row>
    <row r="5" spans="1:30" ht="12.75">
      <c r="A5" t="s">
        <v>165</v>
      </c>
      <c r="B5" s="6" t="s">
        <v>11</v>
      </c>
      <c r="C5" s="32" t="s">
        <v>93</v>
      </c>
      <c r="D5" s="1">
        <v>66908984.64</v>
      </c>
      <c r="E5" s="1">
        <f t="shared" si="3"/>
        <v>16727246.16</v>
      </c>
      <c r="F5" s="1">
        <v>1501809.63</v>
      </c>
      <c r="G5" s="1">
        <f t="shared" si="0"/>
        <v>18229055.79</v>
      </c>
      <c r="H5" s="1">
        <v>4890000</v>
      </c>
      <c r="I5" s="10">
        <f t="shared" si="4"/>
        <v>0.2724455600108177</v>
      </c>
      <c r="J5" s="18">
        <f t="shared" si="5"/>
        <v>0.07308435520745633</v>
      </c>
      <c r="K5" s="11">
        <f t="shared" si="6"/>
        <v>-13339055.79</v>
      </c>
      <c r="L5" s="1">
        <f t="shared" si="1"/>
        <v>4889801.53935</v>
      </c>
      <c r="M5" s="2">
        <f t="shared" si="2"/>
        <v>-198.4606499997899</v>
      </c>
      <c r="N5" s="17">
        <v>612220050</v>
      </c>
      <c r="O5" s="5">
        <v>7.987</v>
      </c>
      <c r="P5" s="9">
        <f t="shared" si="7"/>
        <v>0.07308138907890024</v>
      </c>
      <c r="Q5" s="7"/>
      <c r="AA5" s="1"/>
      <c r="AD5" s="1"/>
    </row>
    <row r="6" spans="1:30" ht="12.75">
      <c r="A6" t="s">
        <v>166</v>
      </c>
      <c r="B6" s="6" t="s">
        <v>11</v>
      </c>
      <c r="C6" s="32" t="s">
        <v>49</v>
      </c>
      <c r="D6" s="1">
        <v>133410639.33</v>
      </c>
      <c r="E6" s="1">
        <f t="shared" si="3"/>
        <v>33352659.8325</v>
      </c>
      <c r="F6" s="1">
        <v>1480552.63</v>
      </c>
      <c r="G6" s="1">
        <f t="shared" si="0"/>
        <v>34833212.4625</v>
      </c>
      <c r="H6" s="1">
        <v>750000</v>
      </c>
      <c r="I6" s="10">
        <f t="shared" si="4"/>
        <v>0.26109771032831763</v>
      </c>
      <c r="J6" s="18">
        <f t="shared" si="5"/>
        <v>0.005621740543082367</v>
      </c>
      <c r="K6" s="11">
        <f t="shared" si="6"/>
        <v>-34083212.4625</v>
      </c>
      <c r="L6" s="1">
        <f t="shared" si="1"/>
        <v>749621.6336670001</v>
      </c>
      <c r="M6" s="2">
        <f t="shared" si="2"/>
        <v>-378.36633299989626</v>
      </c>
      <c r="N6" s="17">
        <v>839441919</v>
      </c>
      <c r="O6" s="5">
        <v>0.893</v>
      </c>
      <c r="P6" s="9">
        <f t="shared" si="7"/>
        <v>0.0056189044399432165</v>
      </c>
      <c r="Q6" s="7"/>
      <c r="AA6" s="1"/>
      <c r="AD6" s="1"/>
    </row>
    <row r="7" spans="1:30" ht="12.75">
      <c r="A7" s="48" t="s">
        <v>295</v>
      </c>
      <c r="B7" s="6" t="s">
        <v>11</v>
      </c>
      <c r="C7" s="32" t="s">
        <v>296</v>
      </c>
      <c r="D7" s="1">
        <v>8382916.819999999</v>
      </c>
      <c r="E7" s="1">
        <f t="shared" si="3"/>
        <v>2095729.2049999998</v>
      </c>
      <c r="F7" s="1">
        <v>313409.98</v>
      </c>
      <c r="G7" s="1">
        <f t="shared" si="0"/>
        <v>2409139.1849999996</v>
      </c>
      <c r="H7" s="1">
        <v>1200000</v>
      </c>
      <c r="I7" s="10">
        <f>(E7+F7)/D7</f>
        <v>0.28738674577472423</v>
      </c>
      <c r="J7" s="18">
        <f>H7/D7</f>
        <v>0.14314826518820212</v>
      </c>
      <c r="K7" s="11">
        <f>H7-G7</f>
        <v>-1209139.1849999996</v>
      </c>
      <c r="L7" s="1">
        <f>(N7*O7)/1000</f>
        <v>1200056.121579</v>
      </c>
      <c r="M7" s="2">
        <f>L7-H7</f>
        <v>56.12157900002785</v>
      </c>
      <c r="N7" s="17">
        <v>118150647</v>
      </c>
      <c r="O7" s="5">
        <v>10.157</v>
      </c>
      <c r="P7" s="9">
        <f t="shared" si="7"/>
        <v>0.14315495994376337</v>
      </c>
      <c r="Q7" s="7"/>
      <c r="AA7" s="1"/>
      <c r="AD7" s="1"/>
    </row>
    <row r="8" spans="1:30" ht="12.75">
      <c r="A8" t="s">
        <v>167</v>
      </c>
      <c r="B8" s="6" t="s">
        <v>11</v>
      </c>
      <c r="C8" s="32" t="s">
        <v>76</v>
      </c>
      <c r="D8" s="1">
        <v>8135238.33</v>
      </c>
      <c r="E8" s="1">
        <f t="shared" si="3"/>
        <v>2033809.5825</v>
      </c>
      <c r="F8" s="1">
        <v>197482.31</v>
      </c>
      <c r="G8" s="1">
        <f t="shared" si="0"/>
        <v>2231291.8925</v>
      </c>
      <c r="H8" s="1">
        <v>300000</v>
      </c>
      <c r="I8" s="10">
        <f t="shared" si="4"/>
        <v>0.27427492619014643</v>
      </c>
      <c r="J8" s="18">
        <f t="shared" si="5"/>
        <v>0.03687660862911683</v>
      </c>
      <c r="K8" s="11">
        <f t="shared" si="6"/>
        <v>-1931291.8925</v>
      </c>
      <c r="L8" s="1">
        <f t="shared" si="1"/>
        <v>299952.620352</v>
      </c>
      <c r="M8" s="2">
        <f t="shared" si="2"/>
        <v>-47.37964800000191</v>
      </c>
      <c r="N8" s="17">
        <v>89457984</v>
      </c>
      <c r="O8" s="5">
        <v>3.353</v>
      </c>
      <c r="P8" s="9">
        <f t="shared" si="7"/>
        <v>0.03687078462666256</v>
      </c>
      <c r="Q8" s="7"/>
      <c r="AA8" s="1"/>
      <c r="AD8" s="1"/>
    </row>
    <row r="9" spans="1:30" ht="12.75">
      <c r="A9" t="s">
        <v>168</v>
      </c>
      <c r="B9" s="6" t="s">
        <v>11</v>
      </c>
      <c r="C9" s="32" t="s">
        <v>5</v>
      </c>
      <c r="D9" s="1">
        <v>87931799.63000001</v>
      </c>
      <c r="E9" s="1">
        <f t="shared" si="3"/>
        <v>21982949.907500003</v>
      </c>
      <c r="F9" s="1">
        <v>3049421.53</v>
      </c>
      <c r="G9" s="1">
        <f t="shared" si="0"/>
        <v>25032371.437500004</v>
      </c>
      <c r="H9" s="1">
        <v>8363712.48</v>
      </c>
      <c r="I9" s="10">
        <f t="shared" si="4"/>
        <v>0.28467939406257325</v>
      </c>
      <c r="J9" s="18">
        <f t="shared" si="5"/>
        <v>0.09511590249708164</v>
      </c>
      <c r="K9" s="11">
        <f t="shared" si="6"/>
        <v>-16668658.957500003</v>
      </c>
      <c r="L9" s="1">
        <f t="shared" si="1"/>
        <v>8363984.969280001</v>
      </c>
      <c r="M9" s="2">
        <f t="shared" si="2"/>
        <v>272.489280000329</v>
      </c>
      <c r="N9" s="17">
        <v>527230520</v>
      </c>
      <c r="O9" s="5">
        <v>15.864</v>
      </c>
      <c r="P9" s="9">
        <f t="shared" si="7"/>
        <v>0.0951190013678104</v>
      </c>
      <c r="Q9" s="7"/>
      <c r="AA9" s="1"/>
      <c r="AD9" s="1"/>
    </row>
    <row r="10" spans="1:30" ht="12.75">
      <c r="A10" t="s">
        <v>169</v>
      </c>
      <c r="B10" s="6" t="s">
        <v>12</v>
      </c>
      <c r="C10" s="32" t="s">
        <v>94</v>
      </c>
      <c r="D10" s="1">
        <v>22823505.860000003</v>
      </c>
      <c r="E10" s="1">
        <f t="shared" si="3"/>
        <v>5705876.465000001</v>
      </c>
      <c r="F10" s="1">
        <v>767975.61</v>
      </c>
      <c r="G10" s="1">
        <f t="shared" si="0"/>
        <v>6473852.075000001</v>
      </c>
      <c r="H10" s="1">
        <v>4655850</v>
      </c>
      <c r="I10" s="10">
        <f t="shared" si="4"/>
        <v>0.2836484506241409</v>
      </c>
      <c r="J10" s="18">
        <f t="shared" si="5"/>
        <v>0.20399363833755904</v>
      </c>
      <c r="K10" s="11">
        <f t="shared" si="6"/>
        <v>-1818002.0750000011</v>
      </c>
      <c r="L10" s="1">
        <f t="shared" si="1"/>
        <v>4656503.68404</v>
      </c>
      <c r="M10" s="11">
        <f t="shared" si="2"/>
        <v>653.6840399997309</v>
      </c>
      <c r="N10" s="17">
        <v>406326674</v>
      </c>
      <c r="O10" s="5">
        <v>11.46</v>
      </c>
      <c r="P10" s="9">
        <f t="shared" si="7"/>
        <v>0.2040222791626807</v>
      </c>
      <c r="Q10" s="7"/>
      <c r="AA10" s="1"/>
      <c r="AD10" s="1"/>
    </row>
    <row r="11" spans="1:30" ht="12.75">
      <c r="A11" t="s">
        <v>170</v>
      </c>
      <c r="B11" s="6" t="s">
        <v>12</v>
      </c>
      <c r="C11" s="32" t="s">
        <v>95</v>
      </c>
      <c r="D11" s="1">
        <v>13790339.63</v>
      </c>
      <c r="E11" s="1">
        <f t="shared" si="3"/>
        <v>3447584.9075</v>
      </c>
      <c r="F11" s="1">
        <v>339255.29</v>
      </c>
      <c r="G11" s="1">
        <f t="shared" si="0"/>
        <v>3786840.1975000002</v>
      </c>
      <c r="H11" s="1">
        <v>1000000</v>
      </c>
      <c r="I11" s="10">
        <f t="shared" si="4"/>
        <v>0.274600937982845</v>
      </c>
      <c r="J11" s="18">
        <f t="shared" si="5"/>
        <v>0.07251453023133411</v>
      </c>
      <c r="K11" s="11">
        <f t="shared" si="6"/>
        <v>-2786840.1975000002</v>
      </c>
      <c r="L11" s="1">
        <f t="shared" si="1"/>
        <v>1000024.7993889999</v>
      </c>
      <c r="M11" s="2">
        <f t="shared" si="2"/>
        <v>24.79938899993431</v>
      </c>
      <c r="N11" s="17">
        <v>145925113</v>
      </c>
      <c r="O11" s="5">
        <v>6.853</v>
      </c>
      <c r="P11" s="9">
        <f t="shared" si="7"/>
        <v>0.07251632854737747</v>
      </c>
      <c r="Q11" s="7"/>
      <c r="AA11" s="1"/>
      <c r="AD11" s="1"/>
    </row>
    <row r="12" spans="1:30" ht="12.75">
      <c r="A12" t="s">
        <v>171</v>
      </c>
      <c r="B12" s="6" t="s">
        <v>12</v>
      </c>
      <c r="C12" s="32" t="s">
        <v>96</v>
      </c>
      <c r="D12" s="1">
        <v>412625611.79</v>
      </c>
      <c r="E12" s="1">
        <f t="shared" si="3"/>
        <v>103156402.9475</v>
      </c>
      <c r="F12" s="1">
        <v>1003951.56</v>
      </c>
      <c r="G12" s="1">
        <f t="shared" si="0"/>
        <v>104160354.50750001</v>
      </c>
      <c r="H12" s="1">
        <v>84604511.44</v>
      </c>
      <c r="I12" s="10">
        <f t="shared" si="4"/>
        <v>0.2524330810577773</v>
      </c>
      <c r="J12" s="18">
        <f t="shared" si="5"/>
        <v>0.2050394086614727</v>
      </c>
      <c r="K12" s="11">
        <f t="shared" si="6"/>
        <v>-19555843.06750001</v>
      </c>
      <c r="L12" s="1">
        <f t="shared" si="1"/>
        <v>84609639.356736</v>
      </c>
      <c r="M12" s="2">
        <f t="shared" si="2"/>
        <v>5127.916736006737</v>
      </c>
      <c r="N12" s="17">
        <v>4421490351</v>
      </c>
      <c r="O12" s="5">
        <v>19.136000000000003</v>
      </c>
      <c r="P12" s="9">
        <f t="shared" si="7"/>
        <v>0.20505183619042264</v>
      </c>
      <c r="Q12" s="7"/>
      <c r="AA12" s="1"/>
      <c r="AD12" s="1"/>
    </row>
    <row r="13" spans="1:31" ht="12.75">
      <c r="A13" t="s">
        <v>172</v>
      </c>
      <c r="B13" s="6" t="s">
        <v>12</v>
      </c>
      <c r="C13" s="32" t="s">
        <v>97</v>
      </c>
      <c r="D13" s="1">
        <v>115042031.92999999</v>
      </c>
      <c r="E13" s="1">
        <f t="shared" si="3"/>
        <v>28760507.982499998</v>
      </c>
      <c r="F13" s="1">
        <v>3157850.7</v>
      </c>
      <c r="G13" s="1">
        <f t="shared" si="0"/>
        <v>31918358.682499997</v>
      </c>
      <c r="H13" s="1">
        <v>28813580.59</v>
      </c>
      <c r="I13" s="10">
        <f t="shared" si="4"/>
        <v>0.2774495386340313</v>
      </c>
      <c r="J13" s="18">
        <f t="shared" si="5"/>
        <v>0.25046133232010626</v>
      </c>
      <c r="K13" s="11">
        <f t="shared" si="6"/>
        <v>-3104778.0924999975</v>
      </c>
      <c r="L13" s="14">
        <f t="shared" si="1"/>
        <v>28814075.888796</v>
      </c>
      <c r="M13" s="2">
        <f t="shared" si="2"/>
        <v>495.29879600182176</v>
      </c>
      <c r="N13" s="17">
        <v>1289739756</v>
      </c>
      <c r="O13" s="5">
        <v>22.341</v>
      </c>
      <c r="P13" s="9">
        <f t="shared" si="7"/>
        <v>0.25046563769256613</v>
      </c>
      <c r="Q13" s="7"/>
      <c r="AA13" s="1"/>
      <c r="AD13" s="1"/>
      <c r="AE13" s="19"/>
    </row>
    <row r="14" spans="1:30" ht="12.75">
      <c r="A14" t="s">
        <v>173</v>
      </c>
      <c r="B14" s="6" t="s">
        <v>12</v>
      </c>
      <c r="C14" s="32" t="s">
        <v>98</v>
      </c>
      <c r="D14" s="1">
        <v>2450965.39</v>
      </c>
      <c r="E14" s="1">
        <f t="shared" si="3"/>
        <v>612741.3475</v>
      </c>
      <c r="F14" s="1">
        <v>0</v>
      </c>
      <c r="G14" s="1">
        <f t="shared" si="0"/>
        <v>612741.3475</v>
      </c>
      <c r="H14" s="1">
        <v>6508.04</v>
      </c>
      <c r="I14" s="10">
        <f t="shared" si="4"/>
        <v>0.25</v>
      </c>
      <c r="J14" s="18">
        <f t="shared" si="5"/>
        <v>0.002655296572751686</v>
      </c>
      <c r="K14" s="11">
        <f t="shared" si="6"/>
        <v>-606233.3075</v>
      </c>
      <c r="L14" s="1">
        <f t="shared" si="1"/>
        <v>6520.521304999999</v>
      </c>
      <c r="M14" s="2">
        <f t="shared" si="2"/>
        <v>12.481304999999338</v>
      </c>
      <c r="N14" s="17">
        <v>31807421</v>
      </c>
      <c r="O14" s="5">
        <v>0.205</v>
      </c>
      <c r="P14" s="9">
        <f t="shared" si="7"/>
        <v>0.0026603889763616773</v>
      </c>
      <c r="Q14" s="7"/>
      <c r="AA14" s="1"/>
      <c r="AD14" s="1"/>
    </row>
    <row r="15" spans="1:30" ht="12.75">
      <c r="A15" t="s">
        <v>174</v>
      </c>
      <c r="B15" s="6" t="s">
        <v>12</v>
      </c>
      <c r="C15" s="32" t="s">
        <v>99</v>
      </c>
      <c r="D15" s="1">
        <v>334380595.64</v>
      </c>
      <c r="E15" s="1">
        <f t="shared" si="3"/>
        <v>83595148.91</v>
      </c>
      <c r="F15" s="1">
        <v>2551565.52</v>
      </c>
      <c r="G15" s="1">
        <f t="shared" si="0"/>
        <v>86146714.42999999</v>
      </c>
      <c r="H15" s="1">
        <v>37339028</v>
      </c>
      <c r="I15" s="10">
        <f t="shared" si="4"/>
        <v>0.2576307224559976</v>
      </c>
      <c r="J15" s="18">
        <f t="shared" si="5"/>
        <v>0.11166625242871406</v>
      </c>
      <c r="K15" s="11">
        <f t="shared" si="6"/>
        <v>-48807686.42999999</v>
      </c>
      <c r="L15" s="1">
        <f t="shared" si="1"/>
        <v>36859765.589818</v>
      </c>
      <c r="M15" s="2">
        <f t="shared" si="2"/>
        <v>-479262.4101819992</v>
      </c>
      <c r="N15" s="17">
        <v>1788788003</v>
      </c>
      <c r="O15" s="5">
        <v>20.606</v>
      </c>
      <c r="P15" s="9">
        <f t="shared" si="7"/>
        <v>0.11023296827158556</v>
      </c>
      <c r="Q15" s="7" t="s">
        <v>86</v>
      </c>
      <c r="AA15" s="1"/>
      <c r="AD15" s="1"/>
    </row>
    <row r="16" spans="1:30" ht="12.75">
      <c r="A16" s="48" t="s">
        <v>292</v>
      </c>
      <c r="B16" s="6" t="s">
        <v>13</v>
      </c>
      <c r="C16" s="32" t="s">
        <v>293</v>
      </c>
      <c r="D16" s="1">
        <v>1924920.0499999998</v>
      </c>
      <c r="E16" s="1">
        <f t="shared" si="3"/>
        <v>481230.01249999995</v>
      </c>
      <c r="F16" s="1">
        <v>0</v>
      </c>
      <c r="G16" s="1">
        <f t="shared" si="0"/>
        <v>481230.01249999995</v>
      </c>
      <c r="H16" s="1">
        <v>290180</v>
      </c>
      <c r="I16" s="10">
        <f t="shared" si="4"/>
        <v>0.25</v>
      </c>
      <c r="J16" s="18">
        <f t="shared" si="5"/>
        <v>0.15074911812571126</v>
      </c>
      <c r="K16" s="11">
        <f t="shared" si="6"/>
        <v>-191050.01249999995</v>
      </c>
      <c r="L16" s="1">
        <f t="shared" si="1"/>
        <v>290178.28</v>
      </c>
      <c r="M16" s="2">
        <f t="shared" si="2"/>
        <v>-1.7199999999720603</v>
      </c>
      <c r="N16" s="17">
        <v>29017828</v>
      </c>
      <c r="O16" s="5">
        <v>10</v>
      </c>
      <c r="P16" s="9">
        <f t="shared" si="7"/>
        <v>0.1507482245821067</v>
      </c>
      <c r="Q16" s="7" t="s">
        <v>86</v>
      </c>
      <c r="AA16" s="1"/>
      <c r="AD16" s="1"/>
    </row>
    <row r="17" spans="1:30" s="21" customFormat="1" ht="12.75">
      <c r="A17" t="s">
        <v>176</v>
      </c>
      <c r="B17" s="6" t="s">
        <v>13</v>
      </c>
      <c r="C17" s="32" t="s">
        <v>90</v>
      </c>
      <c r="D17" s="1">
        <v>820989.4400000001</v>
      </c>
      <c r="E17" s="1">
        <f>IF((D17*0.25)&lt;200000,200000,(D17*0.25))</f>
        <v>205247.36000000002</v>
      </c>
      <c r="F17" s="1">
        <v>0</v>
      </c>
      <c r="G17" s="1">
        <f>E17+F17</f>
        <v>205247.36000000002</v>
      </c>
      <c r="H17" s="1">
        <v>100000</v>
      </c>
      <c r="I17" s="10">
        <f t="shared" si="4"/>
        <v>0.25</v>
      </c>
      <c r="J17" s="18">
        <f t="shared" si="5"/>
        <v>0.12180424634938056</v>
      </c>
      <c r="K17" s="11">
        <f t="shared" si="6"/>
        <v>-105247.36000000002</v>
      </c>
      <c r="L17" s="1">
        <f>(N17*O17)/1000</f>
        <v>99998.232324</v>
      </c>
      <c r="M17" s="2">
        <f t="shared" si="2"/>
        <v>-1.7676760000031209</v>
      </c>
      <c r="N17" s="17">
        <v>11470318</v>
      </c>
      <c r="O17" s="5">
        <v>8.718</v>
      </c>
      <c r="P17" s="9">
        <f t="shared" si="7"/>
        <v>0.12180209324495087</v>
      </c>
      <c r="Q17" s="22"/>
      <c r="Z17" s="20"/>
      <c r="AA17" s="1"/>
      <c r="AC17" s="20"/>
      <c r="AD17" s="1"/>
    </row>
    <row r="18" spans="1:30" ht="12.75">
      <c r="A18" t="s">
        <v>175</v>
      </c>
      <c r="B18" s="6" t="s">
        <v>13</v>
      </c>
      <c r="C18" s="32" t="s">
        <v>6</v>
      </c>
      <c r="D18" s="1">
        <v>819780.8400000001</v>
      </c>
      <c r="E18" s="1">
        <f t="shared" si="3"/>
        <v>204945.21000000002</v>
      </c>
      <c r="F18" s="1">
        <v>0</v>
      </c>
      <c r="G18" s="1">
        <f t="shared" si="0"/>
        <v>204945.21000000002</v>
      </c>
      <c r="H18" s="1">
        <v>154645.62</v>
      </c>
      <c r="I18" s="10">
        <f t="shared" si="4"/>
        <v>0.25</v>
      </c>
      <c r="J18" s="18">
        <f t="shared" si="5"/>
        <v>0.1886426377079025</v>
      </c>
      <c r="K18" s="11">
        <f t="shared" si="6"/>
        <v>-50299.590000000026</v>
      </c>
      <c r="L18" s="1">
        <f t="shared" si="1"/>
        <v>154643.56308000002</v>
      </c>
      <c r="M18" s="2">
        <f t="shared" si="2"/>
        <v>-2.0569199999736156</v>
      </c>
      <c r="N18" s="17">
        <v>11999035</v>
      </c>
      <c r="O18" s="5">
        <v>12.888</v>
      </c>
      <c r="P18" s="9">
        <f t="shared" si="7"/>
        <v>0.1886401285982727</v>
      </c>
      <c r="Q18" s="7"/>
      <c r="AA18" s="1"/>
      <c r="AD18" s="1"/>
    </row>
    <row r="19" spans="1:30" ht="12.75">
      <c r="A19" t="s">
        <v>177</v>
      </c>
      <c r="B19" s="6" t="s">
        <v>14</v>
      </c>
      <c r="C19" s="32" t="s">
        <v>100</v>
      </c>
      <c r="D19" s="1">
        <v>2848834.18</v>
      </c>
      <c r="E19" s="1">
        <f t="shared" si="3"/>
        <v>712208.545</v>
      </c>
      <c r="F19" s="1">
        <v>0</v>
      </c>
      <c r="G19" s="1">
        <f t="shared" si="0"/>
        <v>712208.545</v>
      </c>
      <c r="H19" s="1">
        <v>125782.95</v>
      </c>
      <c r="I19" s="10">
        <f t="shared" si="4"/>
        <v>0.25</v>
      </c>
      <c r="J19" s="18">
        <f t="shared" si="5"/>
        <v>0.04415242939833023</v>
      </c>
      <c r="K19" s="11">
        <f t="shared" si="6"/>
        <v>-586425.5950000001</v>
      </c>
      <c r="L19" s="1">
        <f t="shared" si="1"/>
        <v>125775.6192</v>
      </c>
      <c r="M19" s="2">
        <f t="shared" si="2"/>
        <v>-7.3307999999960884</v>
      </c>
      <c r="N19" s="17">
        <v>19850950</v>
      </c>
      <c r="O19" s="5">
        <v>6.336</v>
      </c>
      <c r="P19" s="9">
        <f t="shared" si="7"/>
        <v>0.044149856135185794</v>
      </c>
      <c r="Q19" s="7"/>
      <c r="AA19" s="1"/>
      <c r="AD19" s="1"/>
    </row>
    <row r="20" spans="1:31" ht="12.75">
      <c r="A20" t="s">
        <v>178</v>
      </c>
      <c r="B20" s="6" t="s">
        <v>15</v>
      </c>
      <c r="C20" s="32" t="s">
        <v>101</v>
      </c>
      <c r="D20" s="1">
        <v>226581269.73999998</v>
      </c>
      <c r="E20" s="1">
        <f t="shared" si="3"/>
        <v>56645317.434999995</v>
      </c>
      <c r="F20" s="1">
        <v>3107770.19</v>
      </c>
      <c r="G20" s="1">
        <f t="shared" si="0"/>
        <v>59753087.62499999</v>
      </c>
      <c r="H20" s="1">
        <v>32635664</v>
      </c>
      <c r="I20" s="10">
        <f t="shared" si="4"/>
        <v>0.2637159183261976</v>
      </c>
      <c r="J20" s="18">
        <f t="shared" si="5"/>
        <v>0.14403513599093667</v>
      </c>
      <c r="K20" s="11">
        <f t="shared" si="6"/>
        <v>-27117423.624999993</v>
      </c>
      <c r="L20" s="1">
        <f t="shared" si="1"/>
        <v>32465980.68309</v>
      </c>
      <c r="M20" s="11">
        <f t="shared" si="2"/>
        <v>-169683.31690999866</v>
      </c>
      <c r="N20" s="17">
        <v>2388961051</v>
      </c>
      <c r="O20" s="5">
        <v>13.59</v>
      </c>
      <c r="P20" s="9">
        <f t="shared" si="7"/>
        <v>0.1432862509789288</v>
      </c>
      <c r="Q20" s="24" t="s">
        <v>271</v>
      </c>
      <c r="AA20" s="1"/>
      <c r="AD20" s="1"/>
      <c r="AE20" s="19"/>
    </row>
    <row r="21" spans="1:31" ht="12.75">
      <c r="A21" t="s">
        <v>179</v>
      </c>
      <c r="B21" s="6" t="s">
        <v>15</v>
      </c>
      <c r="C21" s="32" t="s">
        <v>162</v>
      </c>
      <c r="D21" s="1">
        <v>234494200.01</v>
      </c>
      <c r="E21" s="1">
        <f t="shared" si="3"/>
        <v>58623550.0025</v>
      </c>
      <c r="F21" s="1">
        <v>5484100.72</v>
      </c>
      <c r="G21" s="1">
        <f t="shared" si="0"/>
        <v>64107650.7225</v>
      </c>
      <c r="H21" s="1">
        <f>G21</f>
        <v>64107650.7225</v>
      </c>
      <c r="I21" s="10">
        <f t="shared" si="4"/>
        <v>0.2733869354541227</v>
      </c>
      <c r="J21" s="18">
        <f t="shared" si="5"/>
        <v>0.2733869354541227</v>
      </c>
      <c r="K21" s="11">
        <f t="shared" si="6"/>
        <v>0</v>
      </c>
      <c r="L21" s="1">
        <f t="shared" si="1"/>
        <v>64110352.25650401</v>
      </c>
      <c r="M21" s="2">
        <f t="shared" si="2"/>
        <v>2701.53400401026</v>
      </c>
      <c r="N21" s="17">
        <v>4927017542</v>
      </c>
      <c r="O21" s="5">
        <v>13.012</v>
      </c>
      <c r="P21" s="9">
        <f t="shared" si="7"/>
        <v>0.27339845613993874</v>
      </c>
      <c r="Q21" s="7"/>
      <c r="AA21" s="1"/>
      <c r="AD21" s="1"/>
      <c r="AE21" s="19"/>
    </row>
    <row r="22" spans="1:31" s="12" customFormat="1" ht="12.75">
      <c r="A22" t="s">
        <v>180</v>
      </c>
      <c r="B22" s="6" t="s">
        <v>16</v>
      </c>
      <c r="C22" s="32" t="s">
        <v>102</v>
      </c>
      <c r="D22" s="1">
        <v>7465273.9799999995</v>
      </c>
      <c r="E22" s="1">
        <f t="shared" si="3"/>
        <v>1866318.4949999999</v>
      </c>
      <c r="F22" s="1">
        <v>179452.74</v>
      </c>
      <c r="G22" s="1">
        <f t="shared" si="0"/>
        <v>2045771.2349999999</v>
      </c>
      <c r="H22" s="14">
        <v>2044227</v>
      </c>
      <c r="I22" s="10">
        <f t="shared" si="4"/>
        <v>0.274038332749845</v>
      </c>
      <c r="J22" s="18">
        <f t="shared" si="5"/>
        <v>0.27383147697949595</v>
      </c>
      <c r="K22" s="11">
        <f t="shared" si="6"/>
        <v>-1544.2349999998696</v>
      </c>
      <c r="L22" s="1">
        <f t="shared" si="1"/>
        <v>1995073.2396000002</v>
      </c>
      <c r="M22" s="11">
        <f t="shared" si="2"/>
        <v>-49153.760399999795</v>
      </c>
      <c r="N22" s="17">
        <v>167428100</v>
      </c>
      <c r="O22" s="5">
        <v>11.916</v>
      </c>
      <c r="P22" s="9">
        <f t="shared" si="7"/>
        <v>0.2672471559576974</v>
      </c>
      <c r="Q22" s="47" t="s">
        <v>272</v>
      </c>
      <c r="Z22" s="14"/>
      <c r="AA22" s="1"/>
      <c r="AC22" s="14"/>
      <c r="AD22" s="1"/>
      <c r="AE22" s="34"/>
    </row>
    <row r="23" spans="1:31" ht="12.75">
      <c r="A23" t="s">
        <v>181</v>
      </c>
      <c r="B23" s="6" t="s">
        <v>16</v>
      </c>
      <c r="C23" s="32" t="s">
        <v>103</v>
      </c>
      <c r="D23" s="1">
        <v>8894007.77</v>
      </c>
      <c r="E23" s="1">
        <f t="shared" si="3"/>
        <v>2223501.9425</v>
      </c>
      <c r="F23" s="1">
        <v>173421.01</v>
      </c>
      <c r="G23" s="1">
        <f t="shared" si="0"/>
        <v>2396922.9524999997</v>
      </c>
      <c r="H23" s="1">
        <v>1613051</v>
      </c>
      <c r="I23" s="10">
        <f t="shared" si="4"/>
        <v>0.26949863486570796</v>
      </c>
      <c r="J23" s="18">
        <f t="shared" si="5"/>
        <v>0.18136379478337245</v>
      </c>
      <c r="K23" s="11">
        <f t="shared" si="6"/>
        <v>-783871.9524999997</v>
      </c>
      <c r="L23" s="1">
        <f t="shared" si="1"/>
        <v>1613050.203888</v>
      </c>
      <c r="M23" s="11">
        <f t="shared" si="2"/>
        <v>-0.7961120000109076</v>
      </c>
      <c r="N23" s="17">
        <v>196521711</v>
      </c>
      <c r="O23" s="5">
        <v>8.208</v>
      </c>
      <c r="P23" s="9">
        <f t="shared" si="7"/>
        <v>0.18136370527231954</v>
      </c>
      <c r="Q23" s="7" t="s">
        <v>299</v>
      </c>
      <c r="R23" t="s">
        <v>300</v>
      </c>
      <c r="AA23" s="1"/>
      <c r="AD23" s="1"/>
      <c r="AE23" s="19"/>
    </row>
    <row r="24" spans="1:31" ht="12.75">
      <c r="A24" t="s">
        <v>182</v>
      </c>
      <c r="B24" s="6" t="s">
        <v>17</v>
      </c>
      <c r="C24" s="32" t="s">
        <v>28</v>
      </c>
      <c r="D24" s="1">
        <v>1576417.95</v>
      </c>
      <c r="E24" s="1">
        <f t="shared" si="3"/>
        <v>394104.4875</v>
      </c>
      <c r="F24" s="1">
        <v>0</v>
      </c>
      <c r="G24" s="1">
        <f t="shared" si="0"/>
        <v>394104.4875</v>
      </c>
      <c r="H24" s="14">
        <v>318409.77</v>
      </c>
      <c r="I24" s="10">
        <f t="shared" si="4"/>
        <v>0.25</v>
      </c>
      <c r="J24" s="18">
        <f t="shared" si="5"/>
        <v>0.2019830908421209</v>
      </c>
      <c r="K24" s="11">
        <f t="shared" si="6"/>
        <v>-75694.71749999997</v>
      </c>
      <c r="L24" s="1">
        <f t="shared" si="1"/>
        <v>318454.73006200005</v>
      </c>
      <c r="M24" s="2">
        <f t="shared" si="2"/>
        <v>44.96006200002739</v>
      </c>
      <c r="N24" s="17">
        <v>62712629</v>
      </c>
      <c r="O24" s="5">
        <v>5.078</v>
      </c>
      <c r="P24" s="9">
        <f t="shared" si="7"/>
        <v>0.2020116112367282</v>
      </c>
      <c r="Q24" s="7"/>
      <c r="AA24" s="1"/>
      <c r="AD24" s="1"/>
      <c r="AE24" s="19"/>
    </row>
    <row r="25" spans="1:30" ht="12.75">
      <c r="A25" t="s">
        <v>183</v>
      </c>
      <c r="B25" s="6" t="s">
        <v>17</v>
      </c>
      <c r="C25" s="32" t="s">
        <v>17</v>
      </c>
      <c r="D25" s="1">
        <v>2310395.54</v>
      </c>
      <c r="E25" s="1">
        <f t="shared" si="3"/>
        <v>577598.885</v>
      </c>
      <c r="F25" s="1">
        <v>0</v>
      </c>
      <c r="G25" s="1">
        <f t="shared" si="0"/>
        <v>577598.885</v>
      </c>
      <c r="H25" s="1">
        <v>564141</v>
      </c>
      <c r="I25" s="10">
        <f t="shared" si="4"/>
        <v>0.25</v>
      </c>
      <c r="J25" s="18">
        <f t="shared" si="5"/>
        <v>0.24417507315652107</v>
      </c>
      <c r="K25" s="11">
        <f t="shared" si="6"/>
        <v>-13457.88500000001</v>
      </c>
      <c r="L25" s="1">
        <f t="shared" si="1"/>
        <v>564162.3410420001</v>
      </c>
      <c r="M25" s="2">
        <f t="shared" si="2"/>
        <v>21.34104200010188</v>
      </c>
      <c r="N25" s="17">
        <v>108555386</v>
      </c>
      <c r="O25" s="5">
        <v>5.197</v>
      </c>
      <c r="P25" s="9">
        <f t="shared" si="7"/>
        <v>0.2441843101212012</v>
      </c>
      <c r="Q25" s="7"/>
      <c r="R25" s="5"/>
      <c r="AA25" s="1"/>
      <c r="AD25" s="1"/>
    </row>
    <row r="26" spans="1:31" ht="12.75">
      <c r="A26" t="s">
        <v>184</v>
      </c>
      <c r="B26" s="6" t="s">
        <v>18</v>
      </c>
      <c r="C26" s="32" t="s">
        <v>18</v>
      </c>
      <c r="D26" s="1">
        <v>7412154.35</v>
      </c>
      <c r="E26" s="1">
        <f t="shared" si="3"/>
        <v>1853038.5875</v>
      </c>
      <c r="F26" s="1">
        <v>585726.86</v>
      </c>
      <c r="G26" s="1">
        <f t="shared" si="0"/>
        <v>2438765.4475</v>
      </c>
      <c r="H26" s="1">
        <v>1839046</v>
      </c>
      <c r="I26" s="10">
        <f t="shared" si="4"/>
        <v>0.32902248554767344</v>
      </c>
      <c r="J26" s="18">
        <f t="shared" si="5"/>
        <v>0.24811221045336165</v>
      </c>
      <c r="K26" s="11">
        <f t="shared" si="6"/>
        <v>-599719.4474999998</v>
      </c>
      <c r="L26" s="1">
        <f t="shared" si="1"/>
        <v>1839264.47515</v>
      </c>
      <c r="M26" s="2">
        <f t="shared" si="2"/>
        <v>218.47515000007115</v>
      </c>
      <c r="N26" s="17">
        <v>589696850</v>
      </c>
      <c r="O26" s="5">
        <v>3.119</v>
      </c>
      <c r="P26" s="9">
        <f t="shared" si="7"/>
        <v>0.2481416857097694</v>
      </c>
      <c r="Q26" s="7"/>
      <c r="AA26" s="1"/>
      <c r="AD26" s="1"/>
      <c r="AE26" s="19"/>
    </row>
    <row r="27" spans="1:30" ht="12.75">
      <c r="A27" t="s">
        <v>185</v>
      </c>
      <c r="B27" s="6" t="s">
        <v>19</v>
      </c>
      <c r="C27" s="32" t="s">
        <v>104</v>
      </c>
      <c r="D27" s="1">
        <v>8041055.51</v>
      </c>
      <c r="E27" s="1">
        <f t="shared" si="3"/>
        <v>2010263.8775</v>
      </c>
      <c r="F27" s="1">
        <v>0</v>
      </c>
      <c r="G27" s="1">
        <f t="shared" si="0"/>
        <v>2010263.8775</v>
      </c>
      <c r="H27" s="1">
        <v>189856.48</v>
      </c>
      <c r="I27" s="10">
        <f t="shared" si="4"/>
        <v>0.25</v>
      </c>
      <c r="J27" s="18">
        <f t="shared" si="5"/>
        <v>0.02361089035685565</v>
      </c>
      <c r="K27" s="11">
        <f t="shared" si="6"/>
        <v>-1820407.3975</v>
      </c>
      <c r="L27" s="1">
        <f t="shared" si="1"/>
        <v>189848.467966</v>
      </c>
      <c r="M27" s="2">
        <f t="shared" si="2"/>
        <v>-8.012034000013955</v>
      </c>
      <c r="N27" s="17">
        <v>27947662</v>
      </c>
      <c r="O27" s="5">
        <v>6.793</v>
      </c>
      <c r="P27" s="9">
        <f t="shared" si="7"/>
        <v>0.02360989396602238</v>
      </c>
      <c r="Q27" s="7"/>
      <c r="AA27" s="1"/>
      <c r="AD27" s="1"/>
    </row>
    <row r="28" spans="1:30" ht="12.75">
      <c r="A28" s="48" t="s">
        <v>291</v>
      </c>
      <c r="B28" s="6" t="s">
        <v>276</v>
      </c>
      <c r="C28" s="32" t="s">
        <v>277</v>
      </c>
      <c r="D28" s="1">
        <v>2986316.56</v>
      </c>
      <c r="E28" s="1">
        <f t="shared" si="3"/>
        <v>746579.14</v>
      </c>
      <c r="F28" s="1">
        <v>0</v>
      </c>
      <c r="G28" s="1">
        <f t="shared" si="0"/>
        <v>746579.14</v>
      </c>
      <c r="H28" s="1">
        <v>330575</v>
      </c>
      <c r="I28" s="10">
        <f t="shared" si="4"/>
        <v>0.25</v>
      </c>
      <c r="J28" s="18">
        <f t="shared" si="5"/>
        <v>0.11069656995774085</v>
      </c>
      <c r="K28" s="11">
        <f t="shared" si="6"/>
        <v>-416004.14</v>
      </c>
      <c r="L28" s="1">
        <f t="shared" si="1"/>
        <v>329984.5095</v>
      </c>
      <c r="M28" s="2">
        <f t="shared" si="2"/>
        <v>-590.4905000000144</v>
      </c>
      <c r="N28" s="17">
        <v>64702845</v>
      </c>
      <c r="O28" s="5">
        <v>5.1</v>
      </c>
      <c r="P28" s="9">
        <f t="shared" si="7"/>
        <v>0.11049883790618634</v>
      </c>
      <c r="Q28" s="7" t="s">
        <v>289</v>
      </c>
      <c r="AA28" s="1"/>
      <c r="AD28" s="1"/>
    </row>
    <row r="29" spans="1:31" s="12" customFormat="1" ht="12.75">
      <c r="A29" t="s">
        <v>186</v>
      </c>
      <c r="B29" s="6" t="s">
        <v>20</v>
      </c>
      <c r="C29" s="32" t="s">
        <v>20</v>
      </c>
      <c r="D29" s="1">
        <v>710242434.48</v>
      </c>
      <c r="E29" s="1">
        <f t="shared" si="3"/>
        <v>177560608.62</v>
      </c>
      <c r="F29" s="1">
        <v>13961260.089999974</v>
      </c>
      <c r="G29" s="1">
        <f t="shared" si="0"/>
        <v>191521868.70999998</v>
      </c>
      <c r="H29" s="1">
        <v>131109740</v>
      </c>
      <c r="I29" s="10">
        <f t="shared" si="4"/>
        <v>0.2696570345733026</v>
      </c>
      <c r="J29" s="18">
        <f t="shared" si="5"/>
        <v>0.18459857315620865</v>
      </c>
      <c r="K29" s="11">
        <f t="shared" si="6"/>
        <v>-60412128.70999998</v>
      </c>
      <c r="L29" s="1">
        <f t="shared" si="1"/>
        <v>131109742.215754</v>
      </c>
      <c r="M29" s="11">
        <f t="shared" si="2"/>
        <v>2.2157540023326874</v>
      </c>
      <c r="N29" s="17">
        <v>10517386669</v>
      </c>
      <c r="O29" s="5">
        <v>12.466</v>
      </c>
      <c r="P29" s="9">
        <f t="shared" si="7"/>
        <v>0.18459857627592366</v>
      </c>
      <c r="Q29" s="13"/>
      <c r="Z29" s="14"/>
      <c r="AA29" s="1"/>
      <c r="AC29" s="8"/>
      <c r="AD29" s="1"/>
      <c r="AE29" s="34"/>
    </row>
    <row r="30" spans="1:30" ht="12.75">
      <c r="A30" t="s">
        <v>187</v>
      </c>
      <c r="B30" s="6" t="s">
        <v>21</v>
      </c>
      <c r="C30" s="32" t="s">
        <v>21</v>
      </c>
      <c r="D30" s="1">
        <v>492344955.29</v>
      </c>
      <c r="E30" s="1">
        <f t="shared" si="3"/>
        <v>123086238.8225</v>
      </c>
      <c r="F30" s="1">
        <v>4936260.97</v>
      </c>
      <c r="G30" s="1">
        <f t="shared" si="0"/>
        <v>128022499.7925</v>
      </c>
      <c r="H30" s="1">
        <v>33713000</v>
      </c>
      <c r="I30" s="10">
        <f t="shared" si="4"/>
        <v>0.2600260212214269</v>
      </c>
      <c r="J30" s="18">
        <f t="shared" si="5"/>
        <v>0.06847434839693328</v>
      </c>
      <c r="K30" s="11">
        <f t="shared" si="6"/>
        <v>-94309499.7925</v>
      </c>
      <c r="L30" s="1">
        <f t="shared" si="1"/>
        <v>33712191.82612</v>
      </c>
      <c r="M30" s="11">
        <f t="shared" si="2"/>
        <v>-808.1738800033927</v>
      </c>
      <c r="N30" s="17">
        <v>4805044445</v>
      </c>
      <c r="O30" s="5">
        <v>7.016</v>
      </c>
      <c r="P30" s="9">
        <f t="shared" si="7"/>
        <v>0.06847270691798378</v>
      </c>
      <c r="Q30" s="7"/>
      <c r="AA30" s="1"/>
      <c r="AD30" s="1"/>
    </row>
    <row r="31" spans="1:30" ht="12.75">
      <c r="A31" t="s">
        <v>188</v>
      </c>
      <c r="B31" s="6" t="s">
        <v>22</v>
      </c>
      <c r="C31" s="32" t="s">
        <v>22</v>
      </c>
      <c r="D31" s="1">
        <v>56391138.67</v>
      </c>
      <c r="E31" s="1">
        <f t="shared" si="3"/>
        <v>14097784.6675</v>
      </c>
      <c r="F31" s="1">
        <v>3143839.35</v>
      </c>
      <c r="G31" s="1">
        <f t="shared" si="0"/>
        <v>17241624.017500002</v>
      </c>
      <c r="H31" s="1">
        <v>8061630.9</v>
      </c>
      <c r="I31" s="10">
        <f t="shared" si="4"/>
        <v>0.30575059174452385</v>
      </c>
      <c r="J31" s="18">
        <f t="shared" si="5"/>
        <v>0.14295917922807924</v>
      </c>
      <c r="K31" s="11">
        <f t="shared" si="6"/>
        <v>-9179993.117500002</v>
      </c>
      <c r="L31" s="1">
        <f t="shared" si="1"/>
        <v>8061871.23925</v>
      </c>
      <c r="M31" s="2">
        <f t="shared" si="2"/>
        <v>240.3392499992624</v>
      </c>
      <c r="N31" s="17">
        <v>2400080750</v>
      </c>
      <c r="O31" s="5">
        <v>3.359</v>
      </c>
      <c r="P31" s="9">
        <f t="shared" si="7"/>
        <v>0.14296344123192714</v>
      </c>
      <c r="Q31" s="7"/>
      <c r="AA31" s="1"/>
      <c r="AD31" s="1"/>
    </row>
    <row r="32" spans="1:30" ht="12.75">
      <c r="A32" t="s">
        <v>189</v>
      </c>
      <c r="B32" s="6" t="s">
        <v>23</v>
      </c>
      <c r="C32" s="32" t="s">
        <v>105</v>
      </c>
      <c r="D32" s="1">
        <v>91259679.05</v>
      </c>
      <c r="E32" s="1">
        <f t="shared" si="3"/>
        <v>22814919.7625</v>
      </c>
      <c r="F32" s="1">
        <v>5661380.25</v>
      </c>
      <c r="G32" s="1">
        <f t="shared" si="0"/>
        <v>28476300.0125</v>
      </c>
      <c r="H32" s="1">
        <v>5750000</v>
      </c>
      <c r="I32" s="10">
        <f t="shared" si="4"/>
        <v>0.31203594302471965</v>
      </c>
      <c r="J32" s="18">
        <f t="shared" si="5"/>
        <v>0.06300701536381308</v>
      </c>
      <c r="K32" s="11">
        <f t="shared" si="6"/>
        <v>-22726300.0125</v>
      </c>
      <c r="L32" s="1">
        <f t="shared" si="1"/>
        <v>5734567.9196999995</v>
      </c>
      <c r="M32" s="2">
        <f t="shared" si="2"/>
        <v>-15432.080300000496</v>
      </c>
      <c r="N32" s="17">
        <v>541507830</v>
      </c>
      <c r="O32" s="5">
        <v>10.59</v>
      </c>
      <c r="P32" s="9">
        <f t="shared" si="7"/>
        <v>0.06283791461241173</v>
      </c>
      <c r="Q32" s="7"/>
      <c r="AA32" s="1"/>
      <c r="AD32" s="1"/>
    </row>
    <row r="33" spans="1:30" ht="12.75">
      <c r="A33" t="s">
        <v>190</v>
      </c>
      <c r="B33" s="6" t="s">
        <v>23</v>
      </c>
      <c r="C33" s="32" t="s">
        <v>106</v>
      </c>
      <c r="D33" s="1">
        <v>66594759.594</v>
      </c>
      <c r="E33" s="1">
        <f t="shared" si="3"/>
        <v>16648689.8985</v>
      </c>
      <c r="F33" s="1">
        <v>4239435.37</v>
      </c>
      <c r="G33" s="1">
        <f t="shared" si="0"/>
        <v>20888125.2685</v>
      </c>
      <c r="H33" s="1">
        <v>3950000</v>
      </c>
      <c r="I33" s="10">
        <f t="shared" si="4"/>
        <v>0.31366019482382757</v>
      </c>
      <c r="J33" s="18">
        <f t="shared" si="5"/>
        <v>0.05931397641618462</v>
      </c>
      <c r="K33" s="11">
        <f t="shared" si="6"/>
        <v>-16938125.2685</v>
      </c>
      <c r="L33" s="1">
        <f t="shared" si="1"/>
        <v>3950012.29559</v>
      </c>
      <c r="M33" s="2">
        <f t="shared" si="2"/>
        <v>12.295590000227094</v>
      </c>
      <c r="N33" s="17">
        <v>322528970</v>
      </c>
      <c r="O33" s="5">
        <v>12.247</v>
      </c>
      <c r="P33" s="9">
        <f t="shared" si="7"/>
        <v>0.05931416104918089</v>
      </c>
      <c r="Q33" s="7"/>
      <c r="AA33" s="1"/>
      <c r="AD33" s="1"/>
    </row>
    <row r="34" spans="1:31" ht="12.75">
      <c r="A34" t="s">
        <v>191</v>
      </c>
      <c r="B34" s="6" t="s">
        <v>23</v>
      </c>
      <c r="C34" s="32" t="s">
        <v>107</v>
      </c>
      <c r="D34" s="1">
        <v>58520167.992</v>
      </c>
      <c r="E34" s="1">
        <f t="shared" si="3"/>
        <v>14630041.998</v>
      </c>
      <c r="F34" s="1">
        <v>2450915.07</v>
      </c>
      <c r="G34" s="1">
        <f t="shared" si="0"/>
        <v>17080957.068</v>
      </c>
      <c r="H34" s="1">
        <v>700000</v>
      </c>
      <c r="I34" s="10">
        <f t="shared" si="4"/>
        <v>0.2918815453560395</v>
      </c>
      <c r="J34" s="18">
        <f t="shared" si="5"/>
        <v>0.011961688149898913</v>
      </c>
      <c r="K34" s="11">
        <f t="shared" si="6"/>
        <v>-16380957.068</v>
      </c>
      <c r="L34" s="1">
        <f t="shared" si="1"/>
        <v>663419</v>
      </c>
      <c r="M34" s="2">
        <f t="shared" si="2"/>
        <v>-36581</v>
      </c>
      <c r="N34" s="17">
        <v>132683800</v>
      </c>
      <c r="O34" s="5">
        <v>5</v>
      </c>
      <c r="P34" s="9">
        <f t="shared" si="7"/>
        <v>0.011336587415311123</v>
      </c>
      <c r="Q34" s="7" t="s">
        <v>86</v>
      </c>
      <c r="AA34" s="1"/>
      <c r="AC34" s="8"/>
      <c r="AD34" s="1"/>
      <c r="AE34" s="19"/>
    </row>
    <row r="35" spans="1:30" s="12" customFormat="1" ht="12.75">
      <c r="A35" t="s">
        <v>192</v>
      </c>
      <c r="B35" s="6" t="s">
        <v>23</v>
      </c>
      <c r="C35" s="32" t="s">
        <v>108</v>
      </c>
      <c r="D35" s="1">
        <v>239987034.78</v>
      </c>
      <c r="E35" s="1">
        <f t="shared" si="3"/>
        <v>59996758.695</v>
      </c>
      <c r="F35" s="1">
        <v>13979440.599999994</v>
      </c>
      <c r="G35" s="1">
        <f t="shared" si="0"/>
        <v>73976199.29499999</v>
      </c>
      <c r="H35" s="1">
        <v>30398822</v>
      </c>
      <c r="I35" s="10">
        <f t="shared" si="4"/>
        <v>0.30825081597768467</v>
      </c>
      <c r="J35" s="18">
        <f t="shared" si="5"/>
        <v>0.12666860119283982</v>
      </c>
      <c r="K35" s="11">
        <f t="shared" si="6"/>
        <v>-43577377.29499999</v>
      </c>
      <c r="L35" s="1">
        <f t="shared" si="1"/>
        <v>26997735.836060002</v>
      </c>
      <c r="M35" s="2">
        <f t="shared" si="2"/>
        <v>-3401086.1639399976</v>
      </c>
      <c r="N35" s="17">
        <v>2323985180</v>
      </c>
      <c r="O35" s="5">
        <v>11.617</v>
      </c>
      <c r="P35" s="9">
        <f t="shared" si="7"/>
        <v>0.11249664324912079</v>
      </c>
      <c r="Q35" s="13" t="s">
        <v>88</v>
      </c>
      <c r="Z35" s="14"/>
      <c r="AA35" s="1"/>
      <c r="AC35" s="14"/>
      <c r="AD35" s="1"/>
    </row>
    <row r="36" spans="1:30" ht="12.75">
      <c r="A36" t="s">
        <v>193</v>
      </c>
      <c r="B36" s="6" t="s">
        <v>23</v>
      </c>
      <c r="C36" s="32" t="s">
        <v>109</v>
      </c>
      <c r="D36" s="1">
        <v>37361839.372</v>
      </c>
      <c r="E36" s="1">
        <f t="shared" si="3"/>
        <v>9340459.843</v>
      </c>
      <c r="F36" s="1">
        <v>2610812.97</v>
      </c>
      <c r="G36" s="1">
        <f t="shared" si="0"/>
        <v>11951272.813000001</v>
      </c>
      <c r="H36" s="1">
        <v>5453185</v>
      </c>
      <c r="I36" s="10">
        <f aca="true" t="shared" si="8" ref="I36:I68">(E36+F36)/D36</f>
        <v>0.3198791337333519</v>
      </c>
      <c r="J36" s="18">
        <f t="shared" si="5"/>
        <v>0.14595600997328756</v>
      </c>
      <c r="K36" s="11">
        <f t="shared" si="6"/>
        <v>-6498087.813000001</v>
      </c>
      <c r="L36" s="1">
        <f t="shared" si="1"/>
        <v>5453185.02838</v>
      </c>
      <c r="M36" s="11">
        <f aca="true" t="shared" si="9" ref="M36:M68">L36-H36</f>
        <v>0.02838000003248453</v>
      </c>
      <c r="N36" s="17">
        <v>364468990</v>
      </c>
      <c r="O36" s="5">
        <v>14.962</v>
      </c>
      <c r="P36" s="9">
        <f aca="true" t="shared" si="10" ref="P36:P70">L36/D36</f>
        <v>0.14595601073288614</v>
      </c>
      <c r="Q36" s="7" t="s">
        <v>290</v>
      </c>
      <c r="AA36" s="1"/>
      <c r="AD36" s="1"/>
    </row>
    <row r="37" spans="1:30" ht="12.75">
      <c r="A37" t="s">
        <v>194</v>
      </c>
      <c r="B37" s="6" t="s">
        <v>23</v>
      </c>
      <c r="C37" s="32" t="s">
        <v>110</v>
      </c>
      <c r="D37" s="1">
        <v>11693925.59</v>
      </c>
      <c r="E37" s="1">
        <f t="shared" si="3"/>
        <v>2923481.3975</v>
      </c>
      <c r="F37" s="1">
        <v>691421.59</v>
      </c>
      <c r="G37" s="1">
        <f t="shared" si="0"/>
        <v>3614902.9875</v>
      </c>
      <c r="H37" s="1">
        <v>1900000</v>
      </c>
      <c r="I37" s="10">
        <f t="shared" si="8"/>
        <v>0.3091265597406627</v>
      </c>
      <c r="J37" s="18">
        <f t="shared" si="5"/>
        <v>0.16247751752625955</v>
      </c>
      <c r="K37" s="11">
        <f t="shared" si="6"/>
        <v>-1714902.9874999998</v>
      </c>
      <c r="L37" s="1">
        <f t="shared" si="1"/>
        <v>1900012.65912</v>
      </c>
      <c r="M37" s="2">
        <f t="shared" si="9"/>
        <v>12.659119999967515</v>
      </c>
      <c r="N37" s="17">
        <v>109214960</v>
      </c>
      <c r="O37" s="5">
        <v>17.397</v>
      </c>
      <c r="P37" s="9">
        <f t="shared" si="10"/>
        <v>0.16247860006436043</v>
      </c>
      <c r="Q37" s="7"/>
      <c r="AA37" s="1"/>
      <c r="AD37" s="1"/>
    </row>
    <row r="38" spans="1:30" s="12" customFormat="1" ht="12.75">
      <c r="A38" t="s">
        <v>195</v>
      </c>
      <c r="B38" s="6" t="s">
        <v>23</v>
      </c>
      <c r="C38" s="32" t="s">
        <v>111</v>
      </c>
      <c r="D38" s="1">
        <v>178429342.34399998</v>
      </c>
      <c r="E38" s="1">
        <f t="shared" si="3"/>
        <v>44607335.585999995</v>
      </c>
      <c r="F38" s="1">
        <v>12423538.810000002</v>
      </c>
      <c r="G38" s="1">
        <f t="shared" si="0"/>
        <v>57030874.396</v>
      </c>
      <c r="H38" s="1">
        <v>26750862</v>
      </c>
      <c r="I38" s="10">
        <f t="shared" si="8"/>
        <v>0.3196272185213138</v>
      </c>
      <c r="J38" s="18">
        <f t="shared" si="5"/>
        <v>0.14992411925403</v>
      </c>
      <c r="K38" s="11">
        <f t="shared" si="6"/>
        <v>-30280012.395999998</v>
      </c>
      <c r="L38" s="1">
        <f aca="true" t="shared" si="11" ref="L38:L72">(N38*O38)/1000</f>
        <v>26748649.45912</v>
      </c>
      <c r="M38" s="2">
        <f t="shared" si="9"/>
        <v>-2212.540879998356</v>
      </c>
      <c r="N38" s="17">
        <v>1335029420</v>
      </c>
      <c r="O38" s="5">
        <v>20.036</v>
      </c>
      <c r="P38" s="9">
        <f t="shared" si="10"/>
        <v>0.14991171915855842</v>
      </c>
      <c r="Q38" s="13" t="s">
        <v>88</v>
      </c>
      <c r="Z38" s="14"/>
      <c r="AA38" s="1"/>
      <c r="AC38" s="14"/>
      <c r="AD38" s="1"/>
    </row>
    <row r="39" spans="1:30" ht="12.75">
      <c r="A39" t="s">
        <v>196</v>
      </c>
      <c r="B39" s="6" t="s">
        <v>23</v>
      </c>
      <c r="C39" s="32" t="s">
        <v>112</v>
      </c>
      <c r="D39" s="1">
        <v>44840795.285000004</v>
      </c>
      <c r="E39" s="1">
        <f t="shared" si="3"/>
        <v>11210198.821250001</v>
      </c>
      <c r="F39" s="1">
        <v>2978693.21</v>
      </c>
      <c r="G39" s="1">
        <f t="shared" si="0"/>
        <v>14188892.03125</v>
      </c>
      <c r="H39" s="1">
        <v>4000000</v>
      </c>
      <c r="I39" s="10">
        <f t="shared" si="8"/>
        <v>0.31642819760595153</v>
      </c>
      <c r="J39" s="18">
        <f t="shared" si="5"/>
        <v>0.08920448387627208</v>
      </c>
      <c r="K39" s="11">
        <f t="shared" si="6"/>
        <v>-10188892.03125</v>
      </c>
      <c r="L39" s="1">
        <f t="shared" si="11"/>
        <v>4000072.95294</v>
      </c>
      <c r="M39" s="2">
        <f t="shared" si="9"/>
        <v>72.95294000022113</v>
      </c>
      <c r="N39" s="17">
        <v>427998390</v>
      </c>
      <c r="O39" s="5">
        <v>9.346</v>
      </c>
      <c r="P39" s="9">
        <f t="shared" si="10"/>
        <v>0.08920611080861207</v>
      </c>
      <c r="Q39" s="7"/>
      <c r="AA39" s="1"/>
      <c r="AD39" s="1"/>
    </row>
    <row r="40" spans="1:30" ht="12.75">
      <c r="A40" t="s">
        <v>197</v>
      </c>
      <c r="B40" s="6" t="s">
        <v>23</v>
      </c>
      <c r="C40" s="32" t="s">
        <v>77</v>
      </c>
      <c r="D40" s="1">
        <v>155410935.85</v>
      </c>
      <c r="E40" s="1">
        <f t="shared" si="3"/>
        <v>38852733.9625</v>
      </c>
      <c r="F40" s="1">
        <v>3075849.87</v>
      </c>
      <c r="G40" s="1">
        <f t="shared" si="0"/>
        <v>41928583.832499996</v>
      </c>
      <c r="H40" s="1">
        <v>7500000</v>
      </c>
      <c r="I40" s="10">
        <f t="shared" si="8"/>
        <v>0.269791720918332</v>
      </c>
      <c r="J40" s="18">
        <f t="shared" si="5"/>
        <v>0.04825915215669812</v>
      </c>
      <c r="K40" s="11">
        <f t="shared" si="6"/>
        <v>-34428583.832499996</v>
      </c>
      <c r="L40" s="1">
        <f t="shared" si="11"/>
        <v>6759300.688000001</v>
      </c>
      <c r="M40" s="2">
        <f t="shared" si="9"/>
        <v>-740699.311999999</v>
      </c>
      <c r="N40" s="17">
        <v>689724560</v>
      </c>
      <c r="O40" s="5">
        <v>9.8</v>
      </c>
      <c r="P40" s="9">
        <f t="shared" si="10"/>
        <v>0.043493082716675506</v>
      </c>
      <c r="Q40" s="7" t="s">
        <v>88</v>
      </c>
      <c r="AA40" s="1"/>
      <c r="AD40" s="1"/>
    </row>
    <row r="41" spans="1:30" ht="12.75">
      <c r="A41" t="s">
        <v>198</v>
      </c>
      <c r="B41" s="6" t="s">
        <v>23</v>
      </c>
      <c r="C41" s="32" t="s">
        <v>113</v>
      </c>
      <c r="D41" s="1">
        <v>3132294.67</v>
      </c>
      <c r="E41" s="1">
        <f t="shared" si="3"/>
        <v>783073.6675</v>
      </c>
      <c r="F41" s="1">
        <v>73715.73</v>
      </c>
      <c r="G41" s="1">
        <f t="shared" si="0"/>
        <v>856789.3975</v>
      </c>
      <c r="H41" s="1">
        <v>40575.48</v>
      </c>
      <c r="I41" s="10">
        <f t="shared" si="8"/>
        <v>0.2735340980866273</v>
      </c>
      <c r="J41" s="18">
        <f t="shared" si="5"/>
        <v>0.01295391534794522</v>
      </c>
      <c r="K41" s="11">
        <f t="shared" si="6"/>
        <v>-816213.9175</v>
      </c>
      <c r="L41" s="1">
        <f t="shared" si="11"/>
        <v>40569.079968000005</v>
      </c>
      <c r="M41" s="2">
        <f t="shared" si="9"/>
        <v>-6.400031999997736</v>
      </c>
      <c r="N41" s="17">
        <v>15274503</v>
      </c>
      <c r="O41" s="5">
        <v>2.656</v>
      </c>
      <c r="P41" s="9">
        <f t="shared" si="10"/>
        <v>0.012951872107230578</v>
      </c>
      <c r="Q41" s="7"/>
      <c r="AA41" s="1"/>
      <c r="AD41" s="1"/>
    </row>
    <row r="42" spans="1:30" ht="12.75">
      <c r="A42" t="s">
        <v>199</v>
      </c>
      <c r="B42" s="6" t="s">
        <v>64</v>
      </c>
      <c r="C42" s="32" t="s">
        <v>61</v>
      </c>
      <c r="D42" s="1">
        <v>11868621.33</v>
      </c>
      <c r="E42" s="1">
        <f t="shared" si="3"/>
        <v>2967155.3325</v>
      </c>
      <c r="F42" s="1">
        <v>46591.46</v>
      </c>
      <c r="G42" s="1">
        <f t="shared" si="0"/>
        <v>3013746.7925</v>
      </c>
      <c r="H42" s="1">
        <v>350000</v>
      </c>
      <c r="I42" s="10">
        <f t="shared" si="8"/>
        <v>0.2539256000090113</v>
      </c>
      <c r="J42" s="18">
        <f t="shared" si="5"/>
        <v>0.029489524542780234</v>
      </c>
      <c r="K42" s="11">
        <f t="shared" si="6"/>
        <v>-2663746.7925</v>
      </c>
      <c r="L42" s="1">
        <f t="shared" si="11"/>
        <v>349963.120875</v>
      </c>
      <c r="M42" s="2">
        <f t="shared" si="9"/>
        <v>-36.87912499997765</v>
      </c>
      <c r="N42" s="17">
        <v>145032375</v>
      </c>
      <c r="O42" s="5">
        <v>2.413</v>
      </c>
      <c r="P42" s="9">
        <f t="shared" si="10"/>
        <v>0.029486417263175083</v>
      </c>
      <c r="Q42" s="7"/>
      <c r="AA42" s="1"/>
      <c r="AD42" s="1"/>
    </row>
    <row r="43" spans="1:30" ht="12.75">
      <c r="A43" t="s">
        <v>200</v>
      </c>
      <c r="B43" s="6" t="s">
        <v>24</v>
      </c>
      <c r="C43" s="32" t="s">
        <v>114</v>
      </c>
      <c r="D43" s="1">
        <v>48613146.660000004</v>
      </c>
      <c r="E43" s="1">
        <f t="shared" si="3"/>
        <v>12153286.665000001</v>
      </c>
      <c r="F43" s="1">
        <v>831665.81</v>
      </c>
      <c r="G43" s="1">
        <f t="shared" si="0"/>
        <v>12984952.475000001</v>
      </c>
      <c r="H43" s="1">
        <v>8800000</v>
      </c>
      <c r="I43" s="10">
        <f t="shared" si="8"/>
        <v>0.26710783742958805</v>
      </c>
      <c r="J43" s="18">
        <f t="shared" si="5"/>
        <v>0.18102099132868596</v>
      </c>
      <c r="K43" s="11">
        <f t="shared" si="6"/>
        <v>-4184952.4750000015</v>
      </c>
      <c r="L43" s="1">
        <f t="shared" si="11"/>
        <v>8799875.29008</v>
      </c>
      <c r="M43" s="2">
        <f t="shared" si="9"/>
        <v>-124.70992000028491</v>
      </c>
      <c r="N43" s="17">
        <v>862225680</v>
      </c>
      <c r="O43" s="5">
        <v>10.206</v>
      </c>
      <c r="P43" s="9">
        <f t="shared" si="10"/>
        <v>0.18101842597489654</v>
      </c>
      <c r="Q43" s="7"/>
      <c r="AA43" s="1"/>
      <c r="AD43" s="1"/>
    </row>
    <row r="44" spans="1:30" ht="12.75">
      <c r="A44" t="s">
        <v>201</v>
      </c>
      <c r="B44" s="6" t="s">
        <v>24</v>
      </c>
      <c r="C44" s="32" t="s">
        <v>117</v>
      </c>
      <c r="D44" s="1">
        <v>36479551.730000004</v>
      </c>
      <c r="E44" s="1">
        <f t="shared" si="3"/>
        <v>9119887.932500001</v>
      </c>
      <c r="F44" s="1">
        <v>53981.4</v>
      </c>
      <c r="G44" s="1">
        <f t="shared" si="0"/>
        <v>9173869.332500001</v>
      </c>
      <c r="H44" s="1">
        <v>4300000</v>
      </c>
      <c r="I44" s="10">
        <f t="shared" si="8"/>
        <v>0.25147977147305806</v>
      </c>
      <c r="J44" s="18">
        <f t="shared" si="5"/>
        <v>0.11787425546854437</v>
      </c>
      <c r="K44" s="11">
        <f t="shared" si="6"/>
        <v>-4873869.332500001</v>
      </c>
      <c r="L44" s="1">
        <f t="shared" si="11"/>
        <v>4264331.91098</v>
      </c>
      <c r="M44" s="2">
        <f t="shared" si="9"/>
        <v>-35668.08901999984</v>
      </c>
      <c r="N44" s="17">
        <v>1200881980</v>
      </c>
      <c r="O44" s="5">
        <v>3.551</v>
      </c>
      <c r="P44" s="9">
        <f t="shared" si="10"/>
        <v>0.11689649978547036</v>
      </c>
      <c r="Q44" s="7"/>
      <c r="AA44" s="1"/>
      <c r="AD44" s="1"/>
    </row>
    <row r="45" spans="1:30" ht="12.75">
      <c r="A45" t="s">
        <v>202</v>
      </c>
      <c r="B45" s="6" t="s">
        <v>24</v>
      </c>
      <c r="C45" s="32" t="s">
        <v>118</v>
      </c>
      <c r="D45" s="1">
        <v>8671550.94</v>
      </c>
      <c r="E45" s="1">
        <f t="shared" si="3"/>
        <v>2167887.735</v>
      </c>
      <c r="F45" s="1">
        <v>0</v>
      </c>
      <c r="G45" s="1">
        <f t="shared" si="0"/>
        <v>2167887.735</v>
      </c>
      <c r="H45" s="1">
        <v>2167002</v>
      </c>
      <c r="I45" s="10">
        <f t="shared" si="8"/>
        <v>0.25</v>
      </c>
      <c r="J45" s="18">
        <f t="shared" si="5"/>
        <v>0.24989785737221307</v>
      </c>
      <c r="K45" s="11">
        <f t="shared" si="6"/>
        <v>-885.7349999998696</v>
      </c>
      <c r="L45" s="1">
        <f t="shared" si="11"/>
        <v>2167127.88058</v>
      </c>
      <c r="M45" s="2">
        <f t="shared" si="9"/>
        <v>125.8805800001137</v>
      </c>
      <c r="N45" s="17">
        <v>1118806340</v>
      </c>
      <c r="O45" s="5">
        <v>1.937</v>
      </c>
      <c r="P45" s="9">
        <f t="shared" si="10"/>
        <v>0.24991237387345616</v>
      </c>
      <c r="Q45" s="7"/>
      <c r="AA45" s="1"/>
      <c r="AD45" s="1"/>
    </row>
    <row r="46" spans="1:30" ht="12.75">
      <c r="A46" t="s">
        <v>203</v>
      </c>
      <c r="B46" s="6" t="s">
        <v>50</v>
      </c>
      <c r="C46" s="32" t="s">
        <v>50</v>
      </c>
      <c r="D46" s="1">
        <v>3965933.42</v>
      </c>
      <c r="E46" s="1">
        <f t="shared" si="3"/>
        <v>991483.355</v>
      </c>
      <c r="F46" s="1">
        <v>96176.64</v>
      </c>
      <c r="G46" s="1">
        <f t="shared" si="0"/>
        <v>1087659.9949999999</v>
      </c>
      <c r="H46" s="1">
        <v>980488</v>
      </c>
      <c r="I46" s="10">
        <f t="shared" si="8"/>
        <v>0.2742506945565415</v>
      </c>
      <c r="J46" s="18">
        <f t="shared" si="5"/>
        <v>0.24722754927136423</v>
      </c>
      <c r="K46" s="11">
        <f t="shared" si="6"/>
        <v>-107171.99499999988</v>
      </c>
      <c r="L46" s="1">
        <f t="shared" si="11"/>
        <v>980623.0842050001</v>
      </c>
      <c r="M46" s="2">
        <f t="shared" si="9"/>
        <v>135.08420500007924</v>
      </c>
      <c r="N46" s="17">
        <v>291938995</v>
      </c>
      <c r="O46" s="5">
        <v>3.359</v>
      </c>
      <c r="P46" s="9">
        <f t="shared" si="10"/>
        <v>0.24726161040923378</v>
      </c>
      <c r="Q46" s="7"/>
      <c r="AA46" s="1"/>
      <c r="AD46" s="1"/>
    </row>
    <row r="47" spans="1:30" ht="12.75">
      <c r="A47" t="s">
        <v>204</v>
      </c>
      <c r="B47" s="6" t="s">
        <v>25</v>
      </c>
      <c r="C47" s="32" t="s">
        <v>115</v>
      </c>
      <c r="D47" s="1">
        <v>4210001.59</v>
      </c>
      <c r="E47" s="1">
        <f t="shared" si="3"/>
        <v>1052500.3975</v>
      </c>
      <c r="F47" s="1">
        <v>45796.09</v>
      </c>
      <c r="G47" s="1">
        <f t="shared" si="0"/>
        <v>1098296.4875</v>
      </c>
      <c r="H47" s="1">
        <v>550000</v>
      </c>
      <c r="I47" s="10">
        <f t="shared" si="8"/>
        <v>0.26087792700809886</v>
      </c>
      <c r="J47" s="18">
        <f t="shared" si="5"/>
        <v>0.13064128082668966</v>
      </c>
      <c r="K47" s="11">
        <f t="shared" si="6"/>
        <v>-548296.4875</v>
      </c>
      <c r="L47" s="1">
        <f t="shared" si="11"/>
        <v>549949.68</v>
      </c>
      <c r="M47" s="2">
        <f t="shared" si="9"/>
        <v>-50.31999999994878</v>
      </c>
      <c r="N47" s="17">
        <v>183316560</v>
      </c>
      <c r="O47" s="5">
        <v>3</v>
      </c>
      <c r="P47" s="9">
        <f t="shared" si="10"/>
        <v>0.13062932833714205</v>
      </c>
      <c r="Q47" s="7"/>
      <c r="Z47"/>
      <c r="AA47" s="1"/>
      <c r="AD47" s="1"/>
    </row>
    <row r="48" spans="1:30" ht="12.75">
      <c r="A48" t="s">
        <v>205</v>
      </c>
      <c r="B48" s="6" t="s">
        <v>25</v>
      </c>
      <c r="C48" s="32" t="s">
        <v>116</v>
      </c>
      <c r="D48" s="1">
        <v>9903879.16</v>
      </c>
      <c r="E48" s="1">
        <f t="shared" si="3"/>
        <v>2475969.79</v>
      </c>
      <c r="F48" s="1">
        <v>680000</v>
      </c>
      <c r="G48" s="1">
        <f t="shared" si="0"/>
        <v>3155969.79</v>
      </c>
      <c r="H48" s="1">
        <v>2114125.51</v>
      </c>
      <c r="I48" s="10">
        <f t="shared" si="8"/>
        <v>0.3186599653544238</v>
      </c>
      <c r="J48" s="18">
        <f t="shared" si="5"/>
        <v>0.21346438863456405</v>
      </c>
      <c r="K48" s="11">
        <f t="shared" si="6"/>
        <v>-1041844.2800000003</v>
      </c>
      <c r="L48" s="1">
        <f t="shared" si="11"/>
        <v>2114182.6156500005</v>
      </c>
      <c r="M48" s="2">
        <f t="shared" si="9"/>
        <v>57.10565000073984</v>
      </c>
      <c r="N48" s="17">
        <v>511042450</v>
      </c>
      <c r="O48" s="5">
        <v>4.1370000000000005</v>
      </c>
      <c r="P48" s="9">
        <f t="shared" si="10"/>
        <v>0.2134701546227267</v>
      </c>
      <c r="Q48" s="7" t="s">
        <v>87</v>
      </c>
      <c r="AA48" s="1"/>
      <c r="AD48" s="1"/>
    </row>
    <row r="49" spans="1:30" ht="12.75">
      <c r="A49" t="s">
        <v>206</v>
      </c>
      <c r="B49" s="6" t="s">
        <v>65</v>
      </c>
      <c r="C49" s="32" t="s">
        <v>65</v>
      </c>
      <c r="D49" s="1">
        <v>14595396.65</v>
      </c>
      <c r="E49" s="1">
        <f t="shared" si="3"/>
        <v>3648849.1625</v>
      </c>
      <c r="F49" s="1">
        <v>271620.42</v>
      </c>
      <c r="G49" s="1">
        <f t="shared" si="0"/>
        <v>3920469.5825</v>
      </c>
      <c r="H49" s="1">
        <v>3800000</v>
      </c>
      <c r="I49" s="10">
        <f t="shared" si="8"/>
        <v>0.2686100060528331</v>
      </c>
      <c r="J49" s="18">
        <f t="shared" si="5"/>
        <v>0.2603560623342155</v>
      </c>
      <c r="K49" s="11">
        <f t="shared" si="6"/>
        <v>-120469.58250000002</v>
      </c>
      <c r="L49" s="1">
        <f t="shared" si="11"/>
        <v>3799771.548496</v>
      </c>
      <c r="M49" s="2">
        <f t="shared" si="9"/>
        <v>-228.45150399999693</v>
      </c>
      <c r="N49" s="17">
        <v>463556368</v>
      </c>
      <c r="O49" s="5">
        <v>8.197</v>
      </c>
      <c r="P49" s="9">
        <f t="shared" si="10"/>
        <v>0.2603404100357903</v>
      </c>
      <c r="Q49" s="7"/>
      <c r="AA49" s="1"/>
      <c r="AD49" s="1"/>
    </row>
    <row r="50" spans="1:30" ht="12.75">
      <c r="A50" t="s">
        <v>207</v>
      </c>
      <c r="B50" s="6" t="s">
        <v>26</v>
      </c>
      <c r="C50" s="32" t="s">
        <v>26</v>
      </c>
      <c r="D50" s="1">
        <v>638539148.2</v>
      </c>
      <c r="E50" s="1">
        <f t="shared" si="3"/>
        <v>159634787.05</v>
      </c>
      <c r="F50" s="1">
        <v>14199549.600000024</v>
      </c>
      <c r="G50" s="1">
        <f t="shared" si="0"/>
        <v>173834336.65000004</v>
      </c>
      <c r="H50" s="1">
        <v>113302585</v>
      </c>
      <c r="I50" s="10">
        <f t="shared" si="8"/>
        <v>0.2722375552697554</v>
      </c>
      <c r="J50" s="18">
        <f t="shared" si="5"/>
        <v>0.17744031093378151</v>
      </c>
      <c r="K50" s="11">
        <f t="shared" si="6"/>
        <v>-60531751.650000036</v>
      </c>
      <c r="L50" s="1">
        <f t="shared" si="11"/>
        <v>113297432.854284</v>
      </c>
      <c r="M50" s="2">
        <f t="shared" si="9"/>
        <v>-5152.145715996623</v>
      </c>
      <c r="N50" s="17">
        <v>7061669961</v>
      </c>
      <c r="O50" s="5">
        <v>16.044</v>
      </c>
      <c r="P50" s="9">
        <f t="shared" si="10"/>
        <v>0.17743224228876495</v>
      </c>
      <c r="Q50" s="7"/>
      <c r="AA50" s="1"/>
      <c r="AD50" s="1"/>
    </row>
    <row r="51" spans="1:30" ht="12.75">
      <c r="A51" t="s">
        <v>208</v>
      </c>
      <c r="B51" s="6" t="s">
        <v>27</v>
      </c>
      <c r="C51" s="32" t="s">
        <v>119</v>
      </c>
      <c r="D51" s="1">
        <v>1057749.3800000001</v>
      </c>
      <c r="E51" s="1">
        <f t="shared" si="3"/>
        <v>264437.34500000003</v>
      </c>
      <c r="F51" s="1">
        <v>32213.38</v>
      </c>
      <c r="G51" s="1">
        <f t="shared" si="0"/>
        <v>296650.72500000003</v>
      </c>
      <c r="H51" s="1">
        <v>64538.16</v>
      </c>
      <c r="I51" s="10">
        <f t="shared" si="8"/>
        <v>0.2804546432350544</v>
      </c>
      <c r="J51" s="18">
        <f t="shared" si="5"/>
        <v>0.061014604423592286</v>
      </c>
      <c r="K51" s="11">
        <f t="shared" si="6"/>
        <v>-232112.56500000003</v>
      </c>
      <c r="L51" s="1">
        <f t="shared" si="11"/>
        <v>64539.46215</v>
      </c>
      <c r="M51" s="2">
        <f t="shared" si="9"/>
        <v>1.3021499999958905</v>
      </c>
      <c r="N51" s="17">
        <v>18246950</v>
      </c>
      <c r="O51" s="5">
        <v>3.537</v>
      </c>
      <c r="P51" s="9">
        <f t="shared" si="10"/>
        <v>0.061015835480801695</v>
      </c>
      <c r="Q51" s="7"/>
      <c r="AA51" s="1"/>
      <c r="AD51" s="1"/>
    </row>
    <row r="52" spans="1:30" ht="12.75">
      <c r="A52" t="s">
        <v>209</v>
      </c>
      <c r="B52" s="6" t="s">
        <v>28</v>
      </c>
      <c r="C52" s="32" t="s">
        <v>120</v>
      </c>
      <c r="D52" s="1">
        <v>1574046.97</v>
      </c>
      <c r="E52" s="1">
        <f t="shared" si="3"/>
        <v>393511.7425</v>
      </c>
      <c r="F52" s="1">
        <v>60736.42</v>
      </c>
      <c r="G52" s="1">
        <f t="shared" si="0"/>
        <v>454248.1625</v>
      </c>
      <c r="H52" s="1">
        <v>139360.24</v>
      </c>
      <c r="I52" s="10">
        <f t="shared" si="8"/>
        <v>0.28858615477020994</v>
      </c>
      <c r="J52" s="18">
        <f t="shared" si="5"/>
        <v>0.08853626521704114</v>
      </c>
      <c r="K52" s="11">
        <f t="shared" si="6"/>
        <v>-314887.9225</v>
      </c>
      <c r="L52" s="1">
        <f t="shared" si="11"/>
        <v>139357.684004</v>
      </c>
      <c r="M52" s="2">
        <f t="shared" si="9"/>
        <v>-2.5559959999809507</v>
      </c>
      <c r="N52" s="17">
        <v>15549842</v>
      </c>
      <c r="O52" s="5">
        <v>8.962</v>
      </c>
      <c r="P52" s="9">
        <f t="shared" si="10"/>
        <v>0.08853464137985667</v>
      </c>
      <c r="Q52" s="7"/>
      <c r="AA52" s="1"/>
      <c r="AD52" s="1"/>
    </row>
    <row r="53" spans="1:30" ht="12.75">
      <c r="A53" s="48" t="s">
        <v>278</v>
      </c>
      <c r="B53" s="6" t="s">
        <v>28</v>
      </c>
      <c r="C53" s="32" t="s">
        <v>279</v>
      </c>
      <c r="D53" s="1">
        <v>2283615.9000000004</v>
      </c>
      <c r="E53" s="1">
        <f t="shared" si="3"/>
        <v>570903.9750000001</v>
      </c>
      <c r="F53" s="1">
        <v>171674.03</v>
      </c>
      <c r="G53" s="1">
        <f t="shared" si="0"/>
        <v>742578.0050000001</v>
      </c>
      <c r="H53" s="1">
        <v>119200</v>
      </c>
      <c r="I53" s="10">
        <f t="shared" si="8"/>
        <v>0.325176403352245</v>
      </c>
      <c r="J53" s="18">
        <f t="shared" si="5"/>
        <v>0.0521979199741953</v>
      </c>
      <c r="K53" s="11">
        <f t="shared" si="6"/>
        <v>-623378.0050000001</v>
      </c>
      <c r="L53" s="1">
        <f t="shared" si="11"/>
        <v>119253.50028000001</v>
      </c>
      <c r="M53" s="2">
        <f t="shared" si="9"/>
        <v>53.50028000000748</v>
      </c>
      <c r="N53" s="17">
        <v>15964324</v>
      </c>
      <c r="O53" s="5">
        <v>7.47</v>
      </c>
      <c r="P53" s="9">
        <f t="shared" si="10"/>
        <v>0.052221347854514405</v>
      </c>
      <c r="Q53" s="7"/>
      <c r="AA53" s="1"/>
      <c r="AD53" s="1"/>
    </row>
    <row r="54" spans="1:30" ht="12.75">
      <c r="A54" s="48" t="s">
        <v>298</v>
      </c>
      <c r="B54" s="6" t="s">
        <v>28</v>
      </c>
      <c r="C54" s="32" t="s">
        <v>297</v>
      </c>
      <c r="D54" s="1">
        <v>5881081.49</v>
      </c>
      <c r="E54" s="1">
        <f t="shared" si="3"/>
        <v>1470270.3725</v>
      </c>
      <c r="F54" s="1">
        <v>191859.43000000063</v>
      </c>
      <c r="G54" s="1">
        <f t="shared" si="0"/>
        <v>1662129.8025000007</v>
      </c>
      <c r="H54" s="1">
        <v>270068</v>
      </c>
      <c r="I54" s="10">
        <f t="shared" si="8"/>
        <v>0.2826231544871861</v>
      </c>
      <c r="J54" s="18">
        <f t="shared" si="5"/>
        <v>0.045921485777609926</v>
      </c>
      <c r="K54" s="11">
        <f>H54-G54</f>
        <v>-1392061.8025000007</v>
      </c>
      <c r="L54" s="1">
        <f>(N54*O54)/1000</f>
        <v>270070.202496</v>
      </c>
      <c r="M54" s="2">
        <f>L54-H54</f>
        <v>2.202495999983512</v>
      </c>
      <c r="N54" s="17">
        <v>77096832</v>
      </c>
      <c r="O54" s="5">
        <v>3.503</v>
      </c>
      <c r="P54" s="9">
        <f t="shared" si="10"/>
        <v>0.045921860282878</v>
      </c>
      <c r="Q54" s="7"/>
      <c r="AA54" s="1"/>
      <c r="AD54" s="1"/>
    </row>
    <row r="55" spans="1:30" ht="12.75">
      <c r="A55" t="s">
        <v>210</v>
      </c>
      <c r="B55" s="6" t="s">
        <v>29</v>
      </c>
      <c r="C55" s="32" t="s">
        <v>29</v>
      </c>
      <c r="D55" s="1">
        <v>8894045.209999999</v>
      </c>
      <c r="E55" s="1">
        <f t="shared" si="3"/>
        <v>2223511.3024999998</v>
      </c>
      <c r="F55" s="1">
        <v>127581.31</v>
      </c>
      <c r="G55" s="1">
        <f t="shared" si="0"/>
        <v>2351092.6125</v>
      </c>
      <c r="H55" s="1">
        <v>667783</v>
      </c>
      <c r="I55" s="10">
        <f t="shared" si="8"/>
        <v>0.26434457628532787</v>
      </c>
      <c r="J55" s="18">
        <f t="shared" si="5"/>
        <v>0.07508203345415647</v>
      </c>
      <c r="K55" s="11">
        <f t="shared" si="6"/>
        <v>-1683309.6124999998</v>
      </c>
      <c r="L55" s="1">
        <f t="shared" si="11"/>
        <v>667760.546669</v>
      </c>
      <c r="M55" s="2">
        <f t="shared" si="9"/>
        <v>-22.453331000055186</v>
      </c>
      <c r="N55" s="17">
        <v>227052209</v>
      </c>
      <c r="O55" s="5">
        <v>2.941</v>
      </c>
      <c r="P55" s="9">
        <f t="shared" si="10"/>
        <v>0.07507950891886685</v>
      </c>
      <c r="Q55" s="7"/>
      <c r="AA55" s="1"/>
      <c r="AD55" s="1"/>
    </row>
    <row r="56" spans="1:31" ht="12.75">
      <c r="A56" t="s">
        <v>211</v>
      </c>
      <c r="B56" s="6" t="s">
        <v>30</v>
      </c>
      <c r="C56" s="32" t="s">
        <v>121</v>
      </c>
      <c r="D56" s="1">
        <v>38280479.61</v>
      </c>
      <c r="E56" s="1">
        <f t="shared" si="3"/>
        <v>9570119.9025</v>
      </c>
      <c r="F56" s="1">
        <v>0</v>
      </c>
      <c r="G56" s="1">
        <f t="shared" si="0"/>
        <v>9570119.9025</v>
      </c>
      <c r="H56" s="1">
        <v>8221262.390000001</v>
      </c>
      <c r="I56" s="10">
        <f t="shared" si="8"/>
        <v>0.25</v>
      </c>
      <c r="J56" s="18">
        <f t="shared" si="5"/>
        <v>0.214763829339598</v>
      </c>
      <c r="K56" s="11">
        <f t="shared" si="6"/>
        <v>-1348857.5124999993</v>
      </c>
      <c r="L56" s="1">
        <f t="shared" si="11"/>
        <v>8220961.5596</v>
      </c>
      <c r="M56" s="2">
        <f t="shared" si="9"/>
        <v>-300.83040000032634</v>
      </c>
      <c r="N56" s="17">
        <v>1357490350</v>
      </c>
      <c r="O56" s="5">
        <v>6.056</v>
      </c>
      <c r="P56" s="9">
        <f t="shared" si="10"/>
        <v>0.2147559707546726</v>
      </c>
      <c r="Q56" s="7"/>
      <c r="R56" t="s">
        <v>75</v>
      </c>
      <c r="AA56" s="1"/>
      <c r="AD56" s="1"/>
      <c r="AE56" s="19"/>
    </row>
    <row r="57" spans="1:30" ht="12.75">
      <c r="A57" t="s">
        <v>212</v>
      </c>
      <c r="B57" s="6" t="s">
        <v>30</v>
      </c>
      <c r="C57" s="32" t="s">
        <v>122</v>
      </c>
      <c r="D57" s="1">
        <v>10808856.360000001</v>
      </c>
      <c r="E57" s="1">
        <f t="shared" si="3"/>
        <v>2702214.0900000003</v>
      </c>
      <c r="F57" s="1">
        <v>0</v>
      </c>
      <c r="G57" s="1">
        <f t="shared" si="0"/>
        <v>2702214.0900000003</v>
      </c>
      <c r="H57" s="1">
        <v>2051356.54</v>
      </c>
      <c r="I57" s="10">
        <f t="shared" si="8"/>
        <v>0.25</v>
      </c>
      <c r="J57" s="18">
        <f t="shared" si="5"/>
        <v>0.18978479051598757</v>
      </c>
      <c r="K57" s="11">
        <f t="shared" si="6"/>
        <v>-650857.5500000003</v>
      </c>
      <c r="L57" s="1">
        <f t="shared" si="11"/>
        <v>2051186.568672</v>
      </c>
      <c r="M57" s="2">
        <f t="shared" si="9"/>
        <v>-169.9713280000724</v>
      </c>
      <c r="N57" s="17">
        <v>254237304</v>
      </c>
      <c r="O57" s="5">
        <v>8.068</v>
      </c>
      <c r="P57" s="9">
        <f t="shared" si="10"/>
        <v>0.1897690653252422</v>
      </c>
      <c r="Q57" s="7"/>
      <c r="AA57" s="1"/>
      <c r="AD57" s="1"/>
    </row>
    <row r="58" spans="1:30" ht="12.75">
      <c r="A58" t="s">
        <v>213</v>
      </c>
      <c r="B58" s="6" t="s">
        <v>30</v>
      </c>
      <c r="C58" s="32" t="s">
        <v>78</v>
      </c>
      <c r="D58" s="1">
        <v>6817824.57</v>
      </c>
      <c r="E58" s="1">
        <f t="shared" si="3"/>
        <v>1704456.1425</v>
      </c>
      <c r="F58" s="1">
        <v>0</v>
      </c>
      <c r="G58" s="1">
        <f t="shared" si="0"/>
        <v>1704456.1425</v>
      </c>
      <c r="H58" s="1">
        <v>1100000</v>
      </c>
      <c r="I58" s="10">
        <f t="shared" si="8"/>
        <v>0.25</v>
      </c>
      <c r="J58" s="18">
        <f t="shared" si="5"/>
        <v>0.16134178706214494</v>
      </c>
      <c r="K58" s="11">
        <f t="shared" si="6"/>
        <v>-604456.1425000001</v>
      </c>
      <c r="L58" s="1">
        <f t="shared" si="11"/>
        <v>1100186.163645</v>
      </c>
      <c r="M58" s="2">
        <f t="shared" si="9"/>
        <v>186.16364499996416</v>
      </c>
      <c r="N58" s="17">
        <v>427921495</v>
      </c>
      <c r="O58" s="5">
        <v>2.571</v>
      </c>
      <c r="P58" s="9">
        <f t="shared" si="10"/>
        <v>0.16136909249411793</v>
      </c>
      <c r="Q58" s="7"/>
      <c r="AA58" s="1"/>
      <c r="AD58" s="1"/>
    </row>
    <row r="59" spans="1:31" ht="12.75">
      <c r="A59" t="s">
        <v>214</v>
      </c>
      <c r="B59" s="6" t="s">
        <v>31</v>
      </c>
      <c r="C59" s="32" t="s">
        <v>123</v>
      </c>
      <c r="D59" s="1">
        <v>221465672.01000002</v>
      </c>
      <c r="E59" s="1">
        <f t="shared" si="3"/>
        <v>55366418.002500005</v>
      </c>
      <c r="F59" s="1">
        <v>5532198.710000008</v>
      </c>
      <c r="G59" s="1">
        <f t="shared" si="0"/>
        <v>60898616.71250001</v>
      </c>
      <c r="H59" s="1">
        <v>35012147</v>
      </c>
      <c r="I59" s="10">
        <f t="shared" si="8"/>
        <v>0.27497993779257224</v>
      </c>
      <c r="J59" s="18">
        <f t="shared" si="5"/>
        <v>0.15809288492538504</v>
      </c>
      <c r="K59" s="11">
        <f t="shared" si="6"/>
        <v>-25886469.712500013</v>
      </c>
      <c r="L59" s="1">
        <f t="shared" si="11"/>
        <v>35011186.626624</v>
      </c>
      <c r="M59" s="11">
        <f t="shared" si="9"/>
        <v>-960.3733759969473</v>
      </c>
      <c r="N59" s="17">
        <v>2475338421</v>
      </c>
      <c r="O59" s="5">
        <v>14.144</v>
      </c>
      <c r="P59" s="9">
        <f t="shared" si="10"/>
        <v>0.1580885484818754</v>
      </c>
      <c r="Q59" s="7"/>
      <c r="AA59" s="1"/>
      <c r="AD59" s="1"/>
      <c r="AE59" s="19"/>
    </row>
    <row r="60" spans="1:30" s="12" customFormat="1" ht="12.75">
      <c r="A60" t="s">
        <v>215</v>
      </c>
      <c r="B60" s="6" t="s">
        <v>31</v>
      </c>
      <c r="C60" s="32" t="s">
        <v>124</v>
      </c>
      <c r="D60" s="1">
        <v>115841036.498</v>
      </c>
      <c r="E60" s="1">
        <f t="shared" si="3"/>
        <v>28960259.1245</v>
      </c>
      <c r="F60" s="1">
        <v>3311063.72</v>
      </c>
      <c r="G60" s="1">
        <f t="shared" si="0"/>
        <v>32271322.844499998</v>
      </c>
      <c r="H60" s="1">
        <v>14040000</v>
      </c>
      <c r="I60" s="10">
        <f t="shared" si="8"/>
        <v>0.2785828219437346</v>
      </c>
      <c r="J60" s="18">
        <f t="shared" si="5"/>
        <v>0.12120057299592965</v>
      </c>
      <c r="K60" s="11">
        <f t="shared" si="6"/>
        <v>-18231322.844499998</v>
      </c>
      <c r="L60" s="1">
        <f t="shared" si="11"/>
        <v>13011967.357872</v>
      </c>
      <c r="M60" s="11">
        <f t="shared" si="9"/>
        <v>-1028032.642128</v>
      </c>
      <c r="N60" s="17">
        <v>1328293932</v>
      </c>
      <c r="O60" s="5">
        <v>9.796</v>
      </c>
      <c r="P60" s="9">
        <f t="shared" si="10"/>
        <v>0.11232606122353414</v>
      </c>
      <c r="Q60" s="31" t="s">
        <v>274</v>
      </c>
      <c r="Z60" s="14"/>
      <c r="AA60" s="1"/>
      <c r="AC60" s="14"/>
      <c r="AD60" s="1"/>
    </row>
    <row r="61" spans="1:30" ht="12.75">
      <c r="A61" t="s">
        <v>216</v>
      </c>
      <c r="B61" s="6" t="s">
        <v>31</v>
      </c>
      <c r="C61" s="32" t="s">
        <v>125</v>
      </c>
      <c r="D61" s="1">
        <v>9073525</v>
      </c>
      <c r="E61" s="1">
        <f t="shared" si="3"/>
        <v>2268381.25</v>
      </c>
      <c r="F61" s="1">
        <v>487185.26</v>
      </c>
      <c r="G61" s="1">
        <f t="shared" si="0"/>
        <v>2755566.51</v>
      </c>
      <c r="H61" s="1">
        <v>1921000</v>
      </c>
      <c r="I61" s="10">
        <f t="shared" si="8"/>
        <v>0.3036930531408686</v>
      </c>
      <c r="J61" s="18">
        <f t="shared" si="5"/>
        <v>0.21171485172521154</v>
      </c>
      <c r="K61" s="11">
        <f t="shared" si="6"/>
        <v>-834566.5099999998</v>
      </c>
      <c r="L61" s="1">
        <f t="shared" si="11"/>
        <v>1921111.196736</v>
      </c>
      <c r="M61" s="2">
        <f t="shared" si="9"/>
        <v>111.1967360000126</v>
      </c>
      <c r="N61" s="17">
        <v>328058606</v>
      </c>
      <c r="O61" s="5">
        <v>5.856</v>
      </c>
      <c r="P61" s="9">
        <f t="shared" si="10"/>
        <v>0.2117271068009401</v>
      </c>
      <c r="Q61" s="7"/>
      <c r="AA61" s="1"/>
      <c r="AD61" s="1"/>
    </row>
    <row r="62" spans="1:30" ht="12.75">
      <c r="A62" t="s">
        <v>217</v>
      </c>
      <c r="B62" s="6" t="s">
        <v>32</v>
      </c>
      <c r="C62" s="32" t="s">
        <v>126</v>
      </c>
      <c r="D62" s="1">
        <v>2435035.1300000004</v>
      </c>
      <c r="E62" s="1">
        <f t="shared" si="3"/>
        <v>608758.7825000001</v>
      </c>
      <c r="F62" s="1">
        <v>0</v>
      </c>
      <c r="G62" s="1">
        <f t="shared" si="0"/>
        <v>608758.7825000001</v>
      </c>
      <c r="H62" s="1">
        <v>428694.86</v>
      </c>
      <c r="I62" s="10">
        <f t="shared" si="8"/>
        <v>0.25</v>
      </c>
      <c r="J62" s="18">
        <f t="shared" si="5"/>
        <v>0.176052844050755</v>
      </c>
      <c r="K62" s="11">
        <f t="shared" si="6"/>
        <v>-180063.9225000001</v>
      </c>
      <c r="L62" s="1">
        <f t="shared" si="11"/>
        <v>428674.79335999995</v>
      </c>
      <c r="M62" s="2">
        <f t="shared" si="9"/>
        <v>-20.066640000033658</v>
      </c>
      <c r="N62" s="17">
        <v>189343990</v>
      </c>
      <c r="O62" s="5">
        <v>2.264</v>
      </c>
      <c r="P62" s="9">
        <f t="shared" si="10"/>
        <v>0.176044603249728</v>
      </c>
      <c r="Q62" s="7"/>
      <c r="AA62" s="1"/>
      <c r="AD62" s="1"/>
    </row>
    <row r="63" spans="1:30" ht="12.75">
      <c r="A63" t="s">
        <v>218</v>
      </c>
      <c r="B63" s="6" t="s">
        <v>32</v>
      </c>
      <c r="C63" s="32" t="s">
        <v>127</v>
      </c>
      <c r="D63" s="1">
        <v>1737755.76</v>
      </c>
      <c r="E63" s="1">
        <f t="shared" si="3"/>
        <v>434438.94</v>
      </c>
      <c r="F63" s="1">
        <v>0</v>
      </c>
      <c r="G63" s="1">
        <f t="shared" si="0"/>
        <v>434438.94</v>
      </c>
      <c r="H63" s="1">
        <v>29636.04</v>
      </c>
      <c r="I63" s="10">
        <f t="shared" si="8"/>
        <v>0.25</v>
      </c>
      <c r="J63" s="18">
        <f t="shared" si="5"/>
        <v>0.017054203290340412</v>
      </c>
      <c r="K63" s="11">
        <f t="shared" si="6"/>
        <v>-404802.9</v>
      </c>
      <c r="L63" s="1">
        <f t="shared" si="11"/>
        <v>29606.265359999998</v>
      </c>
      <c r="M63" s="2">
        <f t="shared" si="9"/>
        <v>-29.774640000003274</v>
      </c>
      <c r="N63" s="17">
        <v>33720120</v>
      </c>
      <c r="O63" s="5">
        <v>0.878</v>
      </c>
      <c r="P63" s="9">
        <f t="shared" si="10"/>
        <v>0.01703706932900628</v>
      </c>
      <c r="Q63" s="7"/>
      <c r="AA63" s="1"/>
      <c r="AD63" s="1"/>
    </row>
    <row r="64" spans="1:31" ht="12.75">
      <c r="A64" t="s">
        <v>219</v>
      </c>
      <c r="B64" s="6" t="s">
        <v>32</v>
      </c>
      <c r="C64" s="32" t="s">
        <v>128</v>
      </c>
      <c r="D64" s="1">
        <v>3256310.7399999998</v>
      </c>
      <c r="E64" s="1">
        <f t="shared" si="3"/>
        <v>814077.6849999999</v>
      </c>
      <c r="F64" s="1">
        <v>0</v>
      </c>
      <c r="G64" s="1">
        <f t="shared" si="0"/>
        <v>814077.6849999999</v>
      </c>
      <c r="H64" s="1">
        <v>205000</v>
      </c>
      <c r="I64" s="10">
        <f t="shared" si="8"/>
        <v>0.25</v>
      </c>
      <c r="J64" s="18">
        <f t="shared" si="5"/>
        <v>0.06295467981044095</v>
      </c>
      <c r="K64" s="11">
        <f t="shared" si="6"/>
        <v>-609077.6849999999</v>
      </c>
      <c r="L64" s="1">
        <f t="shared" si="11"/>
        <v>205005.90923000002</v>
      </c>
      <c r="M64" s="2">
        <f t="shared" si="9"/>
        <v>5.909230000019306</v>
      </c>
      <c r="N64" s="17">
        <v>13721030</v>
      </c>
      <c r="O64" s="5">
        <v>14.941</v>
      </c>
      <c r="P64" s="9">
        <f t="shared" si="10"/>
        <v>0.06295649451133156</v>
      </c>
      <c r="Q64" s="7"/>
      <c r="AA64" s="1"/>
      <c r="AD64" s="1"/>
      <c r="AE64" s="19"/>
    </row>
    <row r="65" spans="1:30" ht="12.75">
      <c r="A65" t="s">
        <v>220</v>
      </c>
      <c r="B65" s="6" t="s">
        <v>32</v>
      </c>
      <c r="C65" s="32" t="s">
        <v>129</v>
      </c>
      <c r="D65" s="1">
        <v>777848.12</v>
      </c>
      <c r="E65" s="1">
        <f t="shared" si="3"/>
        <v>200000</v>
      </c>
      <c r="F65" s="1">
        <v>0</v>
      </c>
      <c r="G65" s="1">
        <f t="shared" si="0"/>
        <v>200000</v>
      </c>
      <c r="H65" s="1">
        <v>199997.66</v>
      </c>
      <c r="I65" s="10">
        <f t="shared" si="8"/>
        <v>0.2571196032459396</v>
      </c>
      <c r="J65" s="18">
        <f t="shared" si="5"/>
        <v>0.2571165949465816</v>
      </c>
      <c r="K65" s="11">
        <f t="shared" si="6"/>
        <v>-2.3399999999965075</v>
      </c>
      <c r="L65" s="1">
        <f t="shared" si="11"/>
        <v>199994.96682000003</v>
      </c>
      <c r="M65" s="11">
        <f t="shared" si="9"/>
        <v>-2.6931799999729265</v>
      </c>
      <c r="N65" s="17">
        <v>14625930</v>
      </c>
      <c r="O65" s="5">
        <v>13.674000000000001</v>
      </c>
      <c r="P65" s="9">
        <f t="shared" si="10"/>
        <v>0.2571131325997163</v>
      </c>
      <c r="Q65" s="7"/>
      <c r="AA65" s="1"/>
      <c r="AD65" s="1"/>
    </row>
    <row r="66" spans="1:30" ht="12.75">
      <c r="A66" t="s">
        <v>221</v>
      </c>
      <c r="B66" s="6" t="s">
        <v>33</v>
      </c>
      <c r="C66" s="32" t="s">
        <v>79</v>
      </c>
      <c r="D66" s="1">
        <v>16813261.07</v>
      </c>
      <c r="E66" s="1">
        <f t="shared" si="3"/>
        <v>4203315.2675</v>
      </c>
      <c r="F66" s="1">
        <v>0</v>
      </c>
      <c r="G66" s="1">
        <f t="shared" si="0"/>
        <v>4203315.2675</v>
      </c>
      <c r="H66" s="1">
        <v>500000</v>
      </c>
      <c r="I66" s="10">
        <f t="shared" si="8"/>
        <v>0.25</v>
      </c>
      <c r="J66" s="18">
        <f t="shared" si="5"/>
        <v>0.02973843074929425</v>
      </c>
      <c r="K66" s="11">
        <f t="shared" si="6"/>
        <v>-3703315.2675</v>
      </c>
      <c r="L66" s="1">
        <f t="shared" si="11"/>
        <v>499922.32806</v>
      </c>
      <c r="M66" s="2">
        <f t="shared" si="9"/>
        <v>-77.67193999997107</v>
      </c>
      <c r="N66" s="17">
        <v>173704770</v>
      </c>
      <c r="O66" s="5">
        <v>2.878</v>
      </c>
      <c r="P66" s="9">
        <f t="shared" si="10"/>
        <v>0.02973381106607655</v>
      </c>
      <c r="Q66" s="7"/>
      <c r="AA66" s="1"/>
      <c r="AD66" s="1"/>
    </row>
    <row r="67" spans="1:30" ht="12.75">
      <c r="A67" t="s">
        <v>222</v>
      </c>
      <c r="B67" s="6" t="s">
        <v>33</v>
      </c>
      <c r="C67" s="32" t="s">
        <v>130</v>
      </c>
      <c r="D67" s="1">
        <v>2437589.75</v>
      </c>
      <c r="E67" s="1">
        <f t="shared" si="3"/>
        <v>609397.4375</v>
      </c>
      <c r="F67" s="1">
        <v>0</v>
      </c>
      <c r="G67" s="1">
        <f t="shared" si="0"/>
        <v>609397.4375</v>
      </c>
      <c r="H67" s="1">
        <v>18622.72</v>
      </c>
      <c r="I67" s="10">
        <f t="shared" si="8"/>
        <v>0.25</v>
      </c>
      <c r="J67" s="18">
        <f t="shared" si="5"/>
        <v>0.007639808954726693</v>
      </c>
      <c r="K67" s="11">
        <f t="shared" si="6"/>
        <v>-590774.7175</v>
      </c>
      <c r="L67" s="1">
        <f t="shared" si="11"/>
        <v>18621.408</v>
      </c>
      <c r="M67" s="2">
        <f t="shared" si="9"/>
        <v>-1.3120000000017171</v>
      </c>
      <c r="N67" s="17">
        <v>13533000</v>
      </c>
      <c r="O67" s="5">
        <v>1.376</v>
      </c>
      <c r="P67" s="9">
        <f t="shared" si="10"/>
        <v>0.007639270718134583</v>
      </c>
      <c r="Q67" s="7"/>
      <c r="AA67" s="1"/>
      <c r="AD67" s="1"/>
    </row>
    <row r="68" spans="1:30" ht="12.75">
      <c r="A68" t="s">
        <v>223</v>
      </c>
      <c r="B68" s="6" t="s">
        <v>33</v>
      </c>
      <c r="C68" s="32" t="s">
        <v>131</v>
      </c>
      <c r="D68" s="1">
        <v>2362189.72</v>
      </c>
      <c r="E68" s="1">
        <f t="shared" si="3"/>
        <v>590547.43</v>
      </c>
      <c r="F68" s="1">
        <v>0</v>
      </c>
      <c r="G68" s="1">
        <f t="shared" si="0"/>
        <v>590547.43</v>
      </c>
      <c r="H68" s="1">
        <v>481496.36</v>
      </c>
      <c r="I68" s="10">
        <f t="shared" si="8"/>
        <v>0.25</v>
      </c>
      <c r="J68" s="18">
        <f t="shared" si="5"/>
        <v>0.2038347537978448</v>
      </c>
      <c r="K68" s="11">
        <f t="shared" si="6"/>
        <v>-109051.07000000007</v>
      </c>
      <c r="L68" s="1">
        <f t="shared" si="11"/>
        <v>481500.99775</v>
      </c>
      <c r="M68" s="2">
        <f t="shared" si="9"/>
        <v>4.637749999994412</v>
      </c>
      <c r="N68" s="17">
        <v>56073250</v>
      </c>
      <c r="O68" s="5">
        <v>8.587</v>
      </c>
      <c r="P68" s="9">
        <f t="shared" si="10"/>
        <v>0.20383671712448226</v>
      </c>
      <c r="Q68" s="7"/>
      <c r="AA68" s="1"/>
      <c r="AD68" s="1"/>
    </row>
    <row r="69" spans="1:30" ht="12.75">
      <c r="A69" t="s">
        <v>224</v>
      </c>
      <c r="B69" s="6" t="s">
        <v>34</v>
      </c>
      <c r="C69" s="32" t="s">
        <v>132</v>
      </c>
      <c r="D69" s="1">
        <v>2017462.11</v>
      </c>
      <c r="E69" s="1">
        <f t="shared" si="3"/>
        <v>504365.5275</v>
      </c>
      <c r="F69" s="1">
        <v>31853.88</v>
      </c>
      <c r="G69" s="1">
        <f t="shared" si="0"/>
        <v>536219.4075</v>
      </c>
      <c r="H69" s="1">
        <v>5221.77</v>
      </c>
      <c r="I69" s="10">
        <f aca="true" t="shared" si="12" ref="I69:I99">(E69+F69)/D69</f>
        <v>0.2657890846336638</v>
      </c>
      <c r="J69" s="18">
        <f t="shared" si="5"/>
        <v>0.0025882865279685478</v>
      </c>
      <c r="K69" s="11">
        <f t="shared" si="6"/>
        <v>-530997.6375</v>
      </c>
      <c r="L69" s="1">
        <f t="shared" si="11"/>
        <v>5258.43812</v>
      </c>
      <c r="M69" s="2">
        <f aca="true" t="shared" si="13" ref="M69:M99">L69-H69</f>
        <v>36.66811999999936</v>
      </c>
      <c r="N69" s="17">
        <v>404495240</v>
      </c>
      <c r="O69" s="5">
        <v>0.013</v>
      </c>
      <c r="P69" s="9">
        <f t="shared" si="10"/>
        <v>0.002606461897814775</v>
      </c>
      <c r="Q69" s="7"/>
      <c r="AA69" s="1"/>
      <c r="AD69" s="1"/>
    </row>
    <row r="70" spans="1:30" ht="12.75">
      <c r="A70" s="48" t="s">
        <v>280</v>
      </c>
      <c r="B70" s="6" t="s">
        <v>34</v>
      </c>
      <c r="C70" s="32" t="s">
        <v>281</v>
      </c>
      <c r="D70" s="1">
        <v>4011387.96</v>
      </c>
      <c r="E70" s="1">
        <f t="shared" si="3"/>
        <v>1002846.99</v>
      </c>
      <c r="F70" s="1">
        <v>0</v>
      </c>
      <c r="G70" s="1">
        <f t="shared" si="0"/>
        <v>1002846.99</v>
      </c>
      <c r="H70" s="1">
        <v>350000</v>
      </c>
      <c r="I70" s="10">
        <f t="shared" si="12"/>
        <v>0.25</v>
      </c>
      <c r="J70" s="18">
        <f aca="true" t="shared" si="14" ref="J70:J117">H70/D70</f>
        <v>0.08725159557989998</v>
      </c>
      <c r="K70" s="11">
        <f aca="true" t="shared" si="15" ref="K70:K117">H70-G70</f>
        <v>-652846.99</v>
      </c>
      <c r="L70" s="1">
        <f t="shared" si="11"/>
        <v>349984.92705</v>
      </c>
      <c r="M70" s="2">
        <f t="shared" si="13"/>
        <v>-15.072950000001583</v>
      </c>
      <c r="N70" s="17">
        <v>147985170</v>
      </c>
      <c r="O70" s="5">
        <v>2.365</v>
      </c>
      <c r="P70" s="9">
        <f t="shared" si="10"/>
        <v>0.08724783804007828</v>
      </c>
      <c r="Q70" s="7"/>
      <c r="AA70" s="1"/>
      <c r="AD70" s="1"/>
    </row>
    <row r="71" spans="1:30" ht="12.75">
      <c r="A71" t="s">
        <v>225</v>
      </c>
      <c r="B71" s="6" t="s">
        <v>34</v>
      </c>
      <c r="C71" s="32" t="s">
        <v>133</v>
      </c>
      <c r="D71" s="1">
        <v>166055332.76200002</v>
      </c>
      <c r="E71" s="1">
        <f t="shared" si="3"/>
        <v>41513833.190500006</v>
      </c>
      <c r="F71" s="1">
        <v>964429.94</v>
      </c>
      <c r="G71" s="1">
        <f t="shared" si="0"/>
        <v>42478263.1305</v>
      </c>
      <c r="H71" s="1">
        <v>8491114</v>
      </c>
      <c r="I71" s="10">
        <f t="shared" si="12"/>
        <v>0.25580788297466045</v>
      </c>
      <c r="J71" s="18">
        <f t="shared" si="14"/>
        <v>0.05113424458442385</v>
      </c>
      <c r="K71" s="11">
        <f t="shared" si="15"/>
        <v>-33987149.1305</v>
      </c>
      <c r="L71" s="1">
        <f t="shared" si="11"/>
        <v>8294015.937105001</v>
      </c>
      <c r="M71" s="2">
        <f t="shared" si="13"/>
        <v>-197098.06289499905</v>
      </c>
      <c r="N71" s="17">
        <v>1584339243</v>
      </c>
      <c r="O71" s="5">
        <v>5.235</v>
      </c>
      <c r="P71" s="9">
        <f aca="true" t="shared" si="16" ref="P71:P117">L71/D71</f>
        <v>0.049947302499417215</v>
      </c>
      <c r="Q71" s="7"/>
      <c r="AA71" s="1"/>
      <c r="AC71" s="8"/>
      <c r="AD71" s="1"/>
    </row>
    <row r="72" spans="1:30" ht="12.75">
      <c r="A72" t="s">
        <v>226</v>
      </c>
      <c r="B72" s="6" t="s">
        <v>7</v>
      </c>
      <c r="C72" s="32" t="s">
        <v>134</v>
      </c>
      <c r="D72" s="1">
        <v>1329695.38</v>
      </c>
      <c r="E72" s="1">
        <f t="shared" si="3"/>
        <v>332423.845</v>
      </c>
      <c r="F72" s="1">
        <v>0</v>
      </c>
      <c r="G72" s="1">
        <f t="shared" si="0"/>
        <v>332423.845</v>
      </c>
      <c r="H72" s="1">
        <v>70000</v>
      </c>
      <c r="I72" s="10">
        <f t="shared" si="12"/>
        <v>0.25</v>
      </c>
      <c r="J72" s="18">
        <f t="shared" si="14"/>
        <v>0.05264363631916959</v>
      </c>
      <c r="K72" s="11">
        <f t="shared" si="15"/>
        <v>-262423.845</v>
      </c>
      <c r="L72" s="1">
        <f t="shared" si="11"/>
        <v>69999.93378</v>
      </c>
      <c r="M72" s="2">
        <f t="shared" si="13"/>
        <v>-0.06621999999333639</v>
      </c>
      <c r="N72" s="17">
        <v>38932110</v>
      </c>
      <c r="O72" s="5">
        <v>1.798</v>
      </c>
      <c r="P72" s="9">
        <f t="shared" si="16"/>
        <v>0.05264358651828963</v>
      </c>
      <c r="Q72" s="7"/>
      <c r="AA72" s="1"/>
      <c r="AD72" s="1"/>
    </row>
    <row r="73" spans="1:30" ht="12.75">
      <c r="A73" t="s">
        <v>227</v>
      </c>
      <c r="B73" s="6" t="s">
        <v>35</v>
      </c>
      <c r="C73" s="32" t="s">
        <v>35</v>
      </c>
      <c r="D73" s="1">
        <v>16427963.695</v>
      </c>
      <c r="E73" s="1">
        <f t="shared" si="3"/>
        <v>4106990.92375</v>
      </c>
      <c r="F73" s="1">
        <v>0</v>
      </c>
      <c r="G73" s="1">
        <f t="shared" si="0"/>
        <v>4106990.92375</v>
      </c>
      <c r="H73" s="1">
        <v>2177847.37</v>
      </c>
      <c r="I73" s="10">
        <f t="shared" si="12"/>
        <v>0.25</v>
      </c>
      <c r="J73" s="18">
        <f t="shared" si="14"/>
        <v>0.13256952659706983</v>
      </c>
      <c r="K73" s="11">
        <f t="shared" si="15"/>
        <v>-1929143.55375</v>
      </c>
      <c r="L73" s="1">
        <f aca="true" t="shared" si="17" ref="L73:L117">(N73*O73)/1000</f>
        <v>2178011.48425</v>
      </c>
      <c r="M73" s="2">
        <f t="shared" si="13"/>
        <v>164.11425000010058</v>
      </c>
      <c r="N73" s="17">
        <v>470921402</v>
      </c>
      <c r="O73" s="5">
        <v>4.625</v>
      </c>
      <c r="P73" s="9">
        <f t="shared" si="16"/>
        <v>0.13257951652966568</v>
      </c>
      <c r="Q73" s="7"/>
      <c r="AA73" s="1"/>
      <c r="AD73" s="1"/>
    </row>
    <row r="74" spans="1:30" ht="12.75">
      <c r="A74" t="s">
        <v>228</v>
      </c>
      <c r="B74" s="6" t="s">
        <v>51</v>
      </c>
      <c r="C74" s="32" t="s">
        <v>66</v>
      </c>
      <c r="D74" s="1">
        <v>6232569.78</v>
      </c>
      <c r="E74" s="1">
        <f aca="true" t="shared" si="18" ref="E74:E117">IF((D74*0.25)&lt;200000,200000,(D74*0.25))</f>
        <v>1558142.445</v>
      </c>
      <c r="F74" s="1">
        <v>70570.47</v>
      </c>
      <c r="G74" s="1">
        <f t="shared" si="0"/>
        <v>1628712.915</v>
      </c>
      <c r="H74" s="1">
        <v>390000</v>
      </c>
      <c r="I74" s="10">
        <f t="shared" si="12"/>
        <v>0.26132285277037043</v>
      </c>
      <c r="J74" s="18">
        <f t="shared" si="14"/>
        <v>0.06257450999609987</v>
      </c>
      <c r="K74" s="11">
        <f t="shared" si="15"/>
        <v>-1238712.915</v>
      </c>
      <c r="L74" s="1">
        <f t="shared" si="17"/>
        <v>390023.24328000005</v>
      </c>
      <c r="M74" s="2">
        <f t="shared" si="13"/>
        <v>23.243280000053346</v>
      </c>
      <c r="N74" s="17">
        <v>55228440</v>
      </c>
      <c r="O74" s="5">
        <v>7.062</v>
      </c>
      <c r="P74" s="9">
        <f t="shared" si="16"/>
        <v>0.06257823932137348</v>
      </c>
      <c r="Q74" s="7"/>
      <c r="AA74" s="1"/>
      <c r="AD74" s="1"/>
    </row>
    <row r="75" spans="1:30" ht="12.75">
      <c r="A75" t="s">
        <v>229</v>
      </c>
      <c r="B75" s="6" t="s">
        <v>51</v>
      </c>
      <c r="C75" s="32" t="s">
        <v>135</v>
      </c>
      <c r="D75" s="1">
        <v>3954725.49</v>
      </c>
      <c r="E75" s="1">
        <f t="shared" si="18"/>
        <v>988681.3725</v>
      </c>
      <c r="F75" s="1">
        <v>63148.97</v>
      </c>
      <c r="G75" s="1">
        <f t="shared" si="0"/>
        <v>1051830.3425</v>
      </c>
      <c r="H75" s="1">
        <v>333800</v>
      </c>
      <c r="I75" s="10">
        <f t="shared" si="12"/>
        <v>0.26596797809599676</v>
      </c>
      <c r="J75" s="18">
        <f t="shared" si="14"/>
        <v>0.08440535274674651</v>
      </c>
      <c r="K75" s="11">
        <f t="shared" si="15"/>
        <v>-718030.3425</v>
      </c>
      <c r="L75" s="1">
        <f t="shared" si="17"/>
        <v>333790.09875999996</v>
      </c>
      <c r="M75" s="2">
        <f t="shared" si="13"/>
        <v>-9.901240000035614</v>
      </c>
      <c r="N75" s="17">
        <v>47132180</v>
      </c>
      <c r="O75" s="5">
        <v>7.082</v>
      </c>
      <c r="P75" s="9">
        <f t="shared" si="16"/>
        <v>0.08440284909888902</v>
      </c>
      <c r="Q75" s="7"/>
      <c r="AA75" s="1"/>
      <c r="AD75" s="1"/>
    </row>
    <row r="76" spans="1:30" ht="12.75">
      <c r="A76" t="s">
        <v>230</v>
      </c>
      <c r="B76" s="6" t="s">
        <v>67</v>
      </c>
      <c r="C76" s="32" t="s">
        <v>81</v>
      </c>
      <c r="D76" s="1">
        <v>3456023.02</v>
      </c>
      <c r="E76" s="1">
        <f t="shared" si="18"/>
        <v>864005.755</v>
      </c>
      <c r="F76" s="1">
        <v>0</v>
      </c>
      <c r="G76" s="1">
        <f t="shared" si="0"/>
        <v>864005.755</v>
      </c>
      <c r="H76" s="1">
        <v>248000</v>
      </c>
      <c r="I76" s="10">
        <f t="shared" si="12"/>
        <v>0.25</v>
      </c>
      <c r="J76" s="18">
        <f t="shared" si="14"/>
        <v>0.07175878128265477</v>
      </c>
      <c r="K76" s="11">
        <f t="shared" si="15"/>
        <v>-616005.755</v>
      </c>
      <c r="L76" s="1">
        <f t="shared" si="17"/>
        <v>247990.594488</v>
      </c>
      <c r="M76" s="2">
        <f t="shared" si="13"/>
        <v>-9.405511999997543</v>
      </c>
      <c r="N76" s="17">
        <v>41693106</v>
      </c>
      <c r="O76" s="5">
        <v>5.948</v>
      </c>
      <c r="P76" s="9">
        <f t="shared" si="16"/>
        <v>0.07175605979846743</v>
      </c>
      <c r="Q76" s="7"/>
      <c r="AA76" s="1"/>
      <c r="AD76" s="1"/>
    </row>
    <row r="77" spans="1:30" ht="12.75">
      <c r="A77" t="s">
        <v>231</v>
      </c>
      <c r="B77" s="6" t="s">
        <v>36</v>
      </c>
      <c r="C77" s="32" t="s">
        <v>62</v>
      </c>
      <c r="D77" s="1">
        <v>11934943.31</v>
      </c>
      <c r="E77" s="1">
        <f t="shared" si="18"/>
        <v>2983735.8275</v>
      </c>
      <c r="F77" s="1">
        <v>0</v>
      </c>
      <c r="G77" s="1">
        <f t="shared" si="0"/>
        <v>2983735.8275</v>
      </c>
      <c r="H77" s="1">
        <v>400000</v>
      </c>
      <c r="I77" s="10">
        <f t="shared" si="12"/>
        <v>0.25</v>
      </c>
      <c r="J77" s="18">
        <f t="shared" si="14"/>
        <v>0.033515031417438716</v>
      </c>
      <c r="K77" s="11">
        <f t="shared" si="15"/>
        <v>-2583735.8275</v>
      </c>
      <c r="L77" s="1">
        <f t="shared" si="17"/>
        <v>399948.45490599994</v>
      </c>
      <c r="M77" s="2">
        <f t="shared" si="13"/>
        <v>-51.54509400005918</v>
      </c>
      <c r="N77" s="17">
        <v>199774453</v>
      </c>
      <c r="O77" s="5">
        <v>2.002</v>
      </c>
      <c r="P77" s="9">
        <f t="shared" si="16"/>
        <v>0.033510712578826644</v>
      </c>
      <c r="Q77" s="7"/>
      <c r="AA77" s="1"/>
      <c r="AD77" s="1"/>
    </row>
    <row r="78" spans="1:30" ht="12.75">
      <c r="A78" t="s">
        <v>232</v>
      </c>
      <c r="B78" s="6" t="s">
        <v>36</v>
      </c>
      <c r="C78" s="32" t="s">
        <v>136</v>
      </c>
      <c r="D78" s="1">
        <v>24152197.32</v>
      </c>
      <c r="E78" s="1">
        <f t="shared" si="18"/>
        <v>6038049.33</v>
      </c>
      <c r="F78" s="1">
        <v>0</v>
      </c>
      <c r="G78" s="1">
        <f t="shared" si="0"/>
        <v>6038049.33</v>
      </c>
      <c r="H78" s="1">
        <v>550000</v>
      </c>
      <c r="I78" s="10">
        <f t="shared" si="12"/>
        <v>0.25</v>
      </c>
      <c r="J78" s="18">
        <f t="shared" si="14"/>
        <v>0.022772255158107494</v>
      </c>
      <c r="K78" s="11">
        <f t="shared" si="15"/>
        <v>-5488049.33</v>
      </c>
      <c r="L78" s="1">
        <f t="shared" si="17"/>
        <v>549793.5130800001</v>
      </c>
      <c r="M78" s="2">
        <f t="shared" si="13"/>
        <v>-206.48691999993753</v>
      </c>
      <c r="N78" s="17">
        <v>221869860</v>
      </c>
      <c r="O78" s="5">
        <v>2.478</v>
      </c>
      <c r="P78" s="9">
        <f t="shared" si="16"/>
        <v>0.022763705752963766</v>
      </c>
      <c r="Q78" s="7"/>
      <c r="AA78" s="1"/>
      <c r="AD78" s="1"/>
    </row>
    <row r="79" spans="1:30" ht="12.75">
      <c r="A79" t="s">
        <v>233</v>
      </c>
      <c r="B79" s="6" t="s">
        <v>36</v>
      </c>
      <c r="C79" s="32" t="s">
        <v>137</v>
      </c>
      <c r="D79" s="1">
        <v>2775715.6799999997</v>
      </c>
      <c r="E79" s="1">
        <f t="shared" si="18"/>
        <v>693928.9199999999</v>
      </c>
      <c r="F79" s="1">
        <v>1230.74</v>
      </c>
      <c r="G79" s="1">
        <f t="shared" si="0"/>
        <v>695159.6599999999</v>
      </c>
      <c r="H79" s="1">
        <v>9617.9</v>
      </c>
      <c r="I79" s="10">
        <f t="shared" si="12"/>
        <v>0.2504433955569974</v>
      </c>
      <c r="J79" s="18">
        <f t="shared" si="14"/>
        <v>0.0034650162728482336</v>
      </c>
      <c r="K79" s="11">
        <f t="shared" si="15"/>
        <v>-685541.7599999999</v>
      </c>
      <c r="L79" s="1">
        <f t="shared" si="17"/>
        <v>9619.19832</v>
      </c>
      <c r="M79" s="2">
        <f t="shared" si="13"/>
        <v>1.298319999999876</v>
      </c>
      <c r="N79" s="17">
        <v>16112560</v>
      </c>
      <c r="O79" s="5">
        <v>0.597</v>
      </c>
      <c r="P79" s="9">
        <f t="shared" si="16"/>
        <v>0.0034654840152792596</v>
      </c>
      <c r="Q79" s="7"/>
      <c r="AA79" s="1"/>
      <c r="AD79" s="1"/>
    </row>
    <row r="80" spans="1:30" ht="12.75">
      <c r="A80" t="s">
        <v>234</v>
      </c>
      <c r="B80" s="6" t="s">
        <v>37</v>
      </c>
      <c r="C80" s="32" t="s">
        <v>138</v>
      </c>
      <c r="D80" s="1">
        <v>3479540.99</v>
      </c>
      <c r="E80" s="1">
        <f t="shared" si="18"/>
        <v>869885.2475</v>
      </c>
      <c r="F80" s="1">
        <v>0</v>
      </c>
      <c r="G80" s="1">
        <f t="shared" si="0"/>
        <v>869885.2475</v>
      </c>
      <c r="H80" s="1">
        <v>15862</v>
      </c>
      <c r="I80" s="10">
        <f t="shared" si="12"/>
        <v>0.25</v>
      </c>
      <c r="J80" s="18">
        <f t="shared" si="14"/>
        <v>0.004558647259965171</v>
      </c>
      <c r="K80" s="11">
        <f t="shared" si="15"/>
        <v>-854023.2475</v>
      </c>
      <c r="L80" s="1">
        <f t="shared" si="17"/>
        <v>15838.461282</v>
      </c>
      <c r="M80" s="2">
        <f t="shared" si="13"/>
        <v>-23.53871799999979</v>
      </c>
      <c r="N80" s="17">
        <v>15982302</v>
      </c>
      <c r="O80" s="5">
        <v>0.991</v>
      </c>
      <c r="P80" s="9">
        <f t="shared" si="16"/>
        <v>0.0045518823682545555</v>
      </c>
      <c r="Q80" s="7"/>
      <c r="AA80" s="1"/>
      <c r="AD80" s="1"/>
    </row>
    <row r="81" spans="1:30" ht="12.75">
      <c r="A81" t="s">
        <v>235</v>
      </c>
      <c r="B81" s="6" t="s">
        <v>52</v>
      </c>
      <c r="C81" s="32" t="s">
        <v>52</v>
      </c>
      <c r="D81" s="1">
        <v>2707072.19</v>
      </c>
      <c r="E81" s="1">
        <f t="shared" si="18"/>
        <v>676768.0475</v>
      </c>
      <c r="F81" s="1">
        <v>27492.28</v>
      </c>
      <c r="G81" s="1">
        <f t="shared" si="0"/>
        <v>704260.3275</v>
      </c>
      <c r="H81" s="1">
        <v>155000</v>
      </c>
      <c r="I81" s="10">
        <f t="shared" si="12"/>
        <v>0.26015572473521664</v>
      </c>
      <c r="J81" s="18">
        <f t="shared" si="14"/>
        <v>0.05725743132103175</v>
      </c>
      <c r="K81" s="11">
        <f t="shared" si="15"/>
        <v>-549260.3275</v>
      </c>
      <c r="L81" s="1">
        <f t="shared" si="17"/>
        <v>155005.07695999998</v>
      </c>
      <c r="M81" s="2">
        <f t="shared" si="13"/>
        <v>5.07695999997668</v>
      </c>
      <c r="N81" s="17">
        <v>52207840</v>
      </c>
      <c r="O81" s="5">
        <v>2.969</v>
      </c>
      <c r="P81" s="9">
        <f t="shared" si="16"/>
        <v>0.057259306764183476</v>
      </c>
      <c r="Q81" s="7"/>
      <c r="AA81" s="1"/>
      <c r="AD81" s="1"/>
    </row>
    <row r="82" spans="1:30" s="12" customFormat="1" ht="12.75">
      <c r="A82" t="s">
        <v>236</v>
      </c>
      <c r="B82" s="6" t="s">
        <v>52</v>
      </c>
      <c r="C82" s="32" t="s">
        <v>139</v>
      </c>
      <c r="D82" s="1">
        <v>3767126.04</v>
      </c>
      <c r="E82" s="1">
        <f t="shared" si="18"/>
        <v>941781.51</v>
      </c>
      <c r="F82" s="1">
        <v>0</v>
      </c>
      <c r="G82" s="1">
        <f t="shared" si="0"/>
        <v>941781.51</v>
      </c>
      <c r="H82" s="1">
        <v>535603</v>
      </c>
      <c r="I82" s="10">
        <f t="shared" si="12"/>
        <v>0.25</v>
      </c>
      <c r="J82" s="18">
        <f t="shared" si="14"/>
        <v>0.14217814703115164</v>
      </c>
      <c r="K82" s="11">
        <f t="shared" si="15"/>
        <v>-406178.51</v>
      </c>
      <c r="L82" s="1">
        <f t="shared" si="17"/>
        <v>535602.17808</v>
      </c>
      <c r="M82" s="11">
        <f t="shared" si="13"/>
        <v>-0.8219200000166893</v>
      </c>
      <c r="N82" s="17">
        <v>96400680</v>
      </c>
      <c r="O82" s="5">
        <v>5.556</v>
      </c>
      <c r="P82" s="9">
        <f t="shared" si="16"/>
        <v>0.14217792884891103</v>
      </c>
      <c r="Q82" s="31" t="s">
        <v>273</v>
      </c>
      <c r="Z82" s="14"/>
      <c r="AA82" s="1"/>
      <c r="AC82" s="14"/>
      <c r="AD82" s="1"/>
    </row>
    <row r="83" spans="1:31" ht="12.75">
      <c r="A83" t="s">
        <v>237</v>
      </c>
      <c r="B83" s="6" t="s">
        <v>38</v>
      </c>
      <c r="C83" s="32" t="s">
        <v>140</v>
      </c>
      <c r="D83" s="1">
        <v>8482109.540000001</v>
      </c>
      <c r="E83" s="1">
        <f t="shared" si="18"/>
        <v>2120527.3850000002</v>
      </c>
      <c r="F83" s="1">
        <v>739613.15</v>
      </c>
      <c r="G83" s="1">
        <f t="shared" si="0"/>
        <v>2860140.535</v>
      </c>
      <c r="H83" s="1">
        <v>550204</v>
      </c>
      <c r="I83" s="10">
        <f t="shared" si="12"/>
        <v>0.3371968401860559</v>
      </c>
      <c r="J83" s="18">
        <f t="shared" si="14"/>
        <v>0.06486641057927199</v>
      </c>
      <c r="K83" s="11">
        <f t="shared" si="15"/>
        <v>-2309936.535</v>
      </c>
      <c r="L83" s="1">
        <f t="shared" si="17"/>
        <v>513070.811695</v>
      </c>
      <c r="M83" s="2">
        <f t="shared" si="13"/>
        <v>-37133.18830500002</v>
      </c>
      <c r="N83" s="17">
        <v>109607095</v>
      </c>
      <c r="O83" s="5">
        <v>4.681</v>
      </c>
      <c r="P83" s="9">
        <f t="shared" si="16"/>
        <v>0.06048858592021908</v>
      </c>
      <c r="Q83" s="7" t="s">
        <v>86</v>
      </c>
      <c r="AA83" s="1"/>
      <c r="AD83" s="1"/>
      <c r="AE83" s="19"/>
    </row>
    <row r="84" spans="1:30" ht="12.75">
      <c r="A84" t="s">
        <v>238</v>
      </c>
      <c r="B84" s="6" t="s">
        <v>38</v>
      </c>
      <c r="C84" s="32" t="s">
        <v>38</v>
      </c>
      <c r="D84" s="1">
        <v>5299471.970000001</v>
      </c>
      <c r="E84" s="1">
        <f t="shared" si="18"/>
        <v>1324867.9925000002</v>
      </c>
      <c r="F84" s="1">
        <v>139332.39</v>
      </c>
      <c r="G84" s="1">
        <f aca="true" t="shared" si="19" ref="G84:G117">E84+F84</f>
        <v>1464200.3825000003</v>
      </c>
      <c r="H84" s="1">
        <v>757952.78</v>
      </c>
      <c r="I84" s="10">
        <f t="shared" si="12"/>
        <v>0.27629174959104463</v>
      </c>
      <c r="J84" s="18">
        <f t="shared" si="14"/>
        <v>0.1430242077495128</v>
      </c>
      <c r="K84" s="11">
        <f t="shared" si="15"/>
        <v>-706247.6025000003</v>
      </c>
      <c r="L84" s="1">
        <f t="shared" si="17"/>
        <v>757932.8531439999</v>
      </c>
      <c r="M84" s="2">
        <f t="shared" si="13"/>
        <v>-19.926856000092812</v>
      </c>
      <c r="N84" s="17">
        <v>286336552</v>
      </c>
      <c r="O84" s="5">
        <v>2.647</v>
      </c>
      <c r="P84" s="9">
        <f t="shared" si="16"/>
        <v>0.14302044759074362</v>
      </c>
      <c r="Q84" s="7"/>
      <c r="AA84" s="1"/>
      <c r="AD84" s="1"/>
    </row>
    <row r="85" spans="1:31" ht="12.75">
      <c r="A85" t="s">
        <v>239</v>
      </c>
      <c r="B85" s="6" t="s">
        <v>68</v>
      </c>
      <c r="C85" s="32" t="s">
        <v>91</v>
      </c>
      <c r="D85" s="1">
        <v>5019108.84</v>
      </c>
      <c r="E85" s="1">
        <f t="shared" si="18"/>
        <v>1254777.21</v>
      </c>
      <c r="F85" s="1">
        <v>81512.76</v>
      </c>
      <c r="G85" s="1">
        <f t="shared" si="19"/>
        <v>1336289.97</v>
      </c>
      <c r="H85" s="1">
        <v>477228</v>
      </c>
      <c r="I85" s="10">
        <f t="shared" si="12"/>
        <v>0.2662404846355155</v>
      </c>
      <c r="J85" s="18">
        <f t="shared" si="14"/>
        <v>0.09508221782255673</v>
      </c>
      <c r="K85" s="11">
        <f t="shared" si="15"/>
        <v>-859061.97</v>
      </c>
      <c r="L85" s="1">
        <f t="shared" si="17"/>
        <v>477227.6775</v>
      </c>
      <c r="M85" s="2">
        <f t="shared" si="13"/>
        <v>-0.3225000000093132</v>
      </c>
      <c r="N85" s="17">
        <v>63630357</v>
      </c>
      <c r="O85" s="5">
        <v>7.5</v>
      </c>
      <c r="P85" s="9">
        <f t="shared" si="16"/>
        <v>0.09508215356812226</v>
      </c>
      <c r="Q85" s="7" t="s">
        <v>86</v>
      </c>
      <c r="AA85" s="1"/>
      <c r="AD85" s="1"/>
      <c r="AE85" s="19"/>
    </row>
    <row r="86" spans="1:31" ht="12.75">
      <c r="A86" t="s">
        <v>240</v>
      </c>
      <c r="B86" s="6" t="s">
        <v>39</v>
      </c>
      <c r="C86" s="32" t="s">
        <v>141</v>
      </c>
      <c r="D86" s="1">
        <v>17487470.44</v>
      </c>
      <c r="E86" s="1">
        <f t="shared" si="18"/>
        <v>4371867.61</v>
      </c>
      <c r="F86" s="1">
        <v>1114082.5</v>
      </c>
      <c r="G86" s="1">
        <f t="shared" si="19"/>
        <v>5485950.11</v>
      </c>
      <c r="H86" s="1">
        <v>4615941.63</v>
      </c>
      <c r="I86" s="10">
        <f t="shared" si="12"/>
        <v>0.3137074700896535</v>
      </c>
      <c r="J86" s="18">
        <f t="shared" si="14"/>
        <v>0.2639570797753411</v>
      </c>
      <c r="K86" s="11">
        <f t="shared" si="15"/>
        <v>-870008.4800000004</v>
      </c>
      <c r="L86" s="1">
        <f t="shared" si="17"/>
        <v>4617362.32786</v>
      </c>
      <c r="M86" s="2">
        <f t="shared" si="13"/>
        <v>1420.6978599997237</v>
      </c>
      <c r="N86" s="17">
        <v>2418733540</v>
      </c>
      <c r="O86" s="5">
        <v>1.909</v>
      </c>
      <c r="P86" s="9">
        <f t="shared" si="16"/>
        <v>0.26403832067664096</v>
      </c>
      <c r="Q86" s="7"/>
      <c r="AA86" s="1"/>
      <c r="AD86" s="1"/>
      <c r="AE86" s="19"/>
    </row>
    <row r="87" spans="1:30" ht="12.75">
      <c r="A87" t="s">
        <v>241</v>
      </c>
      <c r="B87" s="6" t="s">
        <v>40</v>
      </c>
      <c r="C87" s="32" t="s">
        <v>142</v>
      </c>
      <c r="D87" s="1">
        <v>5398305.989999999</v>
      </c>
      <c r="E87" s="1">
        <f t="shared" si="18"/>
        <v>1349576.4974999998</v>
      </c>
      <c r="F87" s="1">
        <v>0</v>
      </c>
      <c r="G87" s="1">
        <f t="shared" si="19"/>
        <v>1349576.4974999998</v>
      </c>
      <c r="H87" s="1">
        <v>404670</v>
      </c>
      <c r="I87" s="10">
        <f t="shared" si="12"/>
        <v>0.25</v>
      </c>
      <c r="J87" s="18">
        <f t="shared" si="14"/>
        <v>0.0749624050117989</v>
      </c>
      <c r="K87" s="11">
        <f t="shared" si="15"/>
        <v>-944906.4974999998</v>
      </c>
      <c r="L87" s="1">
        <f t="shared" si="17"/>
        <v>404813.39185</v>
      </c>
      <c r="M87" s="2">
        <f t="shared" si="13"/>
        <v>143.39185000001453</v>
      </c>
      <c r="N87" s="17">
        <v>732031450</v>
      </c>
      <c r="O87" s="5">
        <v>0.553</v>
      </c>
      <c r="P87" s="9">
        <f t="shared" si="16"/>
        <v>0.07498896739086108</v>
      </c>
      <c r="Q87" s="7"/>
      <c r="AA87" s="1"/>
      <c r="AD87" s="1"/>
    </row>
    <row r="88" spans="1:30" ht="12.75">
      <c r="A88" t="s">
        <v>242</v>
      </c>
      <c r="B88" s="6" t="s">
        <v>40</v>
      </c>
      <c r="C88" s="32" t="s">
        <v>143</v>
      </c>
      <c r="D88" s="1">
        <v>4204600.24</v>
      </c>
      <c r="E88" s="1">
        <f t="shared" si="18"/>
        <v>1051150.06</v>
      </c>
      <c r="F88" s="1">
        <v>19606.4</v>
      </c>
      <c r="G88" s="1">
        <f t="shared" si="19"/>
        <v>1070756.46</v>
      </c>
      <c r="H88" s="1">
        <v>671262.95</v>
      </c>
      <c r="I88" s="10">
        <f t="shared" si="12"/>
        <v>0.2546630830235599</v>
      </c>
      <c r="J88" s="18">
        <f t="shared" si="14"/>
        <v>0.1596496484051002</v>
      </c>
      <c r="K88" s="11">
        <f t="shared" si="15"/>
        <v>-399493.51</v>
      </c>
      <c r="L88" s="1">
        <f t="shared" si="17"/>
        <v>671113.9324800001</v>
      </c>
      <c r="M88" s="2">
        <f t="shared" si="13"/>
        <v>-149.01751999987755</v>
      </c>
      <c r="N88" s="17">
        <v>446219370</v>
      </c>
      <c r="O88" s="5">
        <v>1.504</v>
      </c>
      <c r="P88" s="9">
        <f t="shared" si="16"/>
        <v>0.1596142068621487</v>
      </c>
      <c r="Q88" s="7"/>
      <c r="AA88" s="1"/>
      <c r="AD88" s="1"/>
    </row>
    <row r="89" spans="1:30" ht="12.75">
      <c r="A89" s="48" t="s">
        <v>282</v>
      </c>
      <c r="B89" s="6" t="s">
        <v>47</v>
      </c>
      <c r="C89" s="32" t="s">
        <v>283</v>
      </c>
      <c r="D89" s="1">
        <v>4379747.029999999</v>
      </c>
      <c r="E89" s="1">
        <f t="shared" si="18"/>
        <v>1094936.7574999998</v>
      </c>
      <c r="F89" s="1">
        <v>0</v>
      </c>
      <c r="G89" s="1">
        <f t="shared" si="19"/>
        <v>1094936.7574999998</v>
      </c>
      <c r="H89" s="1">
        <v>832600</v>
      </c>
      <c r="I89" s="10">
        <f t="shared" si="12"/>
        <v>0.25</v>
      </c>
      <c r="J89" s="18">
        <f t="shared" si="14"/>
        <v>0.1901023036940104</v>
      </c>
      <c r="K89" s="11">
        <f t="shared" si="15"/>
        <v>-262336.75749999983</v>
      </c>
      <c r="L89" s="1">
        <f t="shared" si="17"/>
        <v>832635.520308</v>
      </c>
      <c r="M89" s="2">
        <f t="shared" si="13"/>
        <v>35.520308000035584</v>
      </c>
      <c r="N89" s="17">
        <v>88165557</v>
      </c>
      <c r="O89" s="5">
        <v>9.444</v>
      </c>
      <c r="P89" s="9">
        <f t="shared" si="16"/>
        <v>0.19011041382177732</v>
      </c>
      <c r="Q89" s="7"/>
      <c r="AA89" s="1"/>
      <c r="AD89" s="1"/>
    </row>
    <row r="90" spans="1:30" s="12" customFormat="1" ht="12.75">
      <c r="A90" t="s">
        <v>243</v>
      </c>
      <c r="B90" s="6" t="s">
        <v>47</v>
      </c>
      <c r="C90" s="32" t="s">
        <v>84</v>
      </c>
      <c r="D90" s="1">
        <v>8958750.76</v>
      </c>
      <c r="E90" s="1">
        <f t="shared" si="18"/>
        <v>2239687.69</v>
      </c>
      <c r="F90" s="1">
        <v>0</v>
      </c>
      <c r="G90" s="1">
        <f t="shared" si="19"/>
        <v>2239687.69</v>
      </c>
      <c r="H90" s="1">
        <v>195000</v>
      </c>
      <c r="I90" s="10">
        <f t="shared" si="12"/>
        <v>0.25</v>
      </c>
      <c r="J90" s="18">
        <f t="shared" si="14"/>
        <v>0.021766427621879726</v>
      </c>
      <c r="K90" s="11">
        <f t="shared" si="15"/>
        <v>-2044687.69</v>
      </c>
      <c r="L90" s="1">
        <f t="shared" si="17"/>
        <v>194955.042842</v>
      </c>
      <c r="M90" s="2">
        <f t="shared" si="13"/>
        <v>-44.95715800000471</v>
      </c>
      <c r="N90" s="17">
        <v>50955317</v>
      </c>
      <c r="O90" s="5">
        <v>3.826</v>
      </c>
      <c r="P90" s="9">
        <f t="shared" si="16"/>
        <v>0.02176140938226079</v>
      </c>
      <c r="Q90" s="13"/>
      <c r="Z90" s="14"/>
      <c r="AA90" s="1"/>
      <c r="AC90" s="14"/>
      <c r="AD90" s="1"/>
    </row>
    <row r="91" spans="1:30" ht="12.75">
      <c r="A91" t="s">
        <v>244</v>
      </c>
      <c r="B91" s="6" t="s">
        <v>47</v>
      </c>
      <c r="C91" s="32" t="s">
        <v>144</v>
      </c>
      <c r="D91" s="1">
        <v>3901074.7399999998</v>
      </c>
      <c r="E91" s="1">
        <f t="shared" si="18"/>
        <v>975268.6849999999</v>
      </c>
      <c r="F91" s="1">
        <v>0</v>
      </c>
      <c r="G91" s="1">
        <f t="shared" si="19"/>
        <v>975268.6849999999</v>
      </c>
      <c r="H91" s="1">
        <v>75000</v>
      </c>
      <c r="I91" s="10">
        <f t="shared" si="12"/>
        <v>0.25</v>
      </c>
      <c r="J91" s="18">
        <f t="shared" si="14"/>
        <v>0.019225471183871756</v>
      </c>
      <c r="K91" s="11">
        <f t="shared" si="15"/>
        <v>-900268.6849999999</v>
      </c>
      <c r="L91" s="1">
        <f t="shared" si="17"/>
        <v>74991.05136900001</v>
      </c>
      <c r="M91" s="11">
        <f t="shared" si="13"/>
        <v>-8.94863099999202</v>
      </c>
      <c r="N91" s="17">
        <v>33463209</v>
      </c>
      <c r="O91" s="5">
        <v>2.241</v>
      </c>
      <c r="P91" s="9">
        <f t="shared" si="16"/>
        <v>0.019223177295239417</v>
      </c>
      <c r="Q91" s="7"/>
      <c r="AA91" s="1"/>
      <c r="AD91" s="1"/>
    </row>
    <row r="92" spans="1:31" ht="12.75">
      <c r="A92" t="s">
        <v>245</v>
      </c>
      <c r="B92" s="6" t="s">
        <v>41</v>
      </c>
      <c r="C92" s="32" t="s">
        <v>145</v>
      </c>
      <c r="D92" s="1">
        <v>3970291.37</v>
      </c>
      <c r="E92" s="1">
        <f t="shared" si="18"/>
        <v>992572.8425</v>
      </c>
      <c r="F92" s="1">
        <v>0</v>
      </c>
      <c r="G92" s="1">
        <f t="shared" si="19"/>
        <v>992572.8425</v>
      </c>
      <c r="H92" s="1">
        <v>905473</v>
      </c>
      <c r="I92" s="10">
        <f t="shared" si="12"/>
        <v>0.25</v>
      </c>
      <c r="J92" s="18">
        <f t="shared" si="14"/>
        <v>0.22806210315995018</v>
      </c>
      <c r="K92" s="11">
        <f t="shared" si="15"/>
        <v>-87099.84250000003</v>
      </c>
      <c r="L92" s="1">
        <f t="shared" si="17"/>
        <v>905465.7203399999</v>
      </c>
      <c r="M92" s="2">
        <f t="shared" si="13"/>
        <v>-7.279660000116564</v>
      </c>
      <c r="N92" s="17">
        <v>103505455</v>
      </c>
      <c r="O92" s="5">
        <v>8.748</v>
      </c>
      <c r="P92" s="9">
        <f t="shared" si="16"/>
        <v>0.22806026962701226</v>
      </c>
      <c r="Q92" s="7"/>
      <c r="AA92" s="1"/>
      <c r="AD92" s="1"/>
      <c r="AE92" s="19"/>
    </row>
    <row r="93" spans="1:31" s="12" customFormat="1" ht="12.75">
      <c r="A93" t="s">
        <v>246</v>
      </c>
      <c r="B93" s="6" t="s">
        <v>41</v>
      </c>
      <c r="C93" s="32" t="s">
        <v>146</v>
      </c>
      <c r="D93" s="1">
        <v>19452733.99</v>
      </c>
      <c r="E93" s="1">
        <f t="shared" si="18"/>
        <v>4863183.4975</v>
      </c>
      <c r="F93" s="1">
        <v>773723.74</v>
      </c>
      <c r="G93" s="1">
        <f t="shared" si="19"/>
        <v>5636907.2375</v>
      </c>
      <c r="H93" s="1">
        <v>2637161.06</v>
      </c>
      <c r="I93" s="10">
        <f t="shared" si="12"/>
        <v>0.28977454996288676</v>
      </c>
      <c r="J93" s="18">
        <f t="shared" si="14"/>
        <v>0.13556763082020637</v>
      </c>
      <c r="K93" s="11">
        <f t="shared" si="15"/>
        <v>-2999746.1774999998</v>
      </c>
      <c r="L93" s="1">
        <f t="shared" si="17"/>
        <v>2637438.9471159996</v>
      </c>
      <c r="M93" s="11">
        <f t="shared" si="13"/>
        <v>277.8871159995906</v>
      </c>
      <c r="N93" s="17">
        <v>760287964</v>
      </c>
      <c r="O93" s="5">
        <v>3.469</v>
      </c>
      <c r="P93" s="9">
        <f t="shared" si="16"/>
        <v>0.13558191606752135</v>
      </c>
      <c r="Q93" s="13"/>
      <c r="Z93" s="14"/>
      <c r="AA93" s="1"/>
      <c r="AC93" s="14"/>
      <c r="AD93" s="1"/>
      <c r="AE93" s="34"/>
    </row>
    <row r="94" spans="1:31" ht="12.75">
      <c r="A94" t="s">
        <v>247</v>
      </c>
      <c r="B94" s="6" t="s">
        <v>41</v>
      </c>
      <c r="C94" s="32" t="s">
        <v>147</v>
      </c>
      <c r="D94" s="1">
        <v>3926087.0700000003</v>
      </c>
      <c r="E94" s="1">
        <f t="shared" si="18"/>
        <v>981521.7675000001</v>
      </c>
      <c r="F94" s="1">
        <v>13739.38</v>
      </c>
      <c r="G94" s="1">
        <f t="shared" si="19"/>
        <v>995261.1475000001</v>
      </c>
      <c r="H94" s="1">
        <v>914457</v>
      </c>
      <c r="I94" s="10">
        <f t="shared" si="12"/>
        <v>0.25349950975488683</v>
      </c>
      <c r="J94" s="18">
        <f t="shared" si="14"/>
        <v>0.23291816602528886</v>
      </c>
      <c r="K94" s="11">
        <f t="shared" si="15"/>
        <v>-80804.14750000008</v>
      </c>
      <c r="L94" s="1">
        <f t="shared" si="17"/>
        <v>914449.3223950001</v>
      </c>
      <c r="M94" s="2">
        <f t="shared" si="13"/>
        <v>-7.677604999858886</v>
      </c>
      <c r="N94" s="17">
        <v>100477895</v>
      </c>
      <c r="O94" s="5">
        <v>9.101</v>
      </c>
      <c r="P94" s="9">
        <f t="shared" si="16"/>
        <v>0.23291621048918817</v>
      </c>
      <c r="Q94" s="7"/>
      <c r="AA94" s="1"/>
      <c r="AD94" s="1"/>
      <c r="AE94" s="19"/>
    </row>
    <row r="95" spans="1:31" ht="12.75">
      <c r="A95" t="s">
        <v>248</v>
      </c>
      <c r="B95" s="6" t="s">
        <v>53</v>
      </c>
      <c r="C95" s="32" t="s">
        <v>69</v>
      </c>
      <c r="D95" s="1">
        <v>2828454.7899999996</v>
      </c>
      <c r="E95" s="1">
        <f t="shared" si="18"/>
        <v>707113.6974999999</v>
      </c>
      <c r="F95" s="1">
        <v>0</v>
      </c>
      <c r="G95" s="1">
        <f t="shared" si="19"/>
        <v>707113.6974999999</v>
      </c>
      <c r="H95" s="1">
        <v>164087</v>
      </c>
      <c r="I95" s="10">
        <f t="shared" si="12"/>
        <v>0.25</v>
      </c>
      <c r="J95" s="18">
        <f t="shared" si="14"/>
        <v>0.058012947769265924</v>
      </c>
      <c r="K95" s="11">
        <f t="shared" si="15"/>
        <v>-543026.6974999999</v>
      </c>
      <c r="L95" s="1">
        <f t="shared" si="17"/>
        <v>154466.506771</v>
      </c>
      <c r="M95" s="2">
        <f t="shared" si="13"/>
        <v>-9620.493229000014</v>
      </c>
      <c r="N95" s="17">
        <v>25293353</v>
      </c>
      <c r="O95" s="5">
        <v>6.107</v>
      </c>
      <c r="P95" s="9">
        <f t="shared" si="16"/>
        <v>0.0546116230378213</v>
      </c>
      <c r="Q95" s="24" t="s">
        <v>86</v>
      </c>
      <c r="AA95" s="1"/>
      <c r="AD95" s="1"/>
      <c r="AE95" s="19"/>
    </row>
    <row r="96" spans="1:30" ht="12.75">
      <c r="A96" t="s">
        <v>249</v>
      </c>
      <c r="B96" s="6" t="s">
        <v>42</v>
      </c>
      <c r="C96" s="32" t="s">
        <v>148</v>
      </c>
      <c r="D96" s="1">
        <v>9381351.030000001</v>
      </c>
      <c r="E96" s="1">
        <f t="shared" si="18"/>
        <v>2345337.7575000003</v>
      </c>
      <c r="F96" s="1">
        <v>2296.63</v>
      </c>
      <c r="G96" s="1">
        <f t="shared" si="19"/>
        <v>2347634.3875</v>
      </c>
      <c r="H96" s="1">
        <v>1848603.3333460689</v>
      </c>
      <c r="I96" s="10">
        <f t="shared" si="12"/>
        <v>0.2502448080231361</v>
      </c>
      <c r="J96" s="18">
        <f t="shared" si="14"/>
        <v>0.1970508647885089</v>
      </c>
      <c r="K96" s="11">
        <f t="shared" si="15"/>
        <v>-499031.0541539313</v>
      </c>
      <c r="L96" s="1">
        <f t="shared" si="17"/>
        <v>1848385.3408</v>
      </c>
      <c r="M96" s="11">
        <f t="shared" si="13"/>
        <v>-217.9925460689701</v>
      </c>
      <c r="N96" s="17">
        <v>671651650</v>
      </c>
      <c r="O96" s="5">
        <v>2.752</v>
      </c>
      <c r="P96" s="9">
        <f t="shared" si="16"/>
        <v>0.1970276279918714</v>
      </c>
      <c r="Q96" s="7"/>
      <c r="AA96" s="1"/>
      <c r="AD96" s="1"/>
    </row>
    <row r="97" spans="1:30" ht="12.75">
      <c r="A97" t="s">
        <v>250</v>
      </c>
      <c r="B97" s="6" t="s">
        <v>42</v>
      </c>
      <c r="C97" s="32" t="s">
        <v>149</v>
      </c>
      <c r="D97" s="1">
        <v>3188160.2899999996</v>
      </c>
      <c r="E97" s="1">
        <f t="shared" si="18"/>
        <v>797040.0724999999</v>
      </c>
      <c r="F97" s="1">
        <v>6362.14</v>
      </c>
      <c r="G97" s="1">
        <f t="shared" si="19"/>
        <v>803402.2124999999</v>
      </c>
      <c r="H97" s="1">
        <v>419555</v>
      </c>
      <c r="I97" s="10">
        <f t="shared" si="12"/>
        <v>0.2519955521119674</v>
      </c>
      <c r="J97" s="18">
        <f t="shared" si="14"/>
        <v>0.13159783757296595</v>
      </c>
      <c r="K97" s="11">
        <f t="shared" si="15"/>
        <v>-383847.2124999999</v>
      </c>
      <c r="L97" s="1">
        <f t="shared" si="17"/>
        <v>419543.6819999999</v>
      </c>
      <c r="M97" s="2">
        <f t="shared" si="13"/>
        <v>-11.318000000086613</v>
      </c>
      <c r="N97" s="17">
        <v>52182050</v>
      </c>
      <c r="O97" s="5">
        <v>8.04</v>
      </c>
      <c r="P97" s="9">
        <f t="shared" si="16"/>
        <v>0.1315942875632517</v>
      </c>
      <c r="Q97" s="7"/>
      <c r="AA97" s="1"/>
      <c r="AD97" s="1"/>
    </row>
    <row r="98" spans="1:30" ht="12.75">
      <c r="A98" t="s">
        <v>251</v>
      </c>
      <c r="B98" s="6" t="s">
        <v>43</v>
      </c>
      <c r="C98" s="32" t="s">
        <v>294</v>
      </c>
      <c r="D98" s="1">
        <v>1745215.75</v>
      </c>
      <c r="E98" s="1">
        <f t="shared" si="18"/>
        <v>436303.9375</v>
      </c>
      <c r="F98" s="1">
        <v>3088.39</v>
      </c>
      <c r="G98" s="1">
        <f t="shared" si="19"/>
        <v>439392.3275</v>
      </c>
      <c r="H98" s="1">
        <v>74228.81</v>
      </c>
      <c r="I98" s="10">
        <f t="shared" si="12"/>
        <v>0.25176963220736465</v>
      </c>
      <c r="J98" s="18">
        <f t="shared" si="14"/>
        <v>0.04253274129573951</v>
      </c>
      <c r="K98" s="11">
        <f t="shared" si="15"/>
        <v>-365163.5175</v>
      </c>
      <c r="L98" s="1">
        <f t="shared" si="17"/>
        <v>74240.10656</v>
      </c>
      <c r="M98" s="11">
        <f t="shared" si="13"/>
        <v>11.2965600000025</v>
      </c>
      <c r="N98" s="17">
        <v>22970330</v>
      </c>
      <c r="O98" s="5">
        <v>3.232</v>
      </c>
      <c r="P98" s="9">
        <f t="shared" si="16"/>
        <v>0.0425392141687926</v>
      </c>
      <c r="Q98" s="7"/>
      <c r="AA98" s="1"/>
      <c r="AD98" s="1"/>
    </row>
    <row r="99" spans="1:31" ht="12.75">
      <c r="A99" t="s">
        <v>252</v>
      </c>
      <c r="B99" s="6" t="s">
        <v>44</v>
      </c>
      <c r="C99" s="32" t="s">
        <v>44</v>
      </c>
      <c r="D99" s="1">
        <v>26415389.95</v>
      </c>
      <c r="E99" s="1">
        <f t="shared" si="18"/>
        <v>6603847.4875</v>
      </c>
      <c r="F99" s="1">
        <v>650000</v>
      </c>
      <c r="G99" s="1">
        <f t="shared" si="19"/>
        <v>7253847.4875</v>
      </c>
      <c r="H99" s="1">
        <v>6162349.01</v>
      </c>
      <c r="I99" s="10">
        <f t="shared" si="12"/>
        <v>0.2746068674825677</v>
      </c>
      <c r="J99" s="18">
        <f t="shared" si="14"/>
        <v>0.23328631610831094</v>
      </c>
      <c r="K99" s="11">
        <f t="shared" si="15"/>
        <v>-1091498.4775</v>
      </c>
      <c r="L99" s="1">
        <f t="shared" si="17"/>
        <v>6162489.997020001</v>
      </c>
      <c r="M99" s="2">
        <f t="shared" si="13"/>
        <v>140.9870200008154</v>
      </c>
      <c r="N99" s="17">
        <v>1552655580</v>
      </c>
      <c r="O99" s="5">
        <v>3.9690000000000003</v>
      </c>
      <c r="P99" s="9">
        <f t="shared" si="16"/>
        <v>0.23329165341433852</v>
      </c>
      <c r="Q99" s="7"/>
      <c r="AA99" s="1"/>
      <c r="AD99" s="1"/>
      <c r="AE99" s="19"/>
    </row>
    <row r="100" spans="1:30" ht="12.75">
      <c r="A100" t="s">
        <v>253</v>
      </c>
      <c r="B100" s="6" t="s">
        <v>54</v>
      </c>
      <c r="C100" s="32" t="s">
        <v>150</v>
      </c>
      <c r="D100" s="1">
        <v>3608794.88</v>
      </c>
      <c r="E100" s="1">
        <f t="shared" si="18"/>
        <v>902198.72</v>
      </c>
      <c r="F100" s="1">
        <v>235967.64</v>
      </c>
      <c r="G100" s="1">
        <f t="shared" si="19"/>
        <v>1138166.3599999999</v>
      </c>
      <c r="H100" s="1">
        <v>584000</v>
      </c>
      <c r="I100" s="10">
        <f aca="true" t="shared" si="20" ref="I100:I117">(E100+F100)/D100</f>
        <v>0.3153868251996633</v>
      </c>
      <c r="J100" s="18">
        <f t="shared" si="14"/>
        <v>0.16182687556905423</v>
      </c>
      <c r="K100" s="11">
        <f t="shared" si="15"/>
        <v>-554166.3599999999</v>
      </c>
      <c r="L100" s="1">
        <f t="shared" si="17"/>
        <v>584348.6883299999</v>
      </c>
      <c r="M100" s="11">
        <f aca="true" t="shared" si="21" ref="M100:M117">L100-H100</f>
        <v>348.6883299999172</v>
      </c>
      <c r="N100" s="17">
        <v>292028330</v>
      </c>
      <c r="O100" s="5">
        <v>2.001</v>
      </c>
      <c r="P100" s="9">
        <f t="shared" si="16"/>
        <v>0.16192349738924477</v>
      </c>
      <c r="Q100" s="7"/>
      <c r="AA100" s="1"/>
      <c r="AD100" s="1"/>
    </row>
    <row r="101" spans="1:30" ht="12.75">
      <c r="A101" t="s">
        <v>254</v>
      </c>
      <c r="B101" s="6" t="s">
        <v>54</v>
      </c>
      <c r="C101" s="32" t="s">
        <v>63</v>
      </c>
      <c r="D101" s="1">
        <v>19237293.68</v>
      </c>
      <c r="E101" s="1">
        <f t="shared" si="18"/>
        <v>4809323.42</v>
      </c>
      <c r="F101" s="1">
        <v>1157745.67</v>
      </c>
      <c r="G101" s="1">
        <f t="shared" si="19"/>
        <v>5967069.09</v>
      </c>
      <c r="H101" s="1">
        <v>1100000</v>
      </c>
      <c r="I101" s="10">
        <f t="shared" si="20"/>
        <v>0.3101823566899978</v>
      </c>
      <c r="J101" s="18">
        <f t="shared" si="14"/>
        <v>0.05718060025998418</v>
      </c>
      <c r="K101" s="11">
        <f t="shared" si="15"/>
        <v>-4867069.09</v>
      </c>
      <c r="L101" s="1">
        <f t="shared" si="17"/>
        <v>1099899.05278</v>
      </c>
      <c r="M101" s="2">
        <f t="shared" si="21"/>
        <v>-100.94721999997273</v>
      </c>
      <c r="N101" s="17">
        <v>230780330</v>
      </c>
      <c r="O101" s="5">
        <v>4.766</v>
      </c>
      <c r="P101" s="9">
        <f t="shared" si="16"/>
        <v>0.0571753527848622</v>
      </c>
      <c r="Q101" s="7"/>
      <c r="AA101" s="1"/>
      <c r="AD101" s="1"/>
    </row>
    <row r="102" spans="1:30" ht="12.75">
      <c r="A102" t="s">
        <v>255</v>
      </c>
      <c r="B102" s="6" t="s">
        <v>45</v>
      </c>
      <c r="C102" s="32" t="s">
        <v>151</v>
      </c>
      <c r="D102" s="1">
        <v>1647540.2899999998</v>
      </c>
      <c r="E102" s="1">
        <f t="shared" si="18"/>
        <v>411885.07249999995</v>
      </c>
      <c r="F102" s="1">
        <v>0</v>
      </c>
      <c r="G102" s="1">
        <f t="shared" si="19"/>
        <v>411885.07249999995</v>
      </c>
      <c r="H102" s="1">
        <v>257823.44</v>
      </c>
      <c r="I102" s="10">
        <f t="shared" si="20"/>
        <v>0.25</v>
      </c>
      <c r="J102" s="18">
        <f t="shared" si="14"/>
        <v>0.15648991503570456</v>
      </c>
      <c r="K102" s="11">
        <f t="shared" si="15"/>
        <v>-154061.63249999995</v>
      </c>
      <c r="L102" s="1">
        <f t="shared" si="17"/>
        <v>257827.16987300004</v>
      </c>
      <c r="M102" s="11">
        <f t="shared" si="21"/>
        <v>3.729873000032967</v>
      </c>
      <c r="N102" s="17">
        <v>34372373</v>
      </c>
      <c r="O102" s="5">
        <v>7.501</v>
      </c>
      <c r="P102" s="9">
        <f t="shared" si="16"/>
        <v>0.1564921789396726</v>
      </c>
      <c r="Q102" s="7"/>
      <c r="AA102" s="1"/>
      <c r="AD102" s="1"/>
    </row>
    <row r="103" spans="1:31" ht="12.75">
      <c r="A103" t="s">
        <v>256</v>
      </c>
      <c r="B103" s="6" t="s">
        <v>45</v>
      </c>
      <c r="C103" s="32" t="s">
        <v>152</v>
      </c>
      <c r="D103" s="1">
        <v>1416044.11</v>
      </c>
      <c r="E103" s="1">
        <f t="shared" si="18"/>
        <v>354011.0275</v>
      </c>
      <c r="F103" s="1">
        <v>0</v>
      </c>
      <c r="G103" s="1">
        <f t="shared" si="19"/>
        <v>354011.0275</v>
      </c>
      <c r="H103" s="1">
        <v>231952.78</v>
      </c>
      <c r="I103" s="10">
        <f t="shared" si="20"/>
        <v>0.25</v>
      </c>
      <c r="J103" s="18">
        <f t="shared" si="14"/>
        <v>0.16380335779229363</v>
      </c>
      <c r="K103" s="11">
        <f t="shared" si="15"/>
        <v>-122058.24750000003</v>
      </c>
      <c r="L103" s="1">
        <f t="shared" si="17"/>
        <v>231947.36679999996</v>
      </c>
      <c r="M103" s="2">
        <f t="shared" si="21"/>
        <v>-5.413200000039069</v>
      </c>
      <c r="N103" s="17">
        <v>27096655</v>
      </c>
      <c r="O103" s="5">
        <v>8.559999999999999</v>
      </c>
      <c r="P103" s="9">
        <f t="shared" si="16"/>
        <v>0.163799535030021</v>
      </c>
      <c r="Q103" s="7"/>
      <c r="AA103" s="1"/>
      <c r="AD103" s="1"/>
      <c r="AE103" s="19"/>
    </row>
    <row r="104" spans="1:30" ht="12.75">
      <c r="A104" t="s">
        <v>257</v>
      </c>
      <c r="B104" s="6" t="s">
        <v>46</v>
      </c>
      <c r="C104" s="32" t="s">
        <v>153</v>
      </c>
      <c r="D104" s="1">
        <v>14983945.219999999</v>
      </c>
      <c r="E104" s="1">
        <f t="shared" si="18"/>
        <v>3745986.3049999997</v>
      </c>
      <c r="F104" s="1">
        <v>464593.64</v>
      </c>
      <c r="G104" s="1">
        <f t="shared" si="19"/>
        <v>4210579.944999999</v>
      </c>
      <c r="H104" s="1">
        <v>3904000</v>
      </c>
      <c r="I104" s="10">
        <f t="shared" si="20"/>
        <v>0.2810060957363804</v>
      </c>
      <c r="J104" s="18">
        <f t="shared" si="14"/>
        <v>0.26054553341459696</v>
      </c>
      <c r="K104" s="11">
        <f t="shared" si="15"/>
        <v>-306579.94499999937</v>
      </c>
      <c r="L104" s="1">
        <f t="shared" si="17"/>
        <v>3903498.09562</v>
      </c>
      <c r="M104" s="2">
        <f t="shared" si="21"/>
        <v>-501.9043800001964</v>
      </c>
      <c r="N104" s="17">
        <v>1371573470</v>
      </c>
      <c r="O104" s="5">
        <v>2.846</v>
      </c>
      <c r="P104" s="9">
        <f t="shared" si="16"/>
        <v>0.26051203727104927</v>
      </c>
      <c r="Q104" s="7"/>
      <c r="AA104" s="1"/>
      <c r="AD104" s="1"/>
    </row>
    <row r="105" spans="1:30" ht="12.75">
      <c r="A105" t="s">
        <v>258</v>
      </c>
      <c r="B105" s="6" t="s">
        <v>46</v>
      </c>
      <c r="C105" s="32" t="s">
        <v>83</v>
      </c>
      <c r="D105" s="1">
        <v>14642444.91</v>
      </c>
      <c r="E105" s="1">
        <f t="shared" si="18"/>
        <v>3660611.2275</v>
      </c>
      <c r="F105" s="1">
        <v>402051.6</v>
      </c>
      <c r="G105" s="1">
        <f t="shared" si="19"/>
        <v>4062662.8275</v>
      </c>
      <c r="H105" s="1">
        <v>1200000</v>
      </c>
      <c r="I105" s="10">
        <f t="shared" si="20"/>
        <v>0.2774579554487803</v>
      </c>
      <c r="J105" s="18">
        <f t="shared" si="14"/>
        <v>0.08195352670785633</v>
      </c>
      <c r="K105" s="11">
        <f t="shared" si="15"/>
        <v>-2862662.8275</v>
      </c>
      <c r="L105" s="1">
        <f t="shared" si="17"/>
        <v>1199790.6271199998</v>
      </c>
      <c r="M105" s="2">
        <f t="shared" si="21"/>
        <v>-209.37288000015542</v>
      </c>
      <c r="N105" s="17">
        <v>494963130</v>
      </c>
      <c r="O105" s="5">
        <v>2.424</v>
      </c>
      <c r="P105" s="9">
        <f t="shared" si="16"/>
        <v>0.08193922766959551</v>
      </c>
      <c r="Q105" s="7"/>
      <c r="AA105" s="1"/>
      <c r="AD105" s="1"/>
    </row>
    <row r="106" spans="1:30" ht="12.75">
      <c r="A106" t="s">
        <v>259</v>
      </c>
      <c r="B106" s="6" t="s">
        <v>46</v>
      </c>
      <c r="C106" s="32" t="s">
        <v>55</v>
      </c>
      <c r="D106" s="1">
        <v>17638458.169999998</v>
      </c>
      <c r="E106" s="1">
        <f t="shared" si="18"/>
        <v>4409614.5424999995</v>
      </c>
      <c r="F106" s="1">
        <v>263308.68</v>
      </c>
      <c r="G106" s="1">
        <f t="shared" si="19"/>
        <v>4672923.222499999</v>
      </c>
      <c r="H106" s="1">
        <v>1246526.37</v>
      </c>
      <c r="I106" s="10">
        <f t="shared" si="20"/>
        <v>0.2649281007139186</v>
      </c>
      <c r="J106" s="18">
        <f t="shared" si="14"/>
        <v>0.07067093722058589</v>
      </c>
      <c r="K106" s="11">
        <f t="shared" si="15"/>
        <v>-3426396.852499999</v>
      </c>
      <c r="L106" s="1">
        <f t="shared" si="17"/>
        <v>1246412.80718</v>
      </c>
      <c r="M106" s="11">
        <f t="shared" si="21"/>
        <v>-113.56282000010833</v>
      </c>
      <c r="N106" s="17">
        <v>1301057210</v>
      </c>
      <c r="O106" s="5">
        <v>0.9580000000000001</v>
      </c>
      <c r="P106" s="9">
        <f t="shared" si="16"/>
        <v>0.07066449885625123</v>
      </c>
      <c r="Q106" s="7"/>
      <c r="AA106" s="1"/>
      <c r="AD106" s="1"/>
    </row>
    <row r="107" spans="1:30" s="12" customFormat="1" ht="13.5" customHeight="1">
      <c r="A107" t="s">
        <v>260</v>
      </c>
      <c r="B107" s="6" t="s">
        <v>46</v>
      </c>
      <c r="C107" s="32" t="s">
        <v>154</v>
      </c>
      <c r="D107" s="1">
        <v>37131258.02</v>
      </c>
      <c r="E107" s="1">
        <f t="shared" si="18"/>
        <v>9282814.505</v>
      </c>
      <c r="F107" s="1">
        <v>679899.57</v>
      </c>
      <c r="G107" s="1">
        <f t="shared" si="19"/>
        <v>9962714.075000001</v>
      </c>
      <c r="H107" s="1">
        <v>2595350</v>
      </c>
      <c r="I107" s="10">
        <f t="shared" si="20"/>
        <v>0.2683107065651744</v>
      </c>
      <c r="J107" s="18">
        <f t="shared" si="14"/>
        <v>0.06989663529854193</v>
      </c>
      <c r="K107" s="11">
        <f t="shared" si="15"/>
        <v>-7367364.075000001</v>
      </c>
      <c r="L107" s="1">
        <f t="shared" si="17"/>
        <v>2595330.58026</v>
      </c>
      <c r="M107" s="2">
        <f t="shared" si="21"/>
        <v>-19.41973999980837</v>
      </c>
      <c r="N107" s="17">
        <v>523146660</v>
      </c>
      <c r="O107" s="5">
        <v>4.961</v>
      </c>
      <c r="P107" s="9">
        <f t="shared" si="16"/>
        <v>0.06989611229606273</v>
      </c>
      <c r="Q107" s="13"/>
      <c r="Z107" s="14"/>
      <c r="AA107" s="1"/>
      <c r="AC107" s="14"/>
      <c r="AD107" s="1"/>
    </row>
    <row r="108" spans="1:30" ht="13.5" customHeight="1">
      <c r="A108" t="s">
        <v>261</v>
      </c>
      <c r="B108" s="6" t="s">
        <v>46</v>
      </c>
      <c r="C108" s="32" t="s">
        <v>155</v>
      </c>
      <c r="D108" s="1">
        <v>26905243.22</v>
      </c>
      <c r="E108" s="1">
        <f t="shared" si="18"/>
        <v>6726310.805</v>
      </c>
      <c r="F108" s="1">
        <v>418806.28</v>
      </c>
      <c r="G108" s="1">
        <f t="shared" si="19"/>
        <v>7145117.085</v>
      </c>
      <c r="H108" s="1">
        <v>500000</v>
      </c>
      <c r="I108" s="10">
        <f t="shared" si="20"/>
        <v>0.2655659726461302</v>
      </c>
      <c r="J108" s="18">
        <f t="shared" si="14"/>
        <v>0.01858373834094632</v>
      </c>
      <c r="K108" s="11">
        <f t="shared" si="15"/>
        <v>-6645117.085</v>
      </c>
      <c r="L108" s="1">
        <f t="shared" si="17"/>
        <v>499953.655032</v>
      </c>
      <c r="M108" s="11">
        <f t="shared" si="21"/>
        <v>-46.344968000019435</v>
      </c>
      <c r="N108" s="17">
        <v>331534254</v>
      </c>
      <c r="O108" s="5">
        <v>1.508</v>
      </c>
      <c r="P108" s="9">
        <f t="shared" si="16"/>
        <v>0.018582015815428857</v>
      </c>
      <c r="Q108" s="7"/>
      <c r="AA108" s="1"/>
      <c r="AD108" s="1"/>
    </row>
    <row r="109" spans="1:31" ht="13.5" customHeight="1">
      <c r="A109" t="s">
        <v>262</v>
      </c>
      <c r="B109" s="6" t="s">
        <v>46</v>
      </c>
      <c r="C109" s="32" t="s">
        <v>159</v>
      </c>
      <c r="D109" s="1">
        <v>9278223.27</v>
      </c>
      <c r="E109" s="1">
        <f t="shared" si="18"/>
        <v>2319555.8175</v>
      </c>
      <c r="F109" s="1">
        <v>243119.79</v>
      </c>
      <c r="G109" s="1">
        <f t="shared" si="19"/>
        <v>2562675.6075</v>
      </c>
      <c r="H109" s="1">
        <v>1974045</v>
      </c>
      <c r="I109" s="10">
        <f t="shared" si="20"/>
        <v>0.2762032700577597</v>
      </c>
      <c r="J109" s="18">
        <f t="shared" si="14"/>
        <v>0.2127611011887193</v>
      </c>
      <c r="K109" s="11">
        <f t="shared" si="15"/>
        <v>-588630.6074999999</v>
      </c>
      <c r="L109" s="1">
        <f t="shared" si="17"/>
        <v>1974471.86527</v>
      </c>
      <c r="M109" s="11">
        <f t="shared" si="21"/>
        <v>426.8652699999511</v>
      </c>
      <c r="N109" s="17">
        <v>1429740670</v>
      </c>
      <c r="O109" s="5">
        <v>1.381</v>
      </c>
      <c r="P109" s="9">
        <f t="shared" si="16"/>
        <v>0.21280710840988418</v>
      </c>
      <c r="Q109" s="7"/>
      <c r="AA109" s="1"/>
      <c r="AD109" s="1"/>
      <c r="AE109" s="19"/>
    </row>
    <row r="110" spans="1:30" ht="13.5" customHeight="1">
      <c r="A110" t="s">
        <v>263</v>
      </c>
      <c r="B110" s="6" t="s">
        <v>46</v>
      </c>
      <c r="C110" s="32" t="s">
        <v>156</v>
      </c>
      <c r="D110" s="1">
        <v>18552658.15</v>
      </c>
      <c r="E110" s="1">
        <f t="shared" si="18"/>
        <v>4638164.5375</v>
      </c>
      <c r="F110" s="1">
        <v>520740.69</v>
      </c>
      <c r="G110" s="1">
        <f t="shared" si="19"/>
        <v>5158905.2275</v>
      </c>
      <c r="H110" s="1">
        <v>2675000</v>
      </c>
      <c r="I110" s="10">
        <f t="shared" si="20"/>
        <v>0.2780682523113272</v>
      </c>
      <c r="J110" s="18">
        <f t="shared" si="14"/>
        <v>0.14418419066272722</v>
      </c>
      <c r="K110" s="11">
        <f t="shared" si="15"/>
        <v>-2483905.2275</v>
      </c>
      <c r="L110" s="1">
        <f t="shared" si="17"/>
        <v>2674897.3578000003</v>
      </c>
      <c r="M110" s="2">
        <f t="shared" si="21"/>
        <v>-102.6421999996528</v>
      </c>
      <c r="N110" s="17">
        <v>617046680</v>
      </c>
      <c r="O110" s="5">
        <v>4.335</v>
      </c>
      <c r="P110" s="9">
        <f t="shared" si="16"/>
        <v>0.14417865818327497</v>
      </c>
      <c r="Q110" s="7"/>
      <c r="AA110" s="1"/>
      <c r="AD110" s="1"/>
    </row>
    <row r="111" spans="1:30" ht="13.5" customHeight="1">
      <c r="A111" t="s">
        <v>264</v>
      </c>
      <c r="B111" s="6" t="s">
        <v>46</v>
      </c>
      <c r="C111" s="32" t="s">
        <v>82</v>
      </c>
      <c r="D111" s="1">
        <v>6684693.63</v>
      </c>
      <c r="E111" s="1">
        <f t="shared" si="18"/>
        <v>1671173.4075</v>
      </c>
      <c r="F111" s="1">
        <v>223101.13</v>
      </c>
      <c r="G111" s="1">
        <f t="shared" si="19"/>
        <v>1894274.5375</v>
      </c>
      <c r="H111" s="1">
        <v>900000</v>
      </c>
      <c r="I111" s="10">
        <f t="shared" si="20"/>
        <v>0.28337492222511923</v>
      </c>
      <c r="J111" s="18">
        <f t="shared" si="14"/>
        <v>0.13463593843118282</v>
      </c>
      <c r="K111" s="11">
        <f t="shared" si="15"/>
        <v>-994274.5375000001</v>
      </c>
      <c r="L111" s="1">
        <f t="shared" si="17"/>
        <v>899973.39178</v>
      </c>
      <c r="M111" s="2">
        <f t="shared" si="21"/>
        <v>-26.608220000052825</v>
      </c>
      <c r="N111" s="17">
        <v>180102740</v>
      </c>
      <c r="O111" s="5">
        <v>4.997</v>
      </c>
      <c r="P111" s="9">
        <f t="shared" si="16"/>
        <v>0.13463195796154984</v>
      </c>
      <c r="Q111" s="7"/>
      <c r="AA111" s="1"/>
      <c r="AD111" s="1"/>
    </row>
    <row r="112" spans="1:30" ht="13.5" customHeight="1">
      <c r="A112" s="48" t="s">
        <v>284</v>
      </c>
      <c r="B112" s="6" t="s">
        <v>46</v>
      </c>
      <c r="C112" s="32" t="s">
        <v>285</v>
      </c>
      <c r="D112" s="1">
        <v>2280103.7399999998</v>
      </c>
      <c r="E112" s="1">
        <f t="shared" si="18"/>
        <v>570025.9349999999</v>
      </c>
      <c r="F112" s="1">
        <v>0</v>
      </c>
      <c r="G112" s="1">
        <f t="shared" si="19"/>
        <v>570025.9349999999</v>
      </c>
      <c r="H112" s="1">
        <v>523955</v>
      </c>
      <c r="I112" s="10">
        <f t="shared" si="20"/>
        <v>0.25</v>
      </c>
      <c r="J112" s="18">
        <f t="shared" si="14"/>
        <v>0.2297943689176178</v>
      </c>
      <c r="K112" s="11">
        <f t="shared" si="15"/>
        <v>-46070.93499999994</v>
      </c>
      <c r="L112" s="1">
        <f t="shared" si="17"/>
        <v>523954.9280000001</v>
      </c>
      <c r="M112" s="2">
        <f t="shared" si="21"/>
        <v>-0.07199999992735684</v>
      </c>
      <c r="N112" s="17">
        <v>177611840</v>
      </c>
      <c r="O112" s="5">
        <v>2.95</v>
      </c>
      <c r="P112" s="9">
        <f t="shared" si="16"/>
        <v>0.22979433734010724</v>
      </c>
      <c r="Q112" s="7" t="s">
        <v>289</v>
      </c>
      <c r="AA112" s="1"/>
      <c r="AD112" s="1"/>
    </row>
    <row r="113" spans="1:30" ht="12.75">
      <c r="A113" t="s">
        <v>265</v>
      </c>
      <c r="B113" s="6" t="s">
        <v>46</v>
      </c>
      <c r="C113" s="32" t="s">
        <v>157</v>
      </c>
      <c r="D113" s="1">
        <v>2417015.93</v>
      </c>
      <c r="E113" s="1">
        <f t="shared" si="18"/>
        <v>604253.9825</v>
      </c>
      <c r="F113" s="1">
        <v>0</v>
      </c>
      <c r="G113" s="1">
        <f t="shared" si="19"/>
        <v>604253.9825</v>
      </c>
      <c r="H113" s="1">
        <v>75000</v>
      </c>
      <c r="I113" s="10">
        <f t="shared" si="20"/>
        <v>0.25</v>
      </c>
      <c r="J113" s="18">
        <f t="shared" si="14"/>
        <v>0.031029998217678274</v>
      </c>
      <c r="K113" s="11">
        <f t="shared" si="15"/>
        <v>-529253.9825</v>
      </c>
      <c r="L113" s="1">
        <f t="shared" si="17"/>
        <v>74886.16959</v>
      </c>
      <c r="M113" s="2">
        <f t="shared" si="21"/>
        <v>-113.83040999999503</v>
      </c>
      <c r="N113" s="17">
        <v>268409210</v>
      </c>
      <c r="O113" s="5">
        <v>0.279</v>
      </c>
      <c r="P113" s="9">
        <f t="shared" si="16"/>
        <v>0.030982902785419375</v>
      </c>
      <c r="Q113" s="7"/>
      <c r="AA113" s="1"/>
      <c r="AD113" s="1"/>
    </row>
    <row r="114" spans="1:30" ht="12.75">
      <c r="A114" t="s">
        <v>266</v>
      </c>
      <c r="B114" s="6" t="s">
        <v>46</v>
      </c>
      <c r="C114" s="32" t="s">
        <v>158</v>
      </c>
      <c r="D114" s="1">
        <v>1296446.3</v>
      </c>
      <c r="E114" s="1">
        <f t="shared" si="18"/>
        <v>324111.575</v>
      </c>
      <c r="F114" s="1">
        <v>0</v>
      </c>
      <c r="G114" s="1">
        <f t="shared" si="19"/>
        <v>324111.575</v>
      </c>
      <c r="H114" s="1">
        <v>130000</v>
      </c>
      <c r="I114" s="10">
        <f t="shared" si="20"/>
        <v>0.25</v>
      </c>
      <c r="J114" s="18">
        <f t="shared" si="14"/>
        <v>0.10027411085210394</v>
      </c>
      <c r="K114" s="11">
        <f t="shared" si="15"/>
        <v>-194111.575</v>
      </c>
      <c r="L114" s="1">
        <f t="shared" si="17"/>
        <v>129879.00057999999</v>
      </c>
      <c r="M114" s="11">
        <f t="shared" si="21"/>
        <v>-120.99942000000738</v>
      </c>
      <c r="N114" s="17">
        <v>299260370</v>
      </c>
      <c r="O114" s="5">
        <v>0.434</v>
      </c>
      <c r="P114" s="9">
        <f t="shared" si="16"/>
        <v>0.10018077924245686</v>
      </c>
      <c r="Q114" s="7"/>
      <c r="AA114" s="1"/>
      <c r="AD114" s="1"/>
    </row>
    <row r="115" spans="1:30" ht="12.75">
      <c r="A115" t="s">
        <v>267</v>
      </c>
      <c r="B115" s="6" t="s">
        <v>70</v>
      </c>
      <c r="C115" s="32" t="s">
        <v>71</v>
      </c>
      <c r="D115" s="1">
        <v>6915270.72</v>
      </c>
      <c r="E115" s="1">
        <f t="shared" si="18"/>
        <v>1728817.68</v>
      </c>
      <c r="F115" s="1">
        <v>0</v>
      </c>
      <c r="G115" s="1">
        <f t="shared" si="19"/>
        <v>1728817.68</v>
      </c>
      <c r="H115" s="1">
        <v>1194000</v>
      </c>
      <c r="I115" s="10">
        <f t="shared" si="20"/>
        <v>0.25</v>
      </c>
      <c r="J115" s="18">
        <f t="shared" si="14"/>
        <v>0.17266135316246883</v>
      </c>
      <c r="K115" s="11">
        <f t="shared" si="15"/>
        <v>-534817.6799999999</v>
      </c>
      <c r="L115" s="1">
        <f t="shared" si="17"/>
        <v>978326.83638</v>
      </c>
      <c r="M115" s="2">
        <f t="shared" si="21"/>
        <v>-215673.16362</v>
      </c>
      <c r="N115" s="17">
        <v>111770460</v>
      </c>
      <c r="O115" s="5">
        <v>8.753</v>
      </c>
      <c r="P115" s="9">
        <f t="shared" si="16"/>
        <v>0.14147339648620438</v>
      </c>
      <c r="Q115" s="24" t="s">
        <v>270</v>
      </c>
      <c r="AA115" s="1"/>
      <c r="AD115" s="1"/>
    </row>
    <row r="116" spans="1:30" ht="12.75">
      <c r="A116" t="s">
        <v>268</v>
      </c>
      <c r="B116" s="6" t="s">
        <v>70</v>
      </c>
      <c r="C116" s="32" t="s">
        <v>72</v>
      </c>
      <c r="D116" s="1">
        <v>5676270.25</v>
      </c>
      <c r="E116" s="1">
        <f t="shared" si="18"/>
        <v>1419067.5625</v>
      </c>
      <c r="F116" s="1">
        <v>0</v>
      </c>
      <c r="G116" s="1">
        <f t="shared" si="19"/>
        <v>1419067.5625</v>
      </c>
      <c r="H116" s="1">
        <v>400000</v>
      </c>
      <c r="I116" s="10">
        <f t="shared" si="20"/>
        <v>0.25</v>
      </c>
      <c r="J116" s="18">
        <f t="shared" si="14"/>
        <v>0.07046880828128295</v>
      </c>
      <c r="K116" s="11">
        <f t="shared" si="15"/>
        <v>-1019067.5625</v>
      </c>
      <c r="L116" s="1">
        <f t="shared" si="17"/>
        <v>400006.44706000003</v>
      </c>
      <c r="M116" s="2">
        <f t="shared" si="21"/>
        <v>6.4470600000349805</v>
      </c>
      <c r="N116" s="17">
        <v>96016910</v>
      </c>
      <c r="O116" s="5">
        <v>4.166</v>
      </c>
      <c r="P116" s="9">
        <f t="shared" si="16"/>
        <v>0.07046994407287074</v>
      </c>
      <c r="Q116" s="7"/>
      <c r="AA116" s="1"/>
      <c r="AD116" s="1"/>
    </row>
    <row r="117" spans="1:31" ht="12.75">
      <c r="A117" t="s">
        <v>269</v>
      </c>
      <c r="B117" s="6" t="s">
        <v>70</v>
      </c>
      <c r="C117" s="32" t="s">
        <v>73</v>
      </c>
      <c r="D117" s="1">
        <v>1218873.5699999998</v>
      </c>
      <c r="E117" s="1">
        <f t="shared" si="18"/>
        <v>304718.39249999996</v>
      </c>
      <c r="F117" s="1">
        <v>0</v>
      </c>
      <c r="G117" s="1">
        <f t="shared" si="19"/>
        <v>304718.39249999996</v>
      </c>
      <c r="H117" s="1">
        <v>292380</v>
      </c>
      <c r="I117" s="10">
        <f t="shared" si="20"/>
        <v>0.25</v>
      </c>
      <c r="J117" s="18">
        <f t="shared" si="14"/>
        <v>0.23987721712597315</v>
      </c>
      <c r="K117" s="11">
        <f t="shared" si="15"/>
        <v>-12338.392499999958</v>
      </c>
      <c r="L117" s="1">
        <f t="shared" si="17"/>
        <v>288184.01113999996</v>
      </c>
      <c r="M117" s="2">
        <f t="shared" si="21"/>
        <v>-4195.988860000041</v>
      </c>
      <c r="N117" s="17">
        <v>19837820</v>
      </c>
      <c r="O117" s="5">
        <v>14.527</v>
      </c>
      <c r="P117" s="9">
        <f t="shared" si="16"/>
        <v>0.2364347035107177</v>
      </c>
      <c r="Q117" s="7"/>
      <c r="AA117" s="1"/>
      <c r="AD117" s="1"/>
      <c r="AE117" s="19"/>
    </row>
    <row r="118" spans="4:27" ht="12.75">
      <c r="D118" s="1"/>
      <c r="N118" s="4"/>
      <c r="Q118" s="7"/>
      <c r="AA118" s="1"/>
    </row>
    <row r="119" spans="3:27" ht="12.75">
      <c r="C119" s="6" t="s">
        <v>9</v>
      </c>
      <c r="D119" s="1">
        <f>SUM(D3:D118)</f>
        <v>6055275389.241997</v>
      </c>
      <c r="E119" s="1">
        <f>SUM(E3:E118)</f>
        <v>1513824385.2804992</v>
      </c>
      <c r="F119" s="1">
        <f>SUM(F3:F118)</f>
        <v>136518675.95</v>
      </c>
      <c r="G119" s="1">
        <f>SUM(G3:G118)</f>
        <v>1650343061.2304995</v>
      </c>
      <c r="H119" s="1">
        <f>SUM(H3:H118)</f>
        <v>832904521.1458458</v>
      </c>
      <c r="K119" s="11" t="s">
        <v>75</v>
      </c>
      <c r="L119" s="1">
        <f>SUM(L3:L118)</f>
        <v>826485682.3325962</v>
      </c>
      <c r="M119" s="1"/>
      <c r="N119" s="4"/>
      <c r="Q119" s="7"/>
      <c r="AA119" s="1"/>
    </row>
    <row r="120" spans="14:17" ht="12.75">
      <c r="N120" s="4"/>
      <c r="O120" s="1"/>
      <c r="Q120" s="7"/>
    </row>
    <row r="121" spans="4:17" ht="12.75">
      <c r="D121" s="44"/>
      <c r="N121" s="4"/>
      <c r="Q121" s="7"/>
    </row>
    <row r="122" spans="14:17" ht="12.75">
      <c r="N122" s="4"/>
      <c r="Q122" s="7"/>
    </row>
    <row r="123" spans="3:17" ht="12.75">
      <c r="C123" s="6" t="s">
        <v>8</v>
      </c>
      <c r="N123" s="4"/>
      <c r="Q123" s="7"/>
    </row>
    <row r="124" spans="3:178" ht="12.75">
      <c r="C124" s="6" t="s">
        <v>287</v>
      </c>
      <c r="E124"/>
      <c r="F124"/>
      <c r="G124"/>
      <c r="J124"/>
      <c r="K124" s="12"/>
      <c r="L124"/>
      <c r="M124"/>
      <c r="N124" s="4"/>
      <c r="Q124" s="7"/>
      <c r="S124" s="1"/>
      <c r="T124" s="1"/>
      <c r="U124" s="1"/>
      <c r="V124" s="1"/>
      <c r="W124" s="1"/>
      <c r="X124" s="1"/>
      <c r="Y124" s="1"/>
      <c r="Z124"/>
      <c r="AA124" s="1"/>
      <c r="AB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</row>
    <row r="125" spans="3:26" ht="12.75">
      <c r="C125" s="6" t="s">
        <v>286</v>
      </c>
      <c r="E125"/>
      <c r="F125"/>
      <c r="G125"/>
      <c r="J125"/>
      <c r="K125" s="12"/>
      <c r="L125"/>
      <c r="M125"/>
      <c r="N125" s="4"/>
      <c r="Q125" s="7"/>
      <c r="Z125"/>
    </row>
    <row r="126" spans="3:17" ht="12.75">
      <c r="C126" s="6" t="s">
        <v>58</v>
      </c>
      <c r="N126" s="4"/>
      <c r="Q126" s="7"/>
    </row>
    <row r="127" spans="4:17" ht="12.75">
      <c r="D127" s="1"/>
      <c r="N127" s="4"/>
      <c r="Q127" s="7"/>
    </row>
    <row r="128" spans="3:17" ht="12.75">
      <c r="C128" s="15" t="s">
        <v>89</v>
      </c>
      <c r="N128" s="4"/>
      <c r="Q128" s="7"/>
    </row>
    <row r="129" spans="3:14" ht="12.75">
      <c r="C129" s="6"/>
      <c r="N129" s="4"/>
    </row>
    <row r="130" spans="3:14" ht="12.75">
      <c r="C130" s="6"/>
      <c r="N130" s="4"/>
    </row>
    <row r="131" spans="3:14" ht="12.75">
      <c r="C131" s="6"/>
      <c r="N131" s="4"/>
    </row>
    <row r="132" spans="3:14" ht="12.75">
      <c r="C132" s="6"/>
      <c r="N132" s="4"/>
    </row>
    <row r="133" spans="3:14" ht="12.75">
      <c r="C133" s="6"/>
      <c r="N133" s="4"/>
    </row>
    <row r="134" spans="3:14" ht="12.75">
      <c r="C134" s="33"/>
      <c r="D134" s="1"/>
      <c r="N134" s="4"/>
    </row>
    <row r="135" spans="3:14" ht="12.75">
      <c r="C135" s="6"/>
      <c r="G135" s="16"/>
      <c r="N135" s="4"/>
    </row>
    <row r="136" spans="3:14" ht="12.75">
      <c r="C136" s="6"/>
      <c r="N136" s="4"/>
    </row>
    <row r="137" spans="3:14" ht="12.75">
      <c r="C137" s="6"/>
      <c r="N137" s="4"/>
    </row>
    <row r="138" spans="3:14" ht="12.75">
      <c r="C138" s="6"/>
      <c r="N138" s="4"/>
    </row>
    <row r="139" spans="3:14" ht="12.75">
      <c r="C139" s="6"/>
      <c r="N139" s="4"/>
    </row>
    <row r="140" spans="3:14" ht="12.75">
      <c r="C140" s="6"/>
      <c r="N140" s="4"/>
    </row>
    <row r="141" spans="3:14" ht="12.75">
      <c r="C141" s="6"/>
      <c r="N141" s="4"/>
    </row>
    <row r="142" spans="3:14" ht="12.75">
      <c r="C142" s="6"/>
      <c r="N142" s="4"/>
    </row>
    <row r="143" spans="3:14" ht="12.75">
      <c r="C143" s="6"/>
      <c r="N143" s="4"/>
    </row>
    <row r="144" spans="3:14" ht="12.75">
      <c r="C144" s="6"/>
      <c r="N144" s="4"/>
    </row>
    <row r="145" ht="12.75">
      <c r="N145" s="4"/>
    </row>
    <row r="146" ht="12.75">
      <c r="N146" s="4"/>
    </row>
    <row r="147" ht="12.75">
      <c r="N147" s="4"/>
    </row>
    <row r="148" ht="12.75">
      <c r="N148" s="4"/>
    </row>
    <row r="149" ht="12.75">
      <c r="N149" s="4"/>
    </row>
    <row r="150" ht="12.75">
      <c r="N150" s="4"/>
    </row>
    <row r="151" ht="12.75">
      <c r="N151" s="4"/>
    </row>
    <row r="152" ht="12.75">
      <c r="N152" s="4"/>
    </row>
    <row r="153" ht="12.75">
      <c r="N153" s="4"/>
    </row>
    <row r="154" ht="12.75">
      <c r="N154" s="4"/>
    </row>
    <row r="155" ht="12.75">
      <c r="N155" s="4"/>
    </row>
    <row r="156" ht="12.75">
      <c r="N156" s="4"/>
    </row>
    <row r="157" ht="12.75">
      <c r="N157" s="4"/>
    </row>
    <row r="158" ht="12.75">
      <c r="N158" s="4"/>
    </row>
    <row r="159" ht="12.75">
      <c r="N159" s="4"/>
    </row>
    <row r="160" ht="12.75">
      <c r="N160" s="4"/>
    </row>
    <row r="161" ht="12.75">
      <c r="N161" s="4"/>
    </row>
    <row r="162" ht="12.75">
      <c r="N162" s="4"/>
    </row>
    <row r="163" ht="12.75">
      <c r="N163" s="4"/>
    </row>
    <row r="164" ht="12.75">
      <c r="N164" s="4"/>
    </row>
    <row r="165" ht="12.75">
      <c r="N165" s="4"/>
    </row>
    <row r="166" ht="12.75">
      <c r="N166" s="4"/>
    </row>
    <row r="167" ht="12.75">
      <c r="N167" s="4"/>
    </row>
    <row r="168" ht="12.75">
      <c r="N168" s="4"/>
    </row>
    <row r="169" ht="12.75">
      <c r="N169" s="4"/>
    </row>
    <row r="170" ht="12.75">
      <c r="N170" s="4"/>
    </row>
    <row r="171" ht="12.75">
      <c r="N171" s="4"/>
    </row>
    <row r="172" ht="12.75">
      <c r="N172" s="4"/>
    </row>
    <row r="173" ht="12.75">
      <c r="N173" s="4"/>
    </row>
    <row r="174" ht="12.75">
      <c r="N174" s="4"/>
    </row>
    <row r="175" ht="12.75">
      <c r="N175" s="4"/>
    </row>
    <row r="176" ht="12.75">
      <c r="N176" s="4"/>
    </row>
    <row r="177" ht="12.75">
      <c r="N177" s="4"/>
    </row>
    <row r="178" ht="12.75">
      <c r="N178" s="4"/>
    </row>
    <row r="179" ht="12.75">
      <c r="N179" s="4"/>
    </row>
    <row r="180" ht="12.75">
      <c r="N180" s="4"/>
    </row>
    <row r="181" ht="12.75">
      <c r="N181" s="4"/>
    </row>
    <row r="182" ht="12.75">
      <c r="N182" s="4"/>
    </row>
    <row r="183" ht="12.75">
      <c r="N183" s="4"/>
    </row>
    <row r="184" ht="12.75">
      <c r="N184" s="4"/>
    </row>
    <row r="185" ht="12.75">
      <c r="N185" s="4"/>
    </row>
    <row r="186" ht="12.75">
      <c r="N186" s="4"/>
    </row>
    <row r="187" ht="12.75">
      <c r="N187" s="4"/>
    </row>
    <row r="188" ht="12.75">
      <c r="N188" s="4"/>
    </row>
    <row r="189" ht="12.75">
      <c r="N189" s="4"/>
    </row>
    <row r="190" ht="12.75">
      <c r="N190" s="4"/>
    </row>
    <row r="191" ht="12.75">
      <c r="N191" s="4"/>
    </row>
    <row r="192" ht="12.75">
      <c r="N192" s="4"/>
    </row>
    <row r="193" ht="12.75">
      <c r="N193" s="4"/>
    </row>
    <row r="194" ht="12.75">
      <c r="N194" s="4"/>
    </row>
    <row r="195" ht="12.75">
      <c r="N195" s="4"/>
    </row>
    <row r="196" ht="12.75">
      <c r="N196" s="4"/>
    </row>
    <row r="197" ht="12.75">
      <c r="N197" s="4"/>
    </row>
    <row r="198" ht="12.75">
      <c r="N198" s="4"/>
    </row>
    <row r="199" ht="12.75">
      <c r="N199" s="4"/>
    </row>
    <row r="200" ht="12.75">
      <c r="N200" s="4"/>
    </row>
    <row r="201" ht="12.75">
      <c r="N201" s="4"/>
    </row>
    <row r="202" ht="12.75">
      <c r="N202" s="4"/>
    </row>
    <row r="203" ht="12.75">
      <c r="N203" s="4"/>
    </row>
    <row r="204" ht="12.75">
      <c r="N204" s="4"/>
    </row>
    <row r="205" ht="12.75">
      <c r="N205" s="4"/>
    </row>
    <row r="206" ht="12.75">
      <c r="N206" s="4"/>
    </row>
    <row r="207" ht="12.75">
      <c r="N207" s="4"/>
    </row>
    <row r="208" ht="12.75">
      <c r="N208" s="4"/>
    </row>
    <row r="209" ht="12.75">
      <c r="N209" s="4"/>
    </row>
    <row r="210" ht="12.75">
      <c r="N210" s="4"/>
    </row>
    <row r="211" ht="12.75">
      <c r="N211" s="4"/>
    </row>
    <row r="212" ht="12.75">
      <c r="N212" s="4"/>
    </row>
    <row r="213" ht="12.75">
      <c r="N213" s="4"/>
    </row>
    <row r="214" ht="12.75">
      <c r="N214" s="4"/>
    </row>
    <row r="215" ht="12.75">
      <c r="N215" s="4"/>
    </row>
    <row r="216" ht="12.75">
      <c r="N216" s="4"/>
    </row>
    <row r="217" ht="12.75">
      <c r="N217" s="4"/>
    </row>
    <row r="218" ht="12.75">
      <c r="N218" s="4"/>
    </row>
    <row r="219" ht="12.75">
      <c r="N219" s="4"/>
    </row>
    <row r="220" ht="12.75">
      <c r="N220" s="4"/>
    </row>
    <row r="221" ht="12.75">
      <c r="N221" s="4"/>
    </row>
    <row r="222" ht="12.75">
      <c r="N222" s="4"/>
    </row>
    <row r="223" ht="12.75">
      <c r="N223" s="4"/>
    </row>
    <row r="224" ht="12.75">
      <c r="N224" s="4"/>
    </row>
    <row r="225" ht="12.75">
      <c r="N225" s="4"/>
    </row>
    <row r="226" ht="12.75">
      <c r="N226" s="4"/>
    </row>
    <row r="227" ht="12.75">
      <c r="N227" s="4"/>
    </row>
    <row r="228" ht="12.75">
      <c r="N228" s="4"/>
    </row>
    <row r="229" ht="12.75">
      <c r="N229" s="4"/>
    </row>
    <row r="230" ht="12.75">
      <c r="N230" s="4"/>
    </row>
    <row r="231" ht="12.75">
      <c r="N231" s="4"/>
    </row>
    <row r="232" ht="12.75">
      <c r="N232" s="4"/>
    </row>
    <row r="233" ht="12.75">
      <c r="N233" s="4"/>
    </row>
    <row r="234" ht="12.75">
      <c r="N234" s="4"/>
    </row>
  </sheetData>
  <sheetProtection/>
  <autoFilter ref="B1:FV234"/>
  <printOptions gridLines="1"/>
  <pageMargins left="0.5" right="0.5" top="1" bottom="1" header="0.5" footer="0.5"/>
  <pageSetup fitToHeight="0" fitToWidth="1" horizontalDpi="300" verticalDpi="300" orientation="landscape" scale="37" r:id="rId4"/>
  <headerFooter alignWithMargins="0">
    <oddHeader>&amp;CFY 2014-15
 Override Reconciliation</oddHeader>
    <oddFooter>&amp;LCDE, Public School Finance&amp;CPage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2014-02-24T18:24:26Z</cp:lastPrinted>
  <dcterms:created xsi:type="dcterms:W3CDTF">1999-02-17T20:47:38Z</dcterms:created>
  <dcterms:modified xsi:type="dcterms:W3CDTF">2015-01-29T18:51:29Z</dcterms:modified>
  <cp:category/>
  <cp:version/>
  <cp:contentType/>
  <cp:contentStatus/>
</cp:coreProperties>
</file>