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76" activeTab="0"/>
  </bookViews>
  <sheets>
    <sheet name="Sheet2" sheetId="1" r:id="rId1"/>
  </sheets>
  <definedNames>
    <definedName name="_xlfn.IFERROR" hidden="1">#NAME?</definedName>
    <definedName name="GMONEY">#REF!</definedName>
    <definedName name="MONEY">#REF!</definedName>
  </definedNames>
  <calcPr fullCalcOnLoad="1"/>
</workbook>
</file>

<file path=xl/sharedStrings.xml><?xml version="1.0" encoding="utf-8"?>
<sst xmlns="http://schemas.openxmlformats.org/spreadsheetml/2006/main" count="557" uniqueCount="442">
  <si>
    <t>District</t>
  </si>
  <si>
    <t>Amount (Under) Over Limit</t>
  </si>
  <si>
    <t>Revenue Generated</t>
  </si>
  <si>
    <t>Difference Between Amt. Approved/ Generated by Mill (Under)/Over</t>
  </si>
  <si>
    <t>Override Mill</t>
  </si>
  <si>
    <t>WESTMINSTER 50</t>
  </si>
  <si>
    <t>MINERAL</t>
  </si>
  <si>
    <t>NOTES:</t>
  </si>
  <si>
    <t>TOTALS</t>
  </si>
  <si>
    <t>County</t>
  </si>
  <si>
    <t>ADAMS</t>
  </si>
  <si>
    <t>ARAPAHOE</t>
  </si>
  <si>
    <t>BACA</t>
  </si>
  <si>
    <t>BENT</t>
  </si>
  <si>
    <t>BOULDER</t>
  </si>
  <si>
    <t>CHAFFEE</t>
  </si>
  <si>
    <t>CHEYENNE</t>
  </si>
  <si>
    <t>CLEAR CREEK</t>
  </si>
  <si>
    <t>CONEJOS</t>
  </si>
  <si>
    <t>DENVER</t>
  </si>
  <si>
    <t>DOUGLAS</t>
  </si>
  <si>
    <t>EAGLE</t>
  </si>
  <si>
    <t>EL PASO</t>
  </si>
  <si>
    <t>GARFIELD</t>
  </si>
  <si>
    <t>GRAND</t>
  </si>
  <si>
    <t>JEFFERSON</t>
  </si>
  <si>
    <t>KIOWA</t>
  </si>
  <si>
    <t>KIT CARSON</t>
  </si>
  <si>
    <t>LAKE</t>
  </si>
  <si>
    <t>LA PLATA</t>
  </si>
  <si>
    <t>LARIMER</t>
  </si>
  <si>
    <t>LAS ANIMAS</t>
  </si>
  <si>
    <t>LOGAN</t>
  </si>
  <si>
    <t>MESA</t>
  </si>
  <si>
    <t>MOFFAT</t>
  </si>
  <si>
    <t>MORGAN</t>
  </si>
  <si>
    <t>OTERO</t>
  </si>
  <si>
    <t>PARK</t>
  </si>
  <si>
    <t>PITKIN</t>
  </si>
  <si>
    <t>RIO BLANCO</t>
  </si>
  <si>
    <t>ROUTT</t>
  </si>
  <si>
    <t>SAN MIGUEL</t>
  </si>
  <si>
    <t>SEDGWICK</t>
  </si>
  <si>
    <t>SUMMIT</t>
  </si>
  <si>
    <t>WASHINGTON</t>
  </si>
  <si>
    <t>WELD</t>
  </si>
  <si>
    <t>RIO GRANDE</t>
  </si>
  <si>
    <t xml:space="preserve">Total Program Formula Funding </t>
  </si>
  <si>
    <t>GILPIN</t>
  </si>
  <si>
    <t>MONTEZUMA</t>
  </si>
  <si>
    <t>OURAY</t>
  </si>
  <si>
    <t>SAGUACHE</t>
  </si>
  <si>
    <t>TELLER</t>
  </si>
  <si>
    <t>Cost of Living Increase Calculated in FY 2001-02</t>
  </si>
  <si>
    <t xml:space="preserve">calculated as the cost of living increase in FY 2001-02.  </t>
  </si>
  <si>
    <t>Override Percentage of Total Program Utilized</t>
  </si>
  <si>
    <t>Override as Percentage of Total Program</t>
  </si>
  <si>
    <t>FREMONT</t>
  </si>
  <si>
    <t>GUNNISON</t>
  </si>
  <si>
    <t>DOLORES RE-4A</t>
  </si>
  <si>
    <t>MONTROSE</t>
  </si>
  <si>
    <t>PHILLIPS</t>
  </si>
  <si>
    <t>MOFFAT 2</t>
  </si>
  <si>
    <t>YUMA</t>
  </si>
  <si>
    <t>YUMA 1</t>
  </si>
  <si>
    <t>WRAY RD-2</t>
  </si>
  <si>
    <t>LIBERTY J-4</t>
  </si>
  <si>
    <t>Voter Approved &amp; Hold Harmless Override</t>
  </si>
  <si>
    <t>Kit Carson, East Grand, and Rangely - okay to exceed override limit, election held prior to hold harmless amounts being included in the limit per discussion with Deb Godshall, Leg. Council.</t>
  </si>
  <si>
    <t>District Number</t>
  </si>
  <si>
    <t>0010</t>
  </si>
  <si>
    <t>0020</t>
  </si>
  <si>
    <t>0030</t>
  </si>
  <si>
    <t>0040</t>
  </si>
  <si>
    <t>0060</t>
  </si>
  <si>
    <t>0070</t>
  </si>
  <si>
    <t>0120</t>
  </si>
  <si>
    <t>0123</t>
  </si>
  <si>
    <t>0130</t>
  </si>
  <si>
    <t>0140</t>
  </si>
  <si>
    <t>0170</t>
  </si>
  <si>
    <t>0180</t>
  </si>
  <si>
    <t>0270</t>
  </si>
  <si>
    <t>0240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</si>
  <si>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</si>
  <si>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</si>
  <si>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</si>
  <si>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</si>
  <si>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</si>
  <si>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</si>
  <si>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</si>
  <si>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</si>
  <si>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</si>
  <si>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0880</t>
  </si>
  <si>
    <t>0900</t>
  </si>
  <si>
    <t>0910</t>
  </si>
  <si>
    <t>0980</t>
  </si>
  <si>
    <t>0990</t>
  </si>
  <si>
    <t>1000</t>
  </si>
  <si>
    <t>1010</t>
  </si>
  <si>
    <t>1020</t>
  </si>
  <si>
    <t>1030</t>
  </si>
  <si>
    <t>1040</t>
  </si>
  <si>
    <t>1080</t>
  </si>
  <si>
    <t>1110</t>
  </si>
  <si>
    <t>1130</t>
  </si>
  <si>
    <t>1150</t>
  </si>
  <si>
    <t>1180</t>
  </si>
  <si>
    <t>1195</t>
  </si>
  <si>
    <t>1220</t>
  </si>
  <si>
    <t>1330</t>
  </si>
  <si>
    <t>1340</t>
  </si>
  <si>
    <t>1350</t>
  </si>
  <si>
    <t>1360</t>
  </si>
  <si>
    <t>1420</t>
  </si>
  <si>
    <t>1440</t>
  </si>
  <si>
    <t>1460</t>
  </si>
  <si>
    <t>1510</t>
  </si>
  <si>
    <t>1520</t>
  </si>
  <si>
    <t>1530</t>
  </si>
  <si>
    <t>1540</t>
  </si>
  <si>
    <t>1550</t>
  </si>
  <si>
    <t>1560</t>
  </si>
  <si>
    <t>1570</t>
  </si>
  <si>
    <t>1590</t>
  </si>
  <si>
    <t>1620</t>
  </si>
  <si>
    <t>1750</t>
  </si>
  <si>
    <t>1760</t>
  </si>
  <si>
    <t>1828</t>
  </si>
  <si>
    <t>1850</t>
  </si>
  <si>
    <t>1870</t>
  </si>
  <si>
    <t>1980</t>
  </si>
  <si>
    <t>2000</t>
  </si>
  <si>
    <t>2010</t>
  </si>
  <si>
    <t>2020</t>
  </si>
  <si>
    <t>2055</t>
  </si>
  <si>
    <t>2070</t>
  </si>
  <si>
    <t>2190</t>
  </si>
  <si>
    <t>2395</t>
  </si>
  <si>
    <t>2405</t>
  </si>
  <si>
    <t>2505</t>
  </si>
  <si>
    <t>2570</t>
  </si>
  <si>
    <t>2580</t>
  </si>
  <si>
    <t>2590</t>
  </si>
  <si>
    <t>2600</t>
  </si>
  <si>
    <t>2610</t>
  </si>
  <si>
    <t>2620</t>
  </si>
  <si>
    <t>2640</t>
  </si>
  <si>
    <t>2710</t>
  </si>
  <si>
    <t>2720</t>
  </si>
  <si>
    <t>2740</t>
  </si>
  <si>
    <t>2750</t>
  </si>
  <si>
    <t>2760</t>
  </si>
  <si>
    <t>2770</t>
  </si>
  <si>
    <t>2780</t>
  </si>
  <si>
    <t>2800</t>
  </si>
  <si>
    <t>2830</t>
  </si>
  <si>
    <t>2840</t>
  </si>
  <si>
    <t>2865</t>
  </si>
  <si>
    <t>3000</t>
  </si>
  <si>
    <t>3010</t>
  </si>
  <si>
    <t>3020</t>
  </si>
  <si>
    <t>3040</t>
  </si>
  <si>
    <t>3070</t>
  </si>
  <si>
    <t>3080</t>
  </si>
  <si>
    <t>3085</t>
  </si>
  <si>
    <t>3090</t>
  </si>
  <si>
    <t>3100</t>
  </si>
  <si>
    <t>3110</t>
  </si>
  <si>
    <t>3130</t>
  </si>
  <si>
    <t>3140</t>
  </si>
  <si>
    <t>3145</t>
  </si>
  <si>
    <t>3147</t>
  </si>
  <si>
    <t>3148</t>
  </si>
  <si>
    <t>3200</t>
  </si>
  <si>
    <t>3210</t>
  </si>
  <si>
    <t>3230</t>
  </si>
  <si>
    <t>Notes</t>
  </si>
  <si>
    <t>COSTILLA</t>
  </si>
  <si>
    <t>1480</t>
  </si>
  <si>
    <t>1990</t>
  </si>
  <si>
    <t>2730</t>
  </si>
  <si>
    <t>The Override Limitation was revised to include</t>
  </si>
  <si>
    <t>0740</t>
  </si>
  <si>
    <t>0230</t>
  </si>
  <si>
    <t>1500</t>
  </si>
  <si>
    <t>0190</t>
  </si>
  <si>
    <t>0890</t>
  </si>
  <si>
    <t>DOLORES</t>
  </si>
  <si>
    <t>1160</t>
  </si>
  <si>
    <t>2820</t>
  </si>
  <si>
    <t>SAN JUAN</t>
  </si>
  <si>
    <t>25% of Total Program Funding (30% for small rural districts) or 200,000 plus the amount</t>
  </si>
  <si>
    <t xml:space="preserve">Percent with 25% or 30% plus Allowable COLA </t>
  </si>
  <si>
    <t>25% (30%) of Total Program/$200,000 Allowable Override</t>
  </si>
  <si>
    <t>HUERFANO</t>
  </si>
  <si>
    <t>1390</t>
  </si>
  <si>
    <t>1060</t>
  </si>
  <si>
    <t>PEYTON 23 JT</t>
  </si>
  <si>
    <t>1140</t>
  </si>
  <si>
    <t>CANON CITY RE-1</t>
  </si>
  <si>
    <t>HAXTUN RE-2J</t>
  </si>
  <si>
    <t>2630</t>
  </si>
  <si>
    <t>0050</t>
  </si>
  <si>
    <t>0100</t>
  </si>
  <si>
    <t>0110</t>
  </si>
  <si>
    <t>0220</t>
  </si>
  <si>
    <t>0250</t>
  </si>
  <si>
    <t>0260</t>
  </si>
  <si>
    <t>0290</t>
  </si>
  <si>
    <t>0560</t>
  </si>
  <si>
    <t>0580</t>
  </si>
  <si>
    <t>0640</t>
  </si>
  <si>
    <t>0770</t>
  </si>
  <si>
    <t>0860</t>
  </si>
  <si>
    <t>0870</t>
  </si>
  <si>
    <t>0920</t>
  </si>
  <si>
    <t>0930</t>
  </si>
  <si>
    <t>0940</t>
  </si>
  <si>
    <t>0950</t>
  </si>
  <si>
    <t>0960</t>
  </si>
  <si>
    <t>0970</t>
  </si>
  <si>
    <t>1050</t>
  </si>
  <si>
    <t>1070</t>
  </si>
  <si>
    <t>1120</t>
  </si>
  <si>
    <t>1380</t>
  </si>
  <si>
    <t>1400</t>
  </si>
  <si>
    <t>1410</t>
  </si>
  <si>
    <t>1430</t>
  </si>
  <si>
    <t>1450</t>
  </si>
  <si>
    <t>1490</t>
  </si>
  <si>
    <t>1580</t>
  </si>
  <si>
    <t>1600</t>
  </si>
  <si>
    <t>1780</t>
  </si>
  <si>
    <t>1790</t>
  </si>
  <si>
    <t>1810</t>
  </si>
  <si>
    <t>1860</t>
  </si>
  <si>
    <t>2035</t>
  </si>
  <si>
    <t>2180</t>
  </si>
  <si>
    <t>2515</t>
  </si>
  <si>
    <t>2520</t>
  </si>
  <si>
    <t>2530</t>
  </si>
  <si>
    <t>2535</t>
  </si>
  <si>
    <t>2540</t>
  </si>
  <si>
    <t>2560</t>
  </si>
  <si>
    <t>2650</t>
  </si>
  <si>
    <t>2660</t>
  </si>
  <si>
    <t>2670</t>
  </si>
  <si>
    <t>2680</t>
  </si>
  <si>
    <t>2690</t>
  </si>
  <si>
    <t>2700</t>
  </si>
  <si>
    <t>2790</t>
  </si>
  <si>
    <t>2810</t>
  </si>
  <si>
    <t>2862</t>
  </si>
  <si>
    <t>3030</t>
  </si>
  <si>
    <t>3050</t>
  </si>
  <si>
    <t>3060</t>
  </si>
  <si>
    <t>3120</t>
  </si>
  <si>
    <t>3146</t>
  </si>
  <si>
    <t>3220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</si>
  <si>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</si>
  <si>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</si>
  <si>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</si>
  <si>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</si>
  <si>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</si>
  <si>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</si>
  <si>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ALAMOSA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</si>
  <si>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</si>
  <si>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</si>
  <si>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</si>
  <si>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</si>
  <si>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</si>
  <si>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</si>
  <si>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</si>
  <si>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</si>
  <si>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</si>
  <si>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</si>
  <si>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</si>
  <si>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</si>
  <si>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</si>
  <si>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</si>
  <si>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</si>
  <si>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</si>
  <si>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</si>
  <si>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</si>
  <si>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</si>
  <si>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</si>
  <si>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</si>
  <si>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</si>
  <si>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</si>
  <si>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</si>
  <si>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</si>
  <si>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</si>
  <si>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</si>
  <si>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</si>
  <si>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</si>
  <si>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</si>
  <si>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</t>
  </si>
  <si>
    <t>CROWLEY COUNTY RE-1-J</t>
  </si>
  <si>
    <t>CUSTER</t>
  </si>
  <si>
    <t>CUSTER COUNTY SCHOOL DISTRICT C-1</t>
  </si>
  <si>
    <t>DELTA</t>
  </si>
  <si>
    <t>DELTA COUNTY 50(J)</t>
  </si>
  <si>
    <t>DENVER COUNTY 1</t>
  </si>
  <si>
    <t>DOLORES COUNTY RE NO.2</t>
  </si>
  <si>
    <t>DOUGLAS COUNTY RE 1</t>
  </si>
  <si>
    <t>EAGLE COUNTY RE 50</t>
  </si>
  <si>
    <t>ELBERT</t>
  </si>
  <si>
    <t>ELIZABETH C-1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</si>
  <si>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</si>
  <si>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</si>
  <si>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</si>
  <si>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</si>
  <si>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</si>
  <si>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</si>
  <si>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</si>
  <si>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</si>
  <si>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</si>
  <si>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</si>
  <si>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</si>
  <si>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</si>
  <si>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</si>
  <si>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HANOVER 28</t>
  </si>
  <si>
    <t>LEWIS-PALMER 38</t>
  </si>
  <si>
    <t>FALCON 49</t>
  </si>
  <si>
    <t>EDISON 54 JT</t>
  </si>
  <si>
    <t>MIAMI/YODER 60 JT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</si>
  <si>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</si>
  <si>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</si>
  <si>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</si>
  <si>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</si>
  <si>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</si>
  <si>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</si>
  <si>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</si>
  <si>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</si>
  <si>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</si>
  <si>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</t>
  </si>
  <si>
    <t>HINSDALE COUNTY RE 1</t>
  </si>
  <si>
    <t>HUERFANO RE-1</t>
  </si>
  <si>
    <t>LA VETA RE-2</t>
  </si>
  <si>
    <t>JACKSON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</si>
  <si>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</si>
  <si>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</si>
  <si>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</si>
  <si>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</si>
  <si>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</si>
  <si>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</si>
  <si>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</si>
  <si>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</si>
  <si>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</si>
  <si>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</si>
  <si>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</si>
  <si>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</si>
  <si>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</si>
  <si>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</si>
  <si>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</si>
  <si>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</si>
  <si>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</si>
  <si>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</si>
  <si>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</si>
  <si>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</si>
  <si>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</si>
  <si>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</si>
  <si>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LINCOLN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</si>
  <si>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</si>
  <si>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</si>
  <si>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</si>
  <si>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</si>
  <si>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</si>
  <si>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</si>
  <si>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</si>
  <si>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</si>
  <si>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</si>
  <si>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</si>
  <si>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</si>
  <si>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</si>
  <si>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</si>
  <si>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</si>
  <si>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</si>
  <si>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</si>
  <si>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</si>
  <si>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</si>
  <si>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</si>
  <si>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</si>
  <si>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</si>
  <si>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</si>
  <si>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</si>
  <si>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</si>
  <si>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</si>
  <si>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</si>
  <si>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</si>
  <si>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</si>
  <si>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</si>
  <si>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</si>
  <si>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</si>
  <si>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ASPEN 1</t>
  </si>
  <si>
    <t>PROWERS</t>
  </si>
  <si>
    <t>GRANADA RE-1</t>
  </si>
  <si>
    <t>LAMAR RE-2</t>
  </si>
  <si>
    <t>HOLLY RE-3</t>
  </si>
  <si>
    <t>WILEY RE-13 JT</t>
  </si>
  <si>
    <t>PUEBLO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</si>
  <si>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</si>
  <si>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</si>
  <si>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</si>
  <si>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</si>
  <si>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</si>
  <si>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</si>
  <si>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</si>
  <si>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</si>
  <si>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</si>
  <si>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</si>
  <si>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</si>
  <si>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</si>
  <si>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</si>
  <si>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</si>
  <si>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</si>
  <si>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</si>
  <si>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</si>
  <si>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</si>
  <si>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</si>
  <si>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</si>
  <si>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</si>
  <si>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</si>
  <si>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</si>
  <si>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</si>
  <si>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</si>
  <si>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</si>
  <si>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</si>
  <si>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</si>
  <si>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</si>
  <si>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</si>
  <si>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</si>
  <si>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</si>
  <si>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</si>
  <si>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</si>
  <si>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</si>
  <si>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</si>
  <si>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</si>
  <si>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IDALIA RJ-3</t>
  </si>
  <si>
    <t>Total Maximum Allowable Override (Column E + F)</t>
  </si>
  <si>
    <t>Net Assessed Valuation 2020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</si>
</sst>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"/>
    <numFmt numFmtId="166" formatCode="#,##0.000"/>
    <numFmt numFmtId="167" formatCode="&quot;$&quot;#,##0"/>
    <numFmt numFmtId="168" formatCode="&quot;$&quot;#,##0.00"/>
    <numFmt numFmtId="169" formatCode="0_)"/>
    <numFmt numFmtId="170" formatCode="#,##0.0_);\(#,##0.0\)"/>
    <numFmt numFmtId="171" formatCode="0.0000"/>
    <numFmt numFmtId="172" formatCode="0.00000000"/>
    <numFmt numFmtId="173" formatCode="0.0000000"/>
    <numFmt numFmtId="174" formatCode="0.000000"/>
    <numFmt numFmtId="175" formatCode="0.00000"/>
    <numFmt numFmtId="176" formatCode="0.0"/>
    <numFmt numFmtId="177" formatCode="#,##0.0_);[Red]\(#,##0.0\)"/>
    <numFmt numFmtId="178" formatCode="#,##0.000_);[Red]\(#,##0.000\)"/>
    <numFmt numFmtId="179" formatCode="#,##0.0000_);[Red]\(#,##0.0000\)"/>
    <numFmt numFmtId="180" formatCode="#,##0.00000_);[Red]\(#,##0.00000\)"/>
    <numFmt numFmtId="181" formatCode="#,##0.000000_);[Red]\(#,##0.000000\)"/>
    <numFmt numFmtId="182" formatCode="#,##0.0000000_);[Red]\(#,##0.0000000\)"/>
    <numFmt numFmtId="183" formatCode="_(* #,##0.0_);_(* \(#,##0.0\);_(* &quot;-&quot;??_);_(@_)"/>
    <numFmt numFmtId="184" formatCode="_(* #,##0_);_(* \(#,##0\);_(* &quot;-&quot;??_);_(@_)"/>
    <numFmt numFmtId="185" formatCode="#,##0.00000000_);[Red]\(#,##0.00000000\)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."/>
    <numFmt numFmtId="196" formatCode="0.00000000_);[Red]\(0.00000000\)"/>
    <numFmt numFmtId="197" formatCode="#,##0.0000"/>
    <numFmt numFmtId="198" formatCode="&quot;$&quot;#,##0.000_);\(&quot;$&quot;#,##0.000\)"/>
    <numFmt numFmtId="199" formatCode="&quot;$&quot;#,##0.0_);\(&quot;$&quot;#,##0.0\)"/>
    <numFmt numFmtId="200" formatCode="#,##0.000_);\(#,##0.000\)"/>
    <numFmt numFmtId="201" formatCode="#,##0.000000"/>
    <numFmt numFmtId="202" formatCode="0.0%"/>
    <numFmt numFmtId="203" formatCode="0.000%"/>
    <numFmt numFmtId="204" formatCode="0.0000%"/>
    <numFmt numFmtId="205" formatCode="&quot;$&quot;#,##0.000000_);\(&quot;$&quot;#,##0.000000\)"/>
    <numFmt numFmtId="206" formatCode="#,##0.00000"/>
    <numFmt numFmtId="207" formatCode="#,##0.0000000"/>
    <numFmt numFmtId="208" formatCode="#,##0.00000000"/>
    <numFmt numFmtId="209" formatCode="#,##0.000000000"/>
    <numFmt numFmtId="210" formatCode="#,##0.0000000000"/>
    <numFmt numFmtId="211" formatCode="0.00_)"/>
    <numFmt numFmtId="212" formatCode="[$-409]dddd\,\ mmmm\ d\,\ yyyy"/>
    <numFmt numFmtId="213" formatCode="[$-409]h:mm:ss\ AM/PM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40" fontId="7" fillId="0" borderId="0">
      <alignment/>
      <protection/>
    </xf>
    <xf numFmtId="40" fontId="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" fontId="0" fillId="0" borderId="0" xfId="0" applyNumberFormat="1" applyAlignment="1">
      <alignment/>
    </xf>
    <xf numFmtId="3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33" borderId="0" xfId="0" applyFill="1" applyAlignment="1">
      <alignment horizontal="left"/>
    </xf>
    <xf numFmtId="10" fontId="0" fillId="0" borderId="0" xfId="61" applyNumberFormat="1" applyFont="1" applyAlignment="1">
      <alignment/>
    </xf>
    <xf numFmtId="0" fontId="0" fillId="0" borderId="0" xfId="0" applyFill="1" applyAlignment="1">
      <alignment horizontal="center" wrapText="1"/>
    </xf>
    <xf numFmtId="4" fontId="0" fillId="0" borderId="0" xfId="0" applyNumberFormat="1" applyFill="1" applyAlignment="1">
      <alignment horizontal="center" wrapText="1"/>
    </xf>
    <xf numFmtId="10" fontId="0" fillId="0" borderId="0" xfId="0" applyNumberFormat="1" applyFill="1" applyAlignment="1">
      <alignment horizontal="center" wrapText="1"/>
    </xf>
    <xf numFmtId="39" fontId="0" fillId="0" borderId="0" xfId="0" applyNumberForma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165" fontId="0" fillId="0" borderId="0" xfId="0" applyNumberFormat="1" applyFill="1" applyAlignment="1">
      <alignment horizontal="center" wrapText="1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rmal 5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182" sqref="O182"/>
    </sheetView>
  </sheetViews>
  <sheetFormatPr defaultColWidth="9.140625" defaultRowHeight="12.75"/>
  <cols>
    <col min="2" max="2" width="14.28125" style="0" bestFit="1" customWidth="1"/>
    <col min="3" max="3" width="38.00390625" style="0" bestFit="1" customWidth="1"/>
    <col min="4" max="15" width="16.7109375" style="0" customWidth="1"/>
    <col min="16" max="16" width="16.7109375" style="5" customWidth="1"/>
  </cols>
  <sheetData>
    <row r="1" spans="1:17" ht="63.75">
      <c r="A1" s="13" t="s">
        <v>69</v>
      </c>
      <c r="B1" s="9" t="s">
        <v>9</v>
      </c>
      <c r="C1" s="9" t="s">
        <v>0</v>
      </c>
      <c r="D1" s="9" t="s">
        <v>47</v>
      </c>
      <c r="E1" s="10" t="s">
        <v>194</v>
      </c>
      <c r="F1" s="10" t="s">
        <v>53</v>
      </c>
      <c r="G1" s="16" t="s">
        <v>440</v>
      </c>
      <c r="H1" s="10" t="s">
        <v>67</v>
      </c>
      <c r="I1" s="11" t="s">
        <v>193</v>
      </c>
      <c r="J1" s="10" t="s">
        <v>55</v>
      </c>
      <c r="K1" s="12" t="s">
        <v>1</v>
      </c>
      <c r="L1" s="10" t="s">
        <v>2</v>
      </c>
      <c r="M1" s="12" t="s">
        <v>3</v>
      </c>
      <c r="N1" s="14" t="s">
        <v>441</v>
      </c>
      <c r="O1" s="15" t="s">
        <v>4</v>
      </c>
      <c r="P1" s="15" t="s">
        <v>56</v>
      </c>
      <c r="Q1" s="9" t="s">
        <v>177</v>
      </c>
    </row>
    <row r="3" spans="1:16" ht="12.75">
      <c r="A3" t="s">
        <v>70</v>
      </c>
      <c r="B3" t="s">
        <v>10</v>
      </c>
      <c r="C3" t="s">
        <v>260</v>
      </c>
      <c r="D3" s="1">
        <v>83082193.02</v>
      </c>
      <c r="E3" s="1">
        <f>IF((D3*0.25)&lt;200000,200000,(D3*0.25))</f>
        <v>20770548.255</v>
      </c>
      <c r="F3" s="1">
        <v>1023645.96</v>
      </c>
      <c r="G3" s="1">
        <f>E3+F3</f>
        <v>21794194.215</v>
      </c>
      <c r="H3" s="1">
        <v>7884168.789312</v>
      </c>
      <c r="I3" s="6">
        <f aca="true" t="shared" si="0" ref="I3:I34">(E3+F3)/D3</f>
        <v>0.26232088276429566</v>
      </c>
      <c r="J3" s="8">
        <f aca="true" t="shared" si="1" ref="J3:J34">H3/D3</f>
        <v>0.09489601204212413</v>
      </c>
      <c r="K3" s="2">
        <f aca="true" t="shared" si="2" ref="K3:K34">H3-G3</f>
        <v>-13910025.425687999</v>
      </c>
      <c r="L3" s="1">
        <f>(N3*O3)/1000</f>
        <v>7884168.789312</v>
      </c>
      <c r="M3" s="1">
        <f aca="true" t="shared" si="3" ref="M3:M34">L3-H3</f>
        <v>0</v>
      </c>
      <c r="N3" s="1">
        <v>831452880</v>
      </c>
      <c r="O3" s="3">
        <v>9.4824</v>
      </c>
      <c r="P3" s="5">
        <f aca="true" t="shared" si="4" ref="P3:P34">L3/D3</f>
        <v>0.09489601204212413</v>
      </c>
    </row>
    <row r="4" spans="1:16" ht="12.75">
      <c r="A4" t="s">
        <v>71</v>
      </c>
      <c r="B4" t="s">
        <v>10</v>
      </c>
      <c r="C4" t="s">
        <v>261</v>
      </c>
      <c r="D4" s="1">
        <v>383301230.09</v>
      </c>
      <c r="E4" s="1">
        <f aca="true" t="shared" si="5" ref="E4:E67">IF((D4*0.25)&lt;200000,200000,(D4*0.25))</f>
        <v>95825307.5225</v>
      </c>
      <c r="F4" s="1">
        <v>5923407.699999988</v>
      </c>
      <c r="G4" s="1">
        <f aca="true" t="shared" si="6" ref="G4:G67">E4+F4</f>
        <v>101748715.22249998</v>
      </c>
      <c r="H4" s="1">
        <v>63655881.10924199</v>
      </c>
      <c r="I4" s="6">
        <f t="shared" si="0"/>
        <v>0.2654536621200228</v>
      </c>
      <c r="J4" s="8">
        <f t="shared" si="1"/>
        <v>0.16607272847597032</v>
      </c>
      <c r="K4" s="2">
        <f t="shared" si="2"/>
        <v>-38092834.11325799</v>
      </c>
      <c r="L4" s="1">
        <f aca="true" t="shared" si="7" ref="L4:L67">(N4*O4)/1000</f>
        <v>63655881.10924199</v>
      </c>
      <c r="M4" s="1">
        <f t="shared" si="3"/>
        <v>0</v>
      </c>
      <c r="N4" s="1">
        <v>3086196117</v>
      </c>
      <c r="O4" s="3">
        <v>20.625999999999998</v>
      </c>
      <c r="P4" s="5">
        <f t="shared" si="4"/>
        <v>0.16607272847597032</v>
      </c>
    </row>
    <row r="5" spans="1:16" ht="12.75">
      <c r="A5" t="s">
        <v>72</v>
      </c>
      <c r="B5" t="s">
        <v>10</v>
      </c>
      <c r="C5" t="s">
        <v>262</v>
      </c>
      <c r="D5" s="1">
        <v>68301595.59</v>
      </c>
      <c r="E5" s="1">
        <f t="shared" si="5"/>
        <v>17075398.8975</v>
      </c>
      <c r="F5" s="1">
        <v>1501809.63</v>
      </c>
      <c r="G5" s="1">
        <f t="shared" si="6"/>
        <v>18577208.5275</v>
      </c>
      <c r="H5" s="1">
        <v>4890299.817000001</v>
      </c>
      <c r="I5" s="6">
        <f t="shared" si="0"/>
        <v>0.271987914294346</v>
      </c>
      <c r="J5" s="8">
        <f t="shared" si="1"/>
        <v>0.071598617495782</v>
      </c>
      <c r="K5" s="2">
        <f t="shared" si="2"/>
        <v>-13686908.710499998</v>
      </c>
      <c r="L5" s="1">
        <f t="shared" si="7"/>
        <v>4890299.817000001</v>
      </c>
      <c r="M5" s="1">
        <f t="shared" si="3"/>
        <v>0</v>
      </c>
      <c r="N5" s="1">
        <v>861726840</v>
      </c>
      <c r="O5" s="3">
        <v>5.675000000000001</v>
      </c>
      <c r="P5" s="5">
        <f t="shared" si="4"/>
        <v>0.071598617495782</v>
      </c>
    </row>
    <row r="6" spans="1:16" ht="12.75">
      <c r="A6" t="s">
        <v>73</v>
      </c>
      <c r="B6" t="s">
        <v>10</v>
      </c>
      <c r="C6" t="s">
        <v>263</v>
      </c>
      <c r="D6" s="1">
        <v>175308416.31</v>
      </c>
      <c r="E6" s="1">
        <f t="shared" si="5"/>
        <v>43827104.0775</v>
      </c>
      <c r="F6" s="1">
        <v>1480552.63</v>
      </c>
      <c r="G6" s="1">
        <f t="shared" si="6"/>
        <v>45307656.7075</v>
      </c>
      <c r="H6" s="1">
        <v>749004.353625</v>
      </c>
      <c r="I6" s="6">
        <f t="shared" si="0"/>
        <v>0.2584454167185101</v>
      </c>
      <c r="J6" s="8">
        <f t="shared" si="1"/>
        <v>0.004272495122541787</v>
      </c>
      <c r="K6" s="2">
        <f t="shared" si="2"/>
        <v>-44558652.353875004</v>
      </c>
      <c r="L6" s="1">
        <f t="shared" si="7"/>
        <v>749004.353625</v>
      </c>
      <c r="M6" s="1">
        <f t="shared" si="3"/>
        <v>0</v>
      </c>
      <c r="N6" s="1">
        <v>2063372875</v>
      </c>
      <c r="O6" s="3">
        <v>0.363</v>
      </c>
      <c r="P6" s="5">
        <f t="shared" si="4"/>
        <v>0.004272495122541787</v>
      </c>
    </row>
    <row r="7" spans="1:16" ht="12.75">
      <c r="A7" t="s">
        <v>203</v>
      </c>
      <c r="B7" t="s">
        <v>10</v>
      </c>
      <c r="C7" t="s">
        <v>264</v>
      </c>
      <c r="D7" s="1">
        <v>11040742.99</v>
      </c>
      <c r="E7" s="1">
        <f t="shared" si="5"/>
        <v>2760185.7475</v>
      </c>
      <c r="F7" s="1">
        <v>313409.98</v>
      </c>
      <c r="G7" s="1">
        <f t="shared" si="6"/>
        <v>3073595.7275</v>
      </c>
      <c r="H7" s="1">
        <v>0</v>
      </c>
      <c r="I7" s="6">
        <f t="shared" si="0"/>
        <v>0.2783866747268609</v>
      </c>
      <c r="J7" s="8">
        <f t="shared" si="1"/>
        <v>0</v>
      </c>
      <c r="K7" s="2">
        <f t="shared" si="2"/>
        <v>-3073595.7275</v>
      </c>
      <c r="L7" s="1">
        <f t="shared" si="7"/>
        <v>0</v>
      </c>
      <c r="M7" s="1">
        <f t="shared" si="3"/>
        <v>0</v>
      </c>
      <c r="N7" s="1">
        <v>273268280</v>
      </c>
      <c r="O7" s="3">
        <v>0</v>
      </c>
      <c r="P7" s="5">
        <f t="shared" si="4"/>
        <v>0</v>
      </c>
    </row>
    <row r="8" spans="1:16" ht="12.75">
      <c r="A8" t="s">
        <v>74</v>
      </c>
      <c r="B8" t="s">
        <v>10</v>
      </c>
      <c r="C8" t="s">
        <v>265</v>
      </c>
      <c r="D8" s="1">
        <v>9796146.97</v>
      </c>
      <c r="E8" s="1">
        <f>IF((D8*0.3)&lt;200000,200000,(D8*0.3))</f>
        <v>2938844.091</v>
      </c>
      <c r="F8" s="1">
        <v>197482.31</v>
      </c>
      <c r="G8" s="1">
        <f t="shared" si="6"/>
        <v>3136326.401</v>
      </c>
      <c r="H8" s="1">
        <v>300021.215991</v>
      </c>
      <c r="I8" s="6">
        <f t="shared" si="0"/>
        <v>0.3201591820339951</v>
      </c>
      <c r="J8" s="8">
        <f t="shared" si="1"/>
        <v>0.03062645108426747</v>
      </c>
      <c r="K8" s="2">
        <f t="shared" si="2"/>
        <v>-2836305.185009</v>
      </c>
      <c r="L8" s="1">
        <f t="shared" si="7"/>
        <v>300021.215991</v>
      </c>
      <c r="M8" s="1">
        <f t="shared" si="3"/>
        <v>0</v>
      </c>
      <c r="N8" s="1">
        <v>108271821</v>
      </c>
      <c r="O8" s="3">
        <v>2.771</v>
      </c>
      <c r="P8" s="5">
        <f t="shared" si="4"/>
        <v>0.03062645108426747</v>
      </c>
    </row>
    <row r="9" spans="1:16" ht="12.75">
      <c r="A9" t="s">
        <v>75</v>
      </c>
      <c r="B9" t="s">
        <v>10</v>
      </c>
      <c r="C9" t="s">
        <v>5</v>
      </c>
      <c r="D9" s="1">
        <v>93754631.59</v>
      </c>
      <c r="E9" s="1">
        <f t="shared" si="5"/>
        <v>23438657.8975</v>
      </c>
      <c r="F9" s="1">
        <v>3049421.53</v>
      </c>
      <c r="G9" s="1">
        <f t="shared" si="6"/>
        <v>26488079.427500002</v>
      </c>
      <c r="H9" s="1">
        <v>24364722.979590002</v>
      </c>
      <c r="I9" s="6">
        <f t="shared" si="0"/>
        <v>0.2825255561062357</v>
      </c>
      <c r="J9" s="8">
        <f t="shared" si="1"/>
        <v>0.2598775395560167</v>
      </c>
      <c r="K9" s="2">
        <f t="shared" si="2"/>
        <v>-2123356.4479099996</v>
      </c>
      <c r="L9" s="1">
        <f t="shared" si="7"/>
        <v>24364722.97959</v>
      </c>
      <c r="M9" s="1">
        <f t="shared" si="3"/>
        <v>0</v>
      </c>
      <c r="N9" s="1">
        <v>850738420</v>
      </c>
      <c r="O9" s="3">
        <v>28.6395</v>
      </c>
      <c r="P9" s="5">
        <f t="shared" si="4"/>
        <v>0.2598775395560167</v>
      </c>
    </row>
    <row r="10" spans="1:16" ht="12.75">
      <c r="A10" t="s">
        <v>204</v>
      </c>
      <c r="B10" t="s">
        <v>266</v>
      </c>
      <c r="C10" t="s">
        <v>267</v>
      </c>
      <c r="D10" s="1">
        <v>21923572.32</v>
      </c>
      <c r="E10" s="1">
        <f t="shared" si="5"/>
        <v>5480893.08</v>
      </c>
      <c r="F10" s="1">
        <v>0</v>
      </c>
      <c r="G10" s="1">
        <f t="shared" si="6"/>
        <v>5480893.08</v>
      </c>
      <c r="H10" s="1">
        <v>0</v>
      </c>
      <c r="I10" s="6">
        <f t="shared" si="0"/>
        <v>0.25</v>
      </c>
      <c r="J10" s="8">
        <f t="shared" si="1"/>
        <v>0</v>
      </c>
      <c r="K10" s="2">
        <f t="shared" si="2"/>
        <v>-5480893.08</v>
      </c>
      <c r="L10" s="1">
        <f t="shared" si="7"/>
        <v>0</v>
      </c>
      <c r="M10" s="1">
        <f t="shared" si="3"/>
        <v>0</v>
      </c>
      <c r="N10" s="1">
        <v>145825863</v>
      </c>
      <c r="O10" s="3">
        <v>0</v>
      </c>
      <c r="P10" s="5">
        <f t="shared" si="4"/>
        <v>0</v>
      </c>
    </row>
    <row r="11" spans="1:16" ht="12.75">
      <c r="A11" t="s">
        <v>205</v>
      </c>
      <c r="B11" t="s">
        <v>266</v>
      </c>
      <c r="C11" t="s">
        <v>268</v>
      </c>
      <c r="D11" s="1">
        <v>3459314.19</v>
      </c>
      <c r="E11" s="1">
        <f>IF((D11*0.3)&lt;200000,200000,(D11*0.3))</f>
        <v>1037794.257</v>
      </c>
      <c r="F11" s="1">
        <v>0</v>
      </c>
      <c r="G11" s="1">
        <f t="shared" si="6"/>
        <v>1037794.257</v>
      </c>
      <c r="H11" s="1">
        <v>0</v>
      </c>
      <c r="I11" s="6">
        <f t="shared" si="0"/>
        <v>0.3</v>
      </c>
      <c r="J11" s="8">
        <f t="shared" si="1"/>
        <v>0</v>
      </c>
      <c r="K11" s="2">
        <f t="shared" si="2"/>
        <v>-1037794.257</v>
      </c>
      <c r="L11" s="1">
        <f t="shared" si="7"/>
        <v>0</v>
      </c>
      <c r="M11" s="1">
        <f t="shared" si="3"/>
        <v>0</v>
      </c>
      <c r="N11" s="1">
        <v>42603049</v>
      </c>
      <c r="O11" s="3">
        <v>0</v>
      </c>
      <c r="P11" s="5">
        <f t="shared" si="4"/>
        <v>0</v>
      </c>
    </row>
    <row r="12" spans="1:16" ht="12.75">
      <c r="A12" t="s">
        <v>76</v>
      </c>
      <c r="B12" t="s">
        <v>11</v>
      </c>
      <c r="C12" t="s">
        <v>269</v>
      </c>
      <c r="D12" s="1">
        <v>24227543.52</v>
      </c>
      <c r="E12" s="1">
        <f t="shared" si="5"/>
        <v>6056885.88</v>
      </c>
      <c r="F12" s="1">
        <v>767975.6099999994</v>
      </c>
      <c r="G12" s="1">
        <f t="shared" si="6"/>
        <v>6824861.489999999</v>
      </c>
      <c r="H12" s="1">
        <v>6155905.584254999</v>
      </c>
      <c r="I12" s="6">
        <f t="shared" si="0"/>
        <v>0.28169845136656263</v>
      </c>
      <c r="J12" s="8">
        <f t="shared" si="1"/>
        <v>0.2540870715668412</v>
      </c>
      <c r="K12" s="2">
        <f t="shared" si="2"/>
        <v>-668955.9057450006</v>
      </c>
      <c r="L12" s="1">
        <f t="shared" si="7"/>
        <v>6155905.584254999</v>
      </c>
      <c r="M12" s="1">
        <f t="shared" si="3"/>
        <v>0</v>
      </c>
      <c r="N12" s="1">
        <v>637587321</v>
      </c>
      <c r="O12" s="3">
        <v>9.655</v>
      </c>
      <c r="P12" s="5">
        <f t="shared" si="4"/>
        <v>0.2540870715668412</v>
      </c>
    </row>
    <row r="13" spans="1:16" ht="12.75">
      <c r="A13" t="s">
        <v>77</v>
      </c>
      <c r="B13" t="s">
        <v>11</v>
      </c>
      <c r="C13" t="s">
        <v>270</v>
      </c>
      <c r="D13" s="1">
        <v>13756140.47</v>
      </c>
      <c r="E13" s="1">
        <f t="shared" si="5"/>
        <v>3439035.1175</v>
      </c>
      <c r="F13" s="1">
        <v>339255.2899999991</v>
      </c>
      <c r="G13" s="1">
        <f t="shared" si="6"/>
        <v>3778290.4074999993</v>
      </c>
      <c r="H13" s="1">
        <v>3777198.4588799994</v>
      </c>
      <c r="I13" s="6">
        <f t="shared" si="0"/>
        <v>0.2746620984090605</v>
      </c>
      <c r="J13" s="8">
        <f t="shared" si="1"/>
        <v>0.2745827194130127</v>
      </c>
      <c r="K13" s="2">
        <f t="shared" si="2"/>
        <v>-1091.9486199999228</v>
      </c>
      <c r="L13" s="1">
        <f t="shared" si="7"/>
        <v>3777198.45888</v>
      </c>
      <c r="M13" s="1">
        <f t="shared" si="3"/>
        <v>0</v>
      </c>
      <c r="N13" s="1">
        <v>232586112</v>
      </c>
      <c r="O13" s="3">
        <v>16.24</v>
      </c>
      <c r="P13" s="5">
        <f t="shared" si="4"/>
        <v>0.27458271941301277</v>
      </c>
    </row>
    <row r="14" spans="1:16" ht="12.75">
      <c r="A14" t="s">
        <v>78</v>
      </c>
      <c r="B14" t="s">
        <v>11</v>
      </c>
      <c r="C14" t="s">
        <v>271</v>
      </c>
      <c r="D14" s="1">
        <v>501795456.67</v>
      </c>
      <c r="E14" s="1">
        <f t="shared" si="5"/>
        <v>125448864.1675</v>
      </c>
      <c r="F14" s="1">
        <v>1003951.56</v>
      </c>
      <c r="G14" s="1">
        <f t="shared" si="6"/>
        <v>126452815.7275</v>
      </c>
      <c r="H14" s="1">
        <v>126190972.333332</v>
      </c>
      <c r="I14" s="6">
        <f t="shared" si="0"/>
        <v>0.25200071871248575</v>
      </c>
      <c r="J14" s="8">
        <f t="shared" si="1"/>
        <v>0.25147890570942344</v>
      </c>
      <c r="K14" s="2">
        <f t="shared" si="2"/>
        <v>-261843.3941680044</v>
      </c>
      <c r="L14" s="1">
        <f t="shared" si="7"/>
        <v>126190972.33333202</v>
      </c>
      <c r="M14" s="1">
        <f t="shared" si="3"/>
        <v>0</v>
      </c>
      <c r="N14" s="1">
        <v>7082218674</v>
      </c>
      <c r="O14" s="3">
        <v>17.818</v>
      </c>
      <c r="P14" s="5">
        <f t="shared" si="4"/>
        <v>0.25147890570942344</v>
      </c>
    </row>
    <row r="15" spans="1:16" ht="12.75">
      <c r="A15" t="s">
        <v>79</v>
      </c>
      <c r="B15" t="s">
        <v>11</v>
      </c>
      <c r="C15" t="s">
        <v>272</v>
      </c>
      <c r="D15" s="1">
        <v>130443040.03</v>
      </c>
      <c r="E15" s="1">
        <f t="shared" si="5"/>
        <v>32610760.0075</v>
      </c>
      <c r="F15" s="1">
        <v>3157850.699999988</v>
      </c>
      <c r="G15" s="1">
        <f t="shared" si="6"/>
        <v>35768610.70749999</v>
      </c>
      <c r="H15" s="1">
        <v>28815942.630272</v>
      </c>
      <c r="I15" s="6">
        <f t="shared" si="0"/>
        <v>0.27420865612510814</v>
      </c>
      <c r="J15" s="8">
        <f t="shared" si="1"/>
        <v>0.22090824181684782</v>
      </c>
      <c r="K15" s="2">
        <f t="shared" si="2"/>
        <v>-6952668.077227987</v>
      </c>
      <c r="L15" s="1">
        <f t="shared" si="7"/>
        <v>28815942.630272</v>
      </c>
      <c r="M15" s="1">
        <f t="shared" si="3"/>
        <v>0</v>
      </c>
      <c r="N15" s="1">
        <v>1964009176</v>
      </c>
      <c r="O15" s="3">
        <v>14.672</v>
      </c>
      <c r="P15" s="5">
        <f t="shared" si="4"/>
        <v>0.22090824181684782</v>
      </c>
    </row>
    <row r="16" spans="1:16" ht="12.75">
      <c r="A16" t="s">
        <v>80</v>
      </c>
      <c r="B16" t="s">
        <v>11</v>
      </c>
      <c r="C16" t="s">
        <v>273</v>
      </c>
      <c r="D16" s="1">
        <v>3429428.1</v>
      </c>
      <c r="E16" s="1">
        <f>IF((D16*0.3)&lt;200000,200000,(D16*0.3))</f>
        <v>1028828.4299999999</v>
      </c>
      <c r="F16" s="1">
        <v>0</v>
      </c>
      <c r="G16" s="1">
        <f t="shared" si="6"/>
        <v>1028828.4299999999</v>
      </c>
      <c r="H16" s="1">
        <v>6500.385525000001</v>
      </c>
      <c r="I16" s="6">
        <f t="shared" si="0"/>
        <v>0.3</v>
      </c>
      <c r="J16" s="8">
        <f t="shared" si="1"/>
        <v>0.001895472170709746</v>
      </c>
      <c r="K16" s="2">
        <f t="shared" si="2"/>
        <v>-1022328.0444749999</v>
      </c>
      <c r="L16" s="1">
        <f t="shared" si="7"/>
        <v>6500.385525000001</v>
      </c>
      <c r="M16" s="1">
        <f t="shared" si="3"/>
        <v>0</v>
      </c>
      <c r="N16" s="1">
        <v>46102025</v>
      </c>
      <c r="O16" s="3">
        <v>0.14100000000000001</v>
      </c>
      <c r="P16" s="5">
        <f t="shared" si="4"/>
        <v>0.001895472170709746</v>
      </c>
    </row>
    <row r="17" spans="1:16" ht="12.75">
      <c r="A17" t="s">
        <v>81</v>
      </c>
      <c r="B17" t="s">
        <v>11</v>
      </c>
      <c r="C17" t="s">
        <v>274</v>
      </c>
      <c r="D17" s="1">
        <v>389337229.83</v>
      </c>
      <c r="E17" s="1">
        <f t="shared" si="5"/>
        <v>97334307.4575</v>
      </c>
      <c r="F17" s="1">
        <v>2551562.32</v>
      </c>
      <c r="G17" s="1">
        <f t="shared" si="6"/>
        <v>99885869.77749999</v>
      </c>
      <c r="H17" s="1">
        <v>108052184.38809</v>
      </c>
      <c r="I17" s="6">
        <f t="shared" si="0"/>
        <v>0.2565536047531702</v>
      </c>
      <c r="J17" s="8">
        <f t="shared" si="1"/>
        <v>0.2775285179772555</v>
      </c>
      <c r="K17" s="2">
        <f t="shared" si="2"/>
        <v>8166314.610590011</v>
      </c>
      <c r="L17" s="1">
        <f t="shared" si="7"/>
        <v>108052184.38809</v>
      </c>
      <c r="M17" s="1">
        <f t="shared" si="3"/>
        <v>0</v>
      </c>
      <c r="N17" s="1">
        <v>3324887205</v>
      </c>
      <c r="O17" s="3">
        <v>32.498</v>
      </c>
      <c r="P17" s="5">
        <f t="shared" si="4"/>
        <v>0.2775285179772555</v>
      </c>
    </row>
    <row r="18" spans="1:16" ht="12.75">
      <c r="A18" t="s">
        <v>186</v>
      </c>
      <c r="B18" t="s">
        <v>11</v>
      </c>
      <c r="C18" t="s">
        <v>275</v>
      </c>
      <c r="D18" s="1">
        <v>44406551.77</v>
      </c>
      <c r="E18" s="1">
        <f t="shared" si="5"/>
        <v>11101637.9425</v>
      </c>
      <c r="F18" s="1">
        <v>93067.8999999999</v>
      </c>
      <c r="G18" s="1">
        <f t="shared" si="6"/>
        <v>11194705.842500001</v>
      </c>
      <c r="H18" s="1">
        <v>0</v>
      </c>
      <c r="I18" s="6">
        <f t="shared" si="0"/>
        <v>0.25209581461046643</v>
      </c>
      <c r="J18" s="8">
        <f t="shared" si="1"/>
        <v>0</v>
      </c>
      <c r="K18" s="2">
        <f t="shared" si="2"/>
        <v>-11194705.842500001</v>
      </c>
      <c r="L18" s="1">
        <f t="shared" si="7"/>
        <v>0</v>
      </c>
      <c r="M18" s="1">
        <f t="shared" si="3"/>
        <v>0</v>
      </c>
      <c r="N18" s="1">
        <v>70104330</v>
      </c>
      <c r="O18" s="3">
        <v>0</v>
      </c>
      <c r="P18" s="5">
        <f t="shared" si="4"/>
        <v>0</v>
      </c>
    </row>
    <row r="19" spans="1:16" ht="12.75">
      <c r="A19" t="s">
        <v>206</v>
      </c>
      <c r="B19" t="s">
        <v>276</v>
      </c>
      <c r="C19" t="s">
        <v>277</v>
      </c>
      <c r="D19" s="1">
        <v>15781259.99</v>
      </c>
      <c r="E19" s="1">
        <f t="shared" si="5"/>
        <v>3945314.9975</v>
      </c>
      <c r="F19" s="1">
        <v>147716.44999999925</v>
      </c>
      <c r="G19" s="1">
        <f t="shared" si="6"/>
        <v>4093031.4474999993</v>
      </c>
      <c r="H19" s="1">
        <v>1457048.8673399999</v>
      </c>
      <c r="I19" s="6">
        <f t="shared" si="0"/>
        <v>0.25936024437171695</v>
      </c>
      <c r="J19" s="8">
        <f t="shared" si="1"/>
        <v>0.0923277905733305</v>
      </c>
      <c r="K19" s="2">
        <f t="shared" si="2"/>
        <v>-2635982.5801599994</v>
      </c>
      <c r="L19" s="1">
        <f t="shared" si="7"/>
        <v>1457048.8673399999</v>
      </c>
      <c r="M19" s="1">
        <f t="shared" si="3"/>
        <v>0</v>
      </c>
      <c r="N19" s="1">
        <v>324582060</v>
      </c>
      <c r="O19" s="3">
        <v>4.489</v>
      </c>
      <c r="P19" s="5">
        <f t="shared" si="4"/>
        <v>0.0923277905733305</v>
      </c>
    </row>
    <row r="20" spans="1:16" ht="12.75">
      <c r="A20" t="s">
        <v>184</v>
      </c>
      <c r="B20" t="s">
        <v>12</v>
      </c>
      <c r="C20" t="s">
        <v>278</v>
      </c>
      <c r="D20" s="1">
        <v>2312704.14</v>
      </c>
      <c r="E20" s="1">
        <f>IF((D20*0.3)&lt;200000,200000,(D20*0.3))</f>
        <v>693811.242</v>
      </c>
      <c r="F20" s="1">
        <v>0</v>
      </c>
      <c r="G20" s="1">
        <f t="shared" si="6"/>
        <v>693811.242</v>
      </c>
      <c r="H20" s="1">
        <v>170312.304</v>
      </c>
      <c r="I20" s="6">
        <f t="shared" si="0"/>
        <v>0.3</v>
      </c>
      <c r="J20" s="8">
        <f t="shared" si="1"/>
        <v>0.07364206300940854</v>
      </c>
      <c r="K20" s="2">
        <f t="shared" si="2"/>
        <v>-523498.93799999997</v>
      </c>
      <c r="L20" s="1">
        <f t="shared" si="7"/>
        <v>170312.304</v>
      </c>
      <c r="M20" s="1">
        <f t="shared" si="3"/>
        <v>0</v>
      </c>
      <c r="N20" s="1">
        <v>28385384</v>
      </c>
      <c r="O20" s="3">
        <v>6</v>
      </c>
      <c r="P20" s="5">
        <f t="shared" si="4"/>
        <v>0.07364206300940854</v>
      </c>
    </row>
    <row r="21" spans="1:16" ht="12.75">
      <c r="A21" t="s">
        <v>83</v>
      </c>
      <c r="B21" t="s">
        <v>12</v>
      </c>
      <c r="C21" t="s">
        <v>279</v>
      </c>
      <c r="D21" s="1">
        <v>1059424.46</v>
      </c>
      <c r="E21" s="1">
        <f>IF((D21*0.3)&lt;200000,200000,(D21*0.3))</f>
        <v>317827.338</v>
      </c>
      <c r="F21" s="1">
        <v>0</v>
      </c>
      <c r="G21" s="1">
        <f t="shared" si="6"/>
        <v>317827.338</v>
      </c>
      <c r="H21" s="1">
        <v>99825.468228</v>
      </c>
      <c r="I21" s="6">
        <f t="shared" si="0"/>
        <v>0.3</v>
      </c>
      <c r="J21" s="8">
        <f t="shared" si="1"/>
        <v>0.0942261312599862</v>
      </c>
      <c r="K21" s="2">
        <f t="shared" si="2"/>
        <v>-218001.869772</v>
      </c>
      <c r="L21" s="1">
        <f t="shared" si="7"/>
        <v>99825.468228</v>
      </c>
      <c r="M21" s="1">
        <f t="shared" si="3"/>
        <v>0</v>
      </c>
      <c r="N21" s="1">
        <v>22734108</v>
      </c>
      <c r="O21" s="3">
        <v>4.391</v>
      </c>
      <c r="P21" s="5">
        <f t="shared" si="4"/>
        <v>0.0942261312599862</v>
      </c>
    </row>
    <row r="22" spans="1:16" ht="12.75">
      <c r="A22" t="s">
        <v>207</v>
      </c>
      <c r="B22" t="s">
        <v>12</v>
      </c>
      <c r="C22" t="s">
        <v>280</v>
      </c>
      <c r="D22" s="1">
        <v>3501463.04</v>
      </c>
      <c r="E22" s="1">
        <f>IF((D22*0.3)&lt;200000,200000,(D22*0.3))</f>
        <v>1050438.912</v>
      </c>
      <c r="F22" s="1">
        <v>0</v>
      </c>
      <c r="G22" s="1">
        <f t="shared" si="6"/>
        <v>1050438.912</v>
      </c>
      <c r="H22" s="1">
        <v>0</v>
      </c>
      <c r="I22" s="6">
        <f t="shared" si="0"/>
        <v>0.3</v>
      </c>
      <c r="J22" s="8">
        <f t="shared" si="1"/>
        <v>0</v>
      </c>
      <c r="K22" s="2">
        <f t="shared" si="2"/>
        <v>-1050438.912</v>
      </c>
      <c r="L22" s="1">
        <f t="shared" si="7"/>
        <v>0</v>
      </c>
      <c r="M22" s="1">
        <f t="shared" si="3"/>
        <v>0</v>
      </c>
      <c r="N22" s="1">
        <v>31732624</v>
      </c>
      <c r="O22" s="3">
        <v>0</v>
      </c>
      <c r="P22" s="5">
        <f t="shared" si="4"/>
        <v>0</v>
      </c>
    </row>
    <row r="23" spans="1:16" ht="12.75">
      <c r="A23" t="s">
        <v>208</v>
      </c>
      <c r="B23" t="s">
        <v>12</v>
      </c>
      <c r="C23" t="s">
        <v>281</v>
      </c>
      <c r="D23" s="1">
        <v>2212963.72</v>
      </c>
      <c r="E23" s="1">
        <f>IF((D23*0.3)&lt;200000,200000,(D23*0.3))</f>
        <v>663889.116</v>
      </c>
      <c r="F23" s="1">
        <v>0</v>
      </c>
      <c r="G23" s="1">
        <f t="shared" si="6"/>
        <v>663889.116</v>
      </c>
      <c r="H23" s="1">
        <v>0</v>
      </c>
      <c r="I23" s="6">
        <f t="shared" si="0"/>
        <v>0.3</v>
      </c>
      <c r="J23" s="8">
        <f t="shared" si="1"/>
        <v>0</v>
      </c>
      <c r="K23" s="2">
        <f t="shared" si="2"/>
        <v>-663889.116</v>
      </c>
      <c r="L23" s="1">
        <f t="shared" si="7"/>
        <v>0</v>
      </c>
      <c r="M23" s="1">
        <f t="shared" si="3"/>
        <v>0</v>
      </c>
      <c r="N23" s="1">
        <v>7833053</v>
      </c>
      <c r="O23" s="3">
        <v>0</v>
      </c>
      <c r="P23" s="5">
        <f t="shared" si="4"/>
        <v>0</v>
      </c>
    </row>
    <row r="24" spans="1:16" ht="12.75">
      <c r="A24" t="s">
        <v>82</v>
      </c>
      <c r="B24" t="s">
        <v>12</v>
      </c>
      <c r="C24" t="s">
        <v>282</v>
      </c>
      <c r="D24" s="1">
        <v>948339.17</v>
      </c>
      <c r="E24" s="1">
        <f>IF((D24*0.3)&lt;200000,200000,(D24*0.3))</f>
        <v>284501.751</v>
      </c>
      <c r="F24" s="1">
        <v>0</v>
      </c>
      <c r="G24" s="1">
        <f t="shared" si="6"/>
        <v>284501.751</v>
      </c>
      <c r="H24" s="1">
        <v>154643.65134</v>
      </c>
      <c r="I24" s="6">
        <f t="shared" si="0"/>
        <v>0.3</v>
      </c>
      <c r="J24" s="8">
        <f t="shared" si="1"/>
        <v>0.163067873005815</v>
      </c>
      <c r="K24" s="2">
        <f t="shared" si="2"/>
        <v>-129858.09965999998</v>
      </c>
      <c r="L24" s="1">
        <f t="shared" si="7"/>
        <v>154643.65134000004</v>
      </c>
      <c r="M24" s="1">
        <f t="shared" si="3"/>
        <v>0</v>
      </c>
      <c r="N24" s="1">
        <v>17517405</v>
      </c>
      <c r="O24" s="3">
        <v>8.828000000000001</v>
      </c>
      <c r="P24" s="5">
        <f t="shared" si="4"/>
        <v>0.16306787300581504</v>
      </c>
    </row>
    <row r="25" spans="1:16" ht="12.75">
      <c r="A25" t="s">
        <v>209</v>
      </c>
      <c r="B25" t="s">
        <v>13</v>
      </c>
      <c r="C25" t="s">
        <v>283</v>
      </c>
      <c r="D25" s="1">
        <v>21336209.79</v>
      </c>
      <c r="E25" s="1">
        <f t="shared" si="5"/>
        <v>5334052.4475</v>
      </c>
      <c r="F25" s="1">
        <v>0</v>
      </c>
      <c r="G25" s="1">
        <f t="shared" si="6"/>
        <v>5334052.4475</v>
      </c>
      <c r="H25" s="1">
        <v>0</v>
      </c>
      <c r="I25" s="6">
        <f t="shared" si="0"/>
        <v>0.25</v>
      </c>
      <c r="J25" s="8">
        <f t="shared" si="1"/>
        <v>0</v>
      </c>
      <c r="K25" s="2">
        <f t="shared" si="2"/>
        <v>-5334052.4475</v>
      </c>
      <c r="L25" s="1">
        <f t="shared" si="7"/>
        <v>0</v>
      </c>
      <c r="M25" s="1">
        <f t="shared" si="3"/>
        <v>0</v>
      </c>
      <c r="N25" s="1">
        <v>68430360</v>
      </c>
      <c r="O25" s="3">
        <v>0</v>
      </c>
      <c r="P25" s="5">
        <f t="shared" si="4"/>
        <v>0</v>
      </c>
    </row>
    <row r="26" spans="1:16" ht="12.75">
      <c r="A26" t="s">
        <v>84</v>
      </c>
      <c r="B26" t="s">
        <v>13</v>
      </c>
      <c r="C26" t="s">
        <v>284</v>
      </c>
      <c r="D26" s="1">
        <v>3050853.76</v>
      </c>
      <c r="E26" s="1">
        <f>IF((D26*0.3)&lt;200000,200000,(D26*0.3))</f>
        <v>915256.1279999999</v>
      </c>
      <c r="F26" s="1">
        <v>0</v>
      </c>
      <c r="G26" s="1">
        <f t="shared" si="6"/>
        <v>915256.1279999999</v>
      </c>
      <c r="H26" s="1">
        <v>125786.49784</v>
      </c>
      <c r="I26" s="6">
        <f t="shared" si="0"/>
        <v>0.3</v>
      </c>
      <c r="J26" s="8">
        <f t="shared" si="1"/>
        <v>0.041229933564563906</v>
      </c>
      <c r="K26" s="2">
        <f t="shared" si="2"/>
        <v>-789469.63016</v>
      </c>
      <c r="L26" s="1">
        <f t="shared" si="7"/>
        <v>125786.49783999998</v>
      </c>
      <c r="M26" s="1">
        <f t="shared" si="3"/>
        <v>0</v>
      </c>
      <c r="N26" s="1">
        <v>24396140</v>
      </c>
      <c r="O26" s="3">
        <v>5.156</v>
      </c>
      <c r="P26" s="5">
        <f t="shared" si="4"/>
        <v>0.041229933564563906</v>
      </c>
    </row>
    <row r="27" spans="1:16" ht="12.75">
      <c r="A27" t="s">
        <v>85</v>
      </c>
      <c r="B27" t="s">
        <v>14</v>
      </c>
      <c r="C27" t="s">
        <v>285</v>
      </c>
      <c r="D27" s="1">
        <v>280181605.95</v>
      </c>
      <c r="E27" s="1">
        <f t="shared" si="5"/>
        <v>70045401.4875</v>
      </c>
      <c r="F27" s="1">
        <v>3107770.19</v>
      </c>
      <c r="G27" s="1">
        <f t="shared" si="6"/>
        <v>73153171.6775</v>
      </c>
      <c r="H27" s="1">
        <v>55680087.98403</v>
      </c>
      <c r="I27" s="6">
        <f t="shared" si="0"/>
        <v>0.26109198506969294</v>
      </c>
      <c r="J27" s="8">
        <f t="shared" si="1"/>
        <v>0.19872856319471033</v>
      </c>
      <c r="K27" s="2">
        <f t="shared" si="2"/>
        <v>-17473083.693469994</v>
      </c>
      <c r="L27" s="1">
        <f t="shared" si="7"/>
        <v>55680087.98403</v>
      </c>
      <c r="M27" s="1">
        <f t="shared" si="3"/>
        <v>0</v>
      </c>
      <c r="N27" s="1">
        <v>4097136717</v>
      </c>
      <c r="O27" s="3">
        <v>13.59</v>
      </c>
      <c r="P27" s="5">
        <f t="shared" si="4"/>
        <v>0.19872856319471033</v>
      </c>
    </row>
    <row r="28" spans="1:16" ht="12.75">
      <c r="A28" t="s">
        <v>86</v>
      </c>
      <c r="B28" t="s">
        <v>14</v>
      </c>
      <c r="C28" t="s">
        <v>286</v>
      </c>
      <c r="D28" s="1">
        <v>280003796.11</v>
      </c>
      <c r="E28" s="1">
        <f t="shared" si="5"/>
        <v>70000949.0275</v>
      </c>
      <c r="F28" s="1">
        <v>5484100.72</v>
      </c>
      <c r="G28" s="1">
        <f t="shared" si="6"/>
        <v>75485049.7475</v>
      </c>
      <c r="H28" s="1">
        <v>75286702.0644505</v>
      </c>
      <c r="I28" s="6">
        <f t="shared" si="0"/>
        <v>0.26958580846470226</v>
      </c>
      <c r="J28" s="8">
        <f t="shared" si="1"/>
        <v>0.2688774334862017</v>
      </c>
      <c r="K28" s="2">
        <f t="shared" si="2"/>
        <v>-198347.6830495</v>
      </c>
      <c r="L28" s="1">
        <f t="shared" si="7"/>
        <v>75286702.0644505</v>
      </c>
      <c r="M28" s="1">
        <f t="shared" si="3"/>
        <v>0</v>
      </c>
      <c r="N28" s="1">
        <v>7362282619.25</v>
      </c>
      <c r="O28" s="3">
        <v>10.226</v>
      </c>
      <c r="P28" s="5">
        <f t="shared" si="4"/>
        <v>0.2688774334862017</v>
      </c>
    </row>
    <row r="29" spans="1:16" ht="12.75">
      <c r="A29" t="s">
        <v>87</v>
      </c>
      <c r="B29" t="s">
        <v>15</v>
      </c>
      <c r="C29" t="s">
        <v>287</v>
      </c>
      <c r="D29" s="1">
        <v>9466525.99</v>
      </c>
      <c r="E29" s="1">
        <f>IF((D29*0.25)&lt;200000,200000,(D29*0.25))</f>
        <v>2366631.4975</v>
      </c>
      <c r="F29" s="1">
        <v>179452.74</v>
      </c>
      <c r="G29" s="1">
        <f t="shared" si="6"/>
        <v>2546084.2375</v>
      </c>
      <c r="H29" s="1">
        <v>2365009.1771400003</v>
      </c>
      <c r="I29" s="6">
        <f t="shared" si="0"/>
        <v>0.2689565570505553</v>
      </c>
      <c r="J29" s="8">
        <f t="shared" si="1"/>
        <v>0.24982862558432592</v>
      </c>
      <c r="K29" s="2">
        <f t="shared" si="2"/>
        <v>-181075.06035999954</v>
      </c>
      <c r="L29" s="1">
        <f t="shared" si="7"/>
        <v>2365009.17714</v>
      </c>
      <c r="M29" s="1">
        <f t="shared" si="3"/>
        <v>0</v>
      </c>
      <c r="N29" s="1">
        <v>233373710</v>
      </c>
      <c r="O29" s="3">
        <v>10.134</v>
      </c>
      <c r="P29" s="5">
        <f t="shared" si="4"/>
        <v>0.24982862558432586</v>
      </c>
    </row>
    <row r="30" spans="1:16" ht="12.75">
      <c r="A30" t="s">
        <v>88</v>
      </c>
      <c r="B30" t="s">
        <v>15</v>
      </c>
      <c r="C30" t="s">
        <v>288</v>
      </c>
      <c r="D30" s="1">
        <v>12347477.79</v>
      </c>
      <c r="E30" s="1">
        <f t="shared" si="5"/>
        <v>3086869.4475</v>
      </c>
      <c r="F30" s="1">
        <v>173421.01</v>
      </c>
      <c r="G30" s="1">
        <f t="shared" si="6"/>
        <v>3260290.4574999996</v>
      </c>
      <c r="H30" s="1">
        <v>2041971.2527049999</v>
      </c>
      <c r="I30" s="6">
        <f t="shared" si="0"/>
        <v>0.264045055431519</v>
      </c>
      <c r="J30" s="8">
        <f t="shared" si="1"/>
        <v>0.16537557608394776</v>
      </c>
      <c r="K30" s="2">
        <f t="shared" si="2"/>
        <v>-1218319.2047949997</v>
      </c>
      <c r="L30" s="1">
        <f t="shared" si="7"/>
        <v>2041971.252705</v>
      </c>
      <c r="M30" s="1">
        <f t="shared" si="3"/>
        <v>0</v>
      </c>
      <c r="N30" s="1">
        <v>285390811</v>
      </c>
      <c r="O30" s="3">
        <v>7.155</v>
      </c>
      <c r="P30" s="5">
        <f t="shared" si="4"/>
        <v>0.16537557608394776</v>
      </c>
    </row>
    <row r="31" spans="1:16" ht="12.75">
      <c r="A31" t="s">
        <v>89</v>
      </c>
      <c r="B31" t="s">
        <v>16</v>
      </c>
      <c r="C31" t="s">
        <v>289</v>
      </c>
      <c r="D31" s="1">
        <v>1755830.38</v>
      </c>
      <c r="E31" s="1">
        <f>IF((D31*0.3)&lt;200000,200000,(D31*0.3))</f>
        <v>526749.114</v>
      </c>
      <c r="F31" s="1">
        <v>0</v>
      </c>
      <c r="G31" s="1">
        <f t="shared" si="6"/>
        <v>526749.114</v>
      </c>
      <c r="H31" s="1">
        <v>320251.972021</v>
      </c>
      <c r="I31" s="6">
        <f t="shared" si="0"/>
        <v>0.3</v>
      </c>
      <c r="J31" s="8">
        <f t="shared" si="1"/>
        <v>0.18239345649150918</v>
      </c>
      <c r="K31" s="2">
        <f t="shared" si="2"/>
        <v>-206497.14197899995</v>
      </c>
      <c r="L31" s="1">
        <f t="shared" si="7"/>
        <v>320251.972021</v>
      </c>
      <c r="M31" s="1">
        <f t="shared" si="3"/>
        <v>0</v>
      </c>
      <c r="N31" s="1">
        <v>43996699</v>
      </c>
      <c r="O31" s="3">
        <v>7.279</v>
      </c>
      <c r="P31" s="5">
        <f t="shared" si="4"/>
        <v>0.18239345649150918</v>
      </c>
    </row>
    <row r="32" spans="1:16" ht="12.75">
      <c r="A32" t="s">
        <v>90</v>
      </c>
      <c r="B32" t="s">
        <v>16</v>
      </c>
      <c r="C32" t="s">
        <v>290</v>
      </c>
      <c r="D32" s="1">
        <v>2697077.98</v>
      </c>
      <c r="E32" s="1">
        <f>IF((D32*0.3)&lt;200000,200000,(D32*0.3))</f>
        <v>809123.394</v>
      </c>
      <c r="F32" s="1">
        <v>0</v>
      </c>
      <c r="G32" s="1">
        <f t="shared" si="6"/>
        <v>809123.394</v>
      </c>
      <c r="H32" s="1">
        <v>696881.024084</v>
      </c>
      <c r="I32" s="6">
        <f t="shared" si="0"/>
        <v>0.3</v>
      </c>
      <c r="J32" s="8">
        <f t="shared" si="1"/>
        <v>0.25838371350464256</v>
      </c>
      <c r="K32" s="2">
        <f t="shared" si="2"/>
        <v>-112242.36991599994</v>
      </c>
      <c r="L32" s="1">
        <f t="shared" si="7"/>
        <v>696881.024084</v>
      </c>
      <c r="M32" s="1">
        <f t="shared" si="3"/>
        <v>0</v>
      </c>
      <c r="N32" s="1">
        <v>78512959</v>
      </c>
      <c r="O32" s="3">
        <v>8.876</v>
      </c>
      <c r="P32" s="5">
        <f t="shared" si="4"/>
        <v>0.25838371350464256</v>
      </c>
    </row>
    <row r="33" spans="1:16" ht="12.75">
      <c r="A33" t="s">
        <v>91</v>
      </c>
      <c r="B33" t="s">
        <v>17</v>
      </c>
      <c r="C33" t="s">
        <v>291</v>
      </c>
      <c r="D33" s="1">
        <v>7261673.36</v>
      </c>
      <c r="E33" s="1">
        <f>IF((D33*0.3)&lt;200000,200000,(D33*0.3))</f>
        <v>2178502.008</v>
      </c>
      <c r="F33" s="1">
        <v>585726.86</v>
      </c>
      <c r="G33" s="1">
        <f t="shared" si="6"/>
        <v>2764228.868</v>
      </c>
      <c r="H33" s="1">
        <v>2764243.8194399998</v>
      </c>
      <c r="I33" s="6">
        <f t="shared" si="0"/>
        <v>0.3806600394926053</v>
      </c>
      <c r="J33" s="8">
        <f t="shared" si="1"/>
        <v>0.38066209844503385</v>
      </c>
      <c r="K33" s="2">
        <f t="shared" si="2"/>
        <v>14.951439999975264</v>
      </c>
      <c r="L33" s="1">
        <f t="shared" si="7"/>
        <v>2764243.81944</v>
      </c>
      <c r="M33" s="1">
        <f t="shared" si="3"/>
        <v>0</v>
      </c>
      <c r="N33" s="1">
        <v>349815720</v>
      </c>
      <c r="O33" s="3">
        <v>7.902</v>
      </c>
      <c r="P33" s="5">
        <f t="shared" si="4"/>
        <v>0.3806620984450339</v>
      </c>
    </row>
    <row r="34" spans="1:16" ht="12.75">
      <c r="A34" t="s">
        <v>92</v>
      </c>
      <c r="B34" t="s">
        <v>18</v>
      </c>
      <c r="C34" t="s">
        <v>292</v>
      </c>
      <c r="D34" s="1">
        <v>9696836.09</v>
      </c>
      <c r="E34" s="1">
        <f t="shared" si="5"/>
        <v>2424209.0225</v>
      </c>
      <c r="F34" s="1">
        <v>0</v>
      </c>
      <c r="G34" s="1">
        <f t="shared" si="6"/>
        <v>2424209.0225</v>
      </c>
      <c r="H34" s="1">
        <v>189855.775116</v>
      </c>
      <c r="I34" s="6">
        <f t="shared" si="0"/>
        <v>0.25</v>
      </c>
      <c r="J34" s="8">
        <f t="shared" si="1"/>
        <v>0.019579146574601945</v>
      </c>
      <c r="K34" s="2">
        <f t="shared" si="2"/>
        <v>-2234353.247384</v>
      </c>
      <c r="L34" s="1">
        <f t="shared" si="7"/>
        <v>189855.77511600003</v>
      </c>
      <c r="M34" s="1">
        <f t="shared" si="3"/>
        <v>0</v>
      </c>
      <c r="N34" s="1">
        <v>34018236</v>
      </c>
      <c r="O34" s="3">
        <v>5.581</v>
      </c>
      <c r="P34" s="5">
        <f t="shared" si="4"/>
        <v>0.019579146574601948</v>
      </c>
    </row>
    <row r="35" spans="1:16" ht="12.75">
      <c r="A35" t="s">
        <v>210</v>
      </c>
      <c r="B35" t="s">
        <v>18</v>
      </c>
      <c r="C35" t="s">
        <v>293</v>
      </c>
      <c r="D35" s="1">
        <v>4008345.66</v>
      </c>
      <c r="E35" s="1">
        <f aca="true" t="shared" si="8" ref="E35:E40">IF((D35*0.3)&lt;200000,200000,(D35*0.3))</f>
        <v>1202503.698</v>
      </c>
      <c r="F35" s="1">
        <v>0</v>
      </c>
      <c r="G35" s="1">
        <f t="shared" si="6"/>
        <v>1202503.698</v>
      </c>
      <c r="H35" s="1">
        <v>0</v>
      </c>
      <c r="I35" s="6">
        <f aca="true" t="shared" si="9" ref="I35:I66">(E35+F35)/D35</f>
        <v>0.3</v>
      </c>
      <c r="J35" s="8">
        <f aca="true" t="shared" si="10" ref="J35:J66">H35/D35</f>
        <v>0</v>
      </c>
      <c r="K35" s="2">
        <f aca="true" t="shared" si="11" ref="K35:K66">H35-G35</f>
        <v>-1202503.698</v>
      </c>
      <c r="L35" s="1">
        <f t="shared" si="7"/>
        <v>0</v>
      </c>
      <c r="M35" s="1">
        <f aca="true" t="shared" si="12" ref="M35:M66">L35-H35</f>
        <v>0</v>
      </c>
      <c r="N35" s="1">
        <v>9153774</v>
      </c>
      <c r="O35" s="3">
        <v>0</v>
      </c>
      <c r="P35" s="5">
        <f aca="true" t="shared" si="13" ref="P35:P66">L35/D35</f>
        <v>0</v>
      </c>
    </row>
    <row r="36" spans="1:16" ht="12.75">
      <c r="A36" t="s">
        <v>211</v>
      </c>
      <c r="B36" t="s">
        <v>18</v>
      </c>
      <c r="C36" t="s">
        <v>294</v>
      </c>
      <c r="D36" s="1">
        <v>2770744.42</v>
      </c>
      <c r="E36" s="1">
        <f t="shared" si="8"/>
        <v>831223.326</v>
      </c>
      <c r="F36" s="1">
        <v>0</v>
      </c>
      <c r="G36" s="1">
        <f t="shared" si="6"/>
        <v>831223.326</v>
      </c>
      <c r="H36" s="1">
        <v>0</v>
      </c>
      <c r="I36" s="6">
        <f t="shared" si="9"/>
        <v>0.3</v>
      </c>
      <c r="J36" s="8">
        <f t="shared" si="10"/>
        <v>0</v>
      </c>
      <c r="K36" s="2">
        <f t="shared" si="11"/>
        <v>-831223.326</v>
      </c>
      <c r="L36" s="1">
        <f t="shared" si="7"/>
        <v>0</v>
      </c>
      <c r="M36" s="1">
        <f t="shared" si="12"/>
        <v>0</v>
      </c>
      <c r="N36" s="1">
        <v>29523023</v>
      </c>
      <c r="O36" s="3">
        <v>0</v>
      </c>
      <c r="P36" s="5">
        <f t="shared" si="13"/>
        <v>0</v>
      </c>
    </row>
    <row r="37" spans="1:16" ht="12.75">
      <c r="A37" t="s">
        <v>212</v>
      </c>
      <c r="B37" t="s">
        <v>178</v>
      </c>
      <c r="C37" t="s">
        <v>295</v>
      </c>
      <c r="D37" s="1">
        <v>3184958.09</v>
      </c>
      <c r="E37" s="1">
        <f t="shared" si="8"/>
        <v>955487.4269999999</v>
      </c>
      <c r="F37" s="1">
        <v>0</v>
      </c>
      <c r="G37" s="1">
        <f t="shared" si="6"/>
        <v>955487.4269999999</v>
      </c>
      <c r="H37" s="1">
        <v>0</v>
      </c>
      <c r="I37" s="6">
        <f t="shared" si="9"/>
        <v>0.3</v>
      </c>
      <c r="J37" s="8">
        <f t="shared" si="10"/>
        <v>0</v>
      </c>
      <c r="K37" s="2">
        <f t="shared" si="11"/>
        <v>-955487.4269999999</v>
      </c>
      <c r="L37" s="1">
        <f t="shared" si="7"/>
        <v>0</v>
      </c>
      <c r="M37" s="1">
        <f t="shared" si="12"/>
        <v>0</v>
      </c>
      <c r="N37" s="1">
        <v>57094867</v>
      </c>
      <c r="O37" s="3">
        <v>0</v>
      </c>
      <c r="P37" s="5">
        <f t="shared" si="13"/>
        <v>0</v>
      </c>
    </row>
    <row r="38" spans="1:16" ht="12.75">
      <c r="A38" t="s">
        <v>183</v>
      </c>
      <c r="B38" t="s">
        <v>178</v>
      </c>
      <c r="C38" t="s">
        <v>296</v>
      </c>
      <c r="D38" s="1">
        <v>3566182.55</v>
      </c>
      <c r="E38" s="1">
        <f t="shared" si="8"/>
        <v>1069854.765</v>
      </c>
      <c r="F38" s="1">
        <v>0</v>
      </c>
      <c r="G38" s="1">
        <f t="shared" si="6"/>
        <v>1069854.765</v>
      </c>
      <c r="H38" s="1">
        <v>301066.439674</v>
      </c>
      <c r="I38" s="6">
        <f t="shared" si="9"/>
        <v>0.3</v>
      </c>
      <c r="J38" s="8">
        <f t="shared" si="10"/>
        <v>0.08442261029907178</v>
      </c>
      <c r="K38" s="2">
        <f t="shared" si="11"/>
        <v>-768788.3253259999</v>
      </c>
      <c r="L38" s="1">
        <f t="shared" si="7"/>
        <v>301066.439674</v>
      </c>
      <c r="M38" s="1">
        <f t="shared" si="12"/>
        <v>0</v>
      </c>
      <c r="N38" s="1">
        <v>67247362</v>
      </c>
      <c r="O38" s="3">
        <v>4.477</v>
      </c>
      <c r="P38" s="5">
        <f t="shared" si="13"/>
        <v>0.08442261029907178</v>
      </c>
    </row>
    <row r="39" spans="1:16" ht="12.75">
      <c r="A39" t="s">
        <v>213</v>
      </c>
      <c r="B39" t="s">
        <v>297</v>
      </c>
      <c r="C39" t="s">
        <v>298</v>
      </c>
      <c r="D39" s="1">
        <v>4622848.63</v>
      </c>
      <c r="E39" s="1">
        <f t="shared" si="8"/>
        <v>1386854.589</v>
      </c>
      <c r="F39" s="1">
        <v>0</v>
      </c>
      <c r="G39" s="1">
        <f t="shared" si="6"/>
        <v>1386854.589</v>
      </c>
      <c r="H39" s="1">
        <v>297032.268</v>
      </c>
      <c r="I39" s="6">
        <f t="shared" si="9"/>
        <v>0.3</v>
      </c>
      <c r="J39" s="8">
        <f t="shared" si="10"/>
        <v>0.06425308111375475</v>
      </c>
      <c r="K39" s="2">
        <f t="shared" si="11"/>
        <v>-1089822.321</v>
      </c>
      <c r="L39" s="1">
        <f t="shared" si="7"/>
        <v>297032.268</v>
      </c>
      <c r="M39" s="1">
        <f t="shared" si="12"/>
        <v>0</v>
      </c>
      <c r="N39" s="1">
        <v>49505378</v>
      </c>
      <c r="O39" s="3">
        <v>6</v>
      </c>
      <c r="P39" s="5">
        <f t="shared" si="13"/>
        <v>0.06425308111375475</v>
      </c>
    </row>
    <row r="40" spans="1:16" ht="12.75">
      <c r="A40" t="s">
        <v>214</v>
      </c>
      <c r="B40" t="s">
        <v>299</v>
      </c>
      <c r="C40" t="s">
        <v>300</v>
      </c>
      <c r="D40" s="1">
        <v>4191227</v>
      </c>
      <c r="E40" s="1">
        <f t="shared" si="8"/>
        <v>1257368.0999999999</v>
      </c>
      <c r="F40" s="1">
        <v>23452.35999999987</v>
      </c>
      <c r="G40" s="1">
        <f t="shared" si="6"/>
        <v>1280820.4599999997</v>
      </c>
      <c r="H40" s="1">
        <v>0</v>
      </c>
      <c r="I40" s="6">
        <f t="shared" si="9"/>
        <v>0.30559558334587933</v>
      </c>
      <c r="J40" s="8">
        <f t="shared" si="10"/>
        <v>0</v>
      </c>
      <c r="K40" s="2">
        <f t="shared" si="11"/>
        <v>-1280820.4599999997</v>
      </c>
      <c r="L40" s="1">
        <f t="shared" si="7"/>
        <v>0</v>
      </c>
      <c r="M40" s="1">
        <f t="shared" si="12"/>
        <v>0</v>
      </c>
      <c r="N40" s="1">
        <v>109161540</v>
      </c>
      <c r="O40" s="3">
        <v>0</v>
      </c>
      <c r="P40" s="5">
        <f t="shared" si="13"/>
        <v>0</v>
      </c>
    </row>
    <row r="41" spans="1:16" ht="12.75">
      <c r="A41" t="s">
        <v>215</v>
      </c>
      <c r="B41" t="s">
        <v>301</v>
      </c>
      <c r="C41" t="s">
        <v>302</v>
      </c>
      <c r="D41" s="1">
        <v>42793495.96</v>
      </c>
      <c r="E41" s="1">
        <f t="shared" si="5"/>
        <v>10698373.99</v>
      </c>
      <c r="F41" s="1">
        <v>0</v>
      </c>
      <c r="G41" s="1">
        <f t="shared" si="6"/>
        <v>10698373.99</v>
      </c>
      <c r="H41" s="1">
        <v>0</v>
      </c>
      <c r="I41" s="6">
        <f t="shared" si="9"/>
        <v>0.25</v>
      </c>
      <c r="J41" s="8">
        <f t="shared" si="10"/>
        <v>0</v>
      </c>
      <c r="K41" s="2">
        <f t="shared" si="11"/>
        <v>-10698373.99</v>
      </c>
      <c r="L41" s="1">
        <f t="shared" si="7"/>
        <v>0</v>
      </c>
      <c r="M41" s="1">
        <f t="shared" si="12"/>
        <v>0</v>
      </c>
      <c r="N41" s="1">
        <v>386047859</v>
      </c>
      <c r="O41" s="3">
        <v>0</v>
      </c>
      <c r="P41" s="5">
        <f t="shared" si="13"/>
        <v>0</v>
      </c>
    </row>
    <row r="42" spans="1:16" ht="12.75">
      <c r="A42" t="s">
        <v>93</v>
      </c>
      <c r="B42" t="s">
        <v>19</v>
      </c>
      <c r="C42" t="s">
        <v>303</v>
      </c>
      <c r="D42" s="1">
        <v>859726682.29</v>
      </c>
      <c r="E42" s="1">
        <f t="shared" si="5"/>
        <v>214931670.5725</v>
      </c>
      <c r="F42" s="1">
        <v>13961260.089999974</v>
      </c>
      <c r="G42" s="1">
        <f t="shared" si="6"/>
        <v>228892930.66249996</v>
      </c>
      <c r="H42" s="1">
        <v>228885199.42444402</v>
      </c>
      <c r="I42" s="6">
        <f t="shared" si="9"/>
        <v>0.2662391843566053</v>
      </c>
      <c r="J42" s="8">
        <f t="shared" si="10"/>
        <v>0.2662301916869404</v>
      </c>
      <c r="K42" s="2">
        <f t="shared" si="11"/>
        <v>-7731.238055944443</v>
      </c>
      <c r="L42" s="1">
        <f t="shared" si="7"/>
        <v>228885199.424444</v>
      </c>
      <c r="M42" s="1">
        <f t="shared" si="12"/>
        <v>0</v>
      </c>
      <c r="N42" s="1">
        <v>21091522247</v>
      </c>
      <c r="O42" s="3">
        <v>10.852</v>
      </c>
      <c r="P42" s="5">
        <f t="shared" si="13"/>
        <v>0.2662301916869404</v>
      </c>
    </row>
    <row r="43" spans="1:16" ht="12.75">
      <c r="A43" t="s">
        <v>187</v>
      </c>
      <c r="B43" t="s">
        <v>188</v>
      </c>
      <c r="C43" t="s">
        <v>304</v>
      </c>
      <c r="D43" s="1">
        <v>3306838.52</v>
      </c>
      <c r="E43" s="1">
        <f>IF((D43*0.3)&lt;200000,200000,(D43*0.3))</f>
        <v>992051.556</v>
      </c>
      <c r="F43" s="1">
        <v>4996.700000000186</v>
      </c>
      <c r="G43" s="1">
        <f t="shared" si="6"/>
        <v>997048.2560000002</v>
      </c>
      <c r="H43" s="1">
        <v>0</v>
      </c>
      <c r="I43" s="6">
        <f t="shared" si="9"/>
        <v>0.3015110202599189</v>
      </c>
      <c r="J43" s="8">
        <f t="shared" si="10"/>
        <v>0</v>
      </c>
      <c r="K43" s="2">
        <f t="shared" si="11"/>
        <v>-997048.2560000002</v>
      </c>
      <c r="L43" s="1">
        <f t="shared" si="7"/>
        <v>0</v>
      </c>
      <c r="M43" s="1">
        <f t="shared" si="12"/>
        <v>0</v>
      </c>
      <c r="N43" s="1">
        <v>117556172</v>
      </c>
      <c r="O43" s="3">
        <v>0</v>
      </c>
      <c r="P43" s="5">
        <f t="shared" si="13"/>
        <v>0</v>
      </c>
    </row>
    <row r="44" spans="1:16" ht="12.75">
      <c r="A44" t="s">
        <v>94</v>
      </c>
      <c r="B44" t="s">
        <v>20</v>
      </c>
      <c r="C44" t="s">
        <v>305</v>
      </c>
      <c r="D44" s="1">
        <v>584613091.96</v>
      </c>
      <c r="E44" s="1">
        <f t="shared" si="5"/>
        <v>146153272.99</v>
      </c>
      <c r="F44" s="1">
        <v>4936260.97</v>
      </c>
      <c r="G44" s="1">
        <f t="shared" si="6"/>
        <v>151089533.96</v>
      </c>
      <c r="H44" s="1">
        <v>73699557.590714</v>
      </c>
      <c r="I44" s="6">
        <f t="shared" si="9"/>
        <v>0.25844363740375786</v>
      </c>
      <c r="J44" s="8">
        <f t="shared" si="10"/>
        <v>0.12606552710550076</v>
      </c>
      <c r="K44" s="2">
        <f t="shared" si="11"/>
        <v>-77389976.36928602</v>
      </c>
      <c r="L44" s="1">
        <f t="shared" si="7"/>
        <v>73699557.590714</v>
      </c>
      <c r="M44" s="1">
        <f t="shared" si="12"/>
        <v>0</v>
      </c>
      <c r="N44" s="1">
        <v>7454942099</v>
      </c>
      <c r="O44" s="3">
        <v>9.886</v>
      </c>
      <c r="P44" s="5">
        <f t="shared" si="13"/>
        <v>0.12606552710550076</v>
      </c>
    </row>
    <row r="45" spans="1:16" ht="12.75">
      <c r="A45" t="s">
        <v>95</v>
      </c>
      <c r="B45" t="s">
        <v>21</v>
      </c>
      <c r="C45" t="s">
        <v>306</v>
      </c>
      <c r="D45" s="1">
        <v>67633963.49</v>
      </c>
      <c r="E45" s="1">
        <f t="shared" si="5"/>
        <v>16908490.8725</v>
      </c>
      <c r="F45" s="1">
        <v>3140096.46</v>
      </c>
      <c r="G45" s="1">
        <f t="shared" si="6"/>
        <v>20048587.3325</v>
      </c>
      <c r="H45" s="1">
        <v>16928458.06685</v>
      </c>
      <c r="I45" s="6">
        <f t="shared" si="9"/>
        <v>0.29642780487741605</v>
      </c>
      <c r="J45" s="8">
        <f t="shared" si="10"/>
        <v>0.250295224371302</v>
      </c>
      <c r="K45" s="2">
        <f t="shared" si="11"/>
        <v>-3120129.2656500004</v>
      </c>
      <c r="L45" s="1">
        <f t="shared" si="7"/>
        <v>16928458.06685</v>
      </c>
      <c r="M45" s="1">
        <f t="shared" si="12"/>
        <v>0</v>
      </c>
      <c r="N45" s="1">
        <v>3167157730</v>
      </c>
      <c r="O45" s="3">
        <v>5.345</v>
      </c>
      <c r="P45" s="5">
        <f t="shared" si="13"/>
        <v>0.250295224371302</v>
      </c>
    </row>
    <row r="46" spans="1:16" ht="12.75">
      <c r="A46" t="s">
        <v>216</v>
      </c>
      <c r="B46" t="s">
        <v>307</v>
      </c>
      <c r="C46" t="s">
        <v>308</v>
      </c>
      <c r="D46" s="1">
        <v>20762747.92</v>
      </c>
      <c r="E46" s="1">
        <f t="shared" si="5"/>
        <v>5190686.98</v>
      </c>
      <c r="F46" s="1">
        <v>706569</v>
      </c>
      <c r="G46" s="1">
        <f t="shared" si="6"/>
        <v>5897255.98</v>
      </c>
      <c r="H46" s="1">
        <v>1590112.9334823599</v>
      </c>
      <c r="I46" s="6">
        <f t="shared" si="9"/>
        <v>0.2840306111080503</v>
      </c>
      <c r="J46" s="8">
        <f t="shared" si="10"/>
        <v>0.07658489808811202</v>
      </c>
      <c r="K46" s="2">
        <f t="shared" si="11"/>
        <v>-4307143.04651764</v>
      </c>
      <c r="L46" s="1">
        <f t="shared" si="7"/>
        <v>1590112.9334823599</v>
      </c>
      <c r="M46" s="1">
        <f t="shared" si="12"/>
        <v>0</v>
      </c>
      <c r="N46" s="1">
        <v>250727362.58</v>
      </c>
      <c r="O46" s="3">
        <v>6.342</v>
      </c>
      <c r="P46" s="5">
        <f t="shared" si="13"/>
        <v>0.07658489808811202</v>
      </c>
    </row>
    <row r="47" spans="1:16" ht="12.75">
      <c r="A47" t="s">
        <v>217</v>
      </c>
      <c r="B47" t="s">
        <v>307</v>
      </c>
      <c r="C47" t="s">
        <v>309</v>
      </c>
      <c r="D47" s="1">
        <v>3510761.73</v>
      </c>
      <c r="E47" s="1">
        <f>IF((D47*0.3)&lt;200000,200000,(D47*0.3))</f>
        <v>1053228.5189999999</v>
      </c>
      <c r="F47" s="1">
        <v>183362.49</v>
      </c>
      <c r="G47" s="1">
        <f t="shared" si="6"/>
        <v>1236591.0089999998</v>
      </c>
      <c r="H47" s="1">
        <v>0</v>
      </c>
      <c r="I47" s="6">
        <f t="shared" si="9"/>
        <v>0.3522286911222539</v>
      </c>
      <c r="J47" s="8">
        <f t="shared" si="10"/>
        <v>0</v>
      </c>
      <c r="K47" s="2">
        <f t="shared" si="11"/>
        <v>-1236591.0089999998</v>
      </c>
      <c r="L47" s="1">
        <f t="shared" si="7"/>
        <v>0</v>
      </c>
      <c r="M47" s="1">
        <f t="shared" si="12"/>
        <v>0</v>
      </c>
      <c r="N47" s="1">
        <v>48020836</v>
      </c>
      <c r="O47" s="3">
        <v>0</v>
      </c>
      <c r="P47" s="5">
        <f t="shared" si="13"/>
        <v>0</v>
      </c>
    </row>
    <row r="48" spans="1:16" ht="12.75">
      <c r="A48" t="s">
        <v>218</v>
      </c>
      <c r="B48" t="s">
        <v>307</v>
      </c>
      <c r="C48" t="s">
        <v>310</v>
      </c>
      <c r="D48" s="1">
        <v>3908827.37</v>
      </c>
      <c r="E48" s="1">
        <f>IF((D48*0.3)&lt;200000,200000,(D48*0.3))</f>
        <v>1172648.211</v>
      </c>
      <c r="F48" s="1">
        <v>0</v>
      </c>
      <c r="G48" s="1">
        <f t="shared" si="6"/>
        <v>1172648.211</v>
      </c>
      <c r="H48" s="1">
        <v>0</v>
      </c>
      <c r="I48" s="6">
        <f t="shared" si="9"/>
        <v>0.3</v>
      </c>
      <c r="J48" s="8">
        <f t="shared" si="10"/>
        <v>0</v>
      </c>
      <c r="K48" s="2">
        <f t="shared" si="11"/>
        <v>-1172648.211</v>
      </c>
      <c r="L48" s="1">
        <f t="shared" si="7"/>
        <v>0</v>
      </c>
      <c r="M48" s="1">
        <f t="shared" si="12"/>
        <v>0</v>
      </c>
      <c r="N48" s="1">
        <v>32694605.15</v>
      </c>
      <c r="O48" s="3">
        <v>0</v>
      </c>
      <c r="P48" s="5">
        <f t="shared" si="13"/>
        <v>0</v>
      </c>
    </row>
    <row r="49" spans="1:16" ht="12.75">
      <c r="A49" t="s">
        <v>219</v>
      </c>
      <c r="B49" t="s">
        <v>307</v>
      </c>
      <c r="C49" t="s">
        <v>311</v>
      </c>
      <c r="D49" s="1">
        <v>3528261.17</v>
      </c>
      <c r="E49" s="1">
        <f>IF((D49*0.3)&lt;200000,200000,(D49*0.3))</f>
        <v>1058478.351</v>
      </c>
      <c r="F49" s="1">
        <v>127133.32</v>
      </c>
      <c r="G49" s="1">
        <f t="shared" si="6"/>
        <v>1185611.671</v>
      </c>
      <c r="H49" s="1">
        <v>0</v>
      </c>
      <c r="I49" s="6">
        <f t="shared" si="9"/>
        <v>0.3360328541098334</v>
      </c>
      <c r="J49" s="8">
        <f t="shared" si="10"/>
        <v>0</v>
      </c>
      <c r="K49" s="2">
        <f t="shared" si="11"/>
        <v>-1185611.671</v>
      </c>
      <c r="L49" s="1">
        <f t="shared" si="7"/>
        <v>0</v>
      </c>
      <c r="M49" s="1">
        <f t="shared" si="12"/>
        <v>0</v>
      </c>
      <c r="N49" s="1">
        <v>25937426</v>
      </c>
      <c r="O49" s="3">
        <v>0</v>
      </c>
      <c r="P49" s="5">
        <f t="shared" si="13"/>
        <v>0</v>
      </c>
    </row>
    <row r="50" spans="1:16" ht="12.75">
      <c r="A50" t="s">
        <v>220</v>
      </c>
      <c r="B50" t="s">
        <v>307</v>
      </c>
      <c r="C50" t="s">
        <v>312</v>
      </c>
      <c r="D50" s="1">
        <v>1329907.71</v>
      </c>
      <c r="E50" s="1">
        <f>IF((D50*0.3)&lt;200000,200000,(D50*0.3))</f>
        <v>398972.31299999997</v>
      </c>
      <c r="F50" s="1">
        <v>17799.04</v>
      </c>
      <c r="G50" s="1">
        <f t="shared" si="6"/>
        <v>416771.35299999994</v>
      </c>
      <c r="H50" s="1">
        <v>0</v>
      </c>
      <c r="I50" s="6">
        <f t="shared" si="9"/>
        <v>0.3133836655477394</v>
      </c>
      <c r="J50" s="8">
        <f t="shared" si="10"/>
        <v>0</v>
      </c>
      <c r="K50" s="2">
        <f t="shared" si="11"/>
        <v>-416771.35299999994</v>
      </c>
      <c r="L50" s="1">
        <f t="shared" si="7"/>
        <v>0</v>
      </c>
      <c r="M50" s="1">
        <f t="shared" si="12"/>
        <v>0</v>
      </c>
      <c r="N50" s="1">
        <v>20076500</v>
      </c>
      <c r="O50" s="3">
        <v>0</v>
      </c>
      <c r="P50" s="5">
        <f t="shared" si="13"/>
        <v>0</v>
      </c>
    </row>
    <row r="51" spans="1:16" ht="12.75">
      <c r="A51" t="s">
        <v>221</v>
      </c>
      <c r="B51" t="s">
        <v>22</v>
      </c>
      <c r="C51" t="s">
        <v>313</v>
      </c>
      <c r="D51" s="1">
        <v>4872541.27</v>
      </c>
      <c r="E51" s="1">
        <f>IF((D51*0.3)&lt;200000,200000,(D51*0.3))</f>
        <v>1461762.3809999998</v>
      </c>
      <c r="F51" s="1">
        <v>67342.06999999983</v>
      </c>
      <c r="G51" s="1">
        <f t="shared" si="6"/>
        <v>1529104.4509999997</v>
      </c>
      <c r="H51" s="1">
        <v>0</v>
      </c>
      <c r="I51" s="6">
        <f t="shared" si="9"/>
        <v>0.3138207285004689</v>
      </c>
      <c r="J51" s="8">
        <f t="shared" si="10"/>
        <v>0</v>
      </c>
      <c r="K51" s="2">
        <f t="shared" si="11"/>
        <v>-1529104.4509999997</v>
      </c>
      <c r="L51" s="1">
        <f t="shared" si="7"/>
        <v>0</v>
      </c>
      <c r="M51" s="1">
        <f t="shared" si="12"/>
        <v>0</v>
      </c>
      <c r="N51" s="1">
        <v>44166497</v>
      </c>
      <c r="O51" s="3">
        <v>0</v>
      </c>
      <c r="P51" s="5">
        <f t="shared" si="13"/>
        <v>0</v>
      </c>
    </row>
    <row r="52" spans="1:16" ht="12.75">
      <c r="A52" t="s">
        <v>96</v>
      </c>
      <c r="B52" t="s">
        <v>22</v>
      </c>
      <c r="C52" t="s">
        <v>314</v>
      </c>
      <c r="D52" s="1">
        <v>111845622.82</v>
      </c>
      <c r="E52" s="1">
        <f t="shared" si="5"/>
        <v>27961405.705</v>
      </c>
      <c r="F52" s="1">
        <v>5661380.25</v>
      </c>
      <c r="G52" s="1">
        <f t="shared" si="6"/>
        <v>33622785.955</v>
      </c>
      <c r="H52" s="1">
        <v>5750092.279349999</v>
      </c>
      <c r="I52" s="6">
        <f t="shared" si="9"/>
        <v>0.30061780789679365</v>
      </c>
      <c r="J52" s="8">
        <f t="shared" si="10"/>
        <v>0.051410972860368206</v>
      </c>
      <c r="K52" s="2">
        <f t="shared" si="11"/>
        <v>-27872693.67565</v>
      </c>
      <c r="L52" s="1">
        <f t="shared" si="7"/>
        <v>5750092.2793499995</v>
      </c>
      <c r="M52" s="1">
        <f t="shared" si="12"/>
        <v>0</v>
      </c>
      <c r="N52" s="1">
        <v>683802150</v>
      </c>
      <c r="O52" s="3">
        <v>8.408999999999999</v>
      </c>
      <c r="P52" s="5">
        <f t="shared" si="13"/>
        <v>0.05141097286036821</v>
      </c>
    </row>
    <row r="53" spans="1:16" ht="12.75">
      <c r="A53" t="s">
        <v>97</v>
      </c>
      <c r="B53" t="s">
        <v>22</v>
      </c>
      <c r="C53" t="s">
        <v>315</v>
      </c>
      <c r="D53" s="1">
        <v>81674996.13</v>
      </c>
      <c r="E53" s="1">
        <f t="shared" si="5"/>
        <v>20418749.0325</v>
      </c>
      <c r="F53" s="1">
        <v>4239435.37</v>
      </c>
      <c r="G53" s="1">
        <f t="shared" si="6"/>
        <v>24658184.4025</v>
      </c>
      <c r="H53" s="1">
        <v>8224921.328440001</v>
      </c>
      <c r="I53" s="6">
        <f t="shared" si="9"/>
        <v>0.30190615942304055</v>
      </c>
      <c r="J53" s="8">
        <f t="shared" si="10"/>
        <v>0.10070305133958751</v>
      </c>
      <c r="K53" s="2">
        <f t="shared" si="11"/>
        <v>-16433263.074059999</v>
      </c>
      <c r="L53" s="1">
        <f t="shared" si="7"/>
        <v>8224921.32844</v>
      </c>
      <c r="M53" s="1">
        <f t="shared" si="12"/>
        <v>0</v>
      </c>
      <c r="N53" s="1">
        <v>462359960</v>
      </c>
      <c r="O53" s="3">
        <v>17.789</v>
      </c>
      <c r="P53" s="5">
        <f t="shared" si="13"/>
        <v>0.1007030513395875</v>
      </c>
    </row>
    <row r="54" spans="1:16" ht="12.75">
      <c r="A54" t="s">
        <v>98</v>
      </c>
      <c r="B54" t="s">
        <v>22</v>
      </c>
      <c r="C54" t="s">
        <v>316</v>
      </c>
      <c r="D54" s="1">
        <v>72428299.72</v>
      </c>
      <c r="E54" s="1">
        <f t="shared" si="5"/>
        <v>18107074.93</v>
      </c>
      <c r="F54" s="1">
        <v>2450915.07</v>
      </c>
      <c r="G54" s="1">
        <f t="shared" si="6"/>
        <v>20557990</v>
      </c>
      <c r="H54" s="1">
        <v>873504.25</v>
      </c>
      <c r="I54" s="6">
        <f t="shared" si="9"/>
        <v>0.2838391910271948</v>
      </c>
      <c r="J54" s="8">
        <f t="shared" si="10"/>
        <v>0.012060261712298553</v>
      </c>
      <c r="K54" s="2">
        <f t="shared" si="11"/>
        <v>-19684485.75</v>
      </c>
      <c r="L54" s="1">
        <f t="shared" si="7"/>
        <v>873504.25</v>
      </c>
      <c r="M54" s="1">
        <f t="shared" si="12"/>
        <v>0</v>
      </c>
      <c r="N54" s="1">
        <v>174700850</v>
      </c>
      <c r="O54" s="3">
        <v>5</v>
      </c>
      <c r="P54" s="5">
        <f t="shared" si="13"/>
        <v>0.012060261712298553</v>
      </c>
    </row>
    <row r="55" spans="1:16" ht="12.75">
      <c r="A55" t="s">
        <v>99</v>
      </c>
      <c r="B55" t="s">
        <v>22</v>
      </c>
      <c r="C55" t="s">
        <v>317</v>
      </c>
      <c r="D55" s="1">
        <v>273664953.65</v>
      </c>
      <c r="E55" s="1">
        <f t="shared" si="5"/>
        <v>68416238.4125</v>
      </c>
      <c r="F55" s="1">
        <v>13979440.599999994</v>
      </c>
      <c r="G55" s="1">
        <f t="shared" si="6"/>
        <v>82395679.01249999</v>
      </c>
      <c r="H55" s="1">
        <v>71171194.263</v>
      </c>
      <c r="I55" s="6">
        <f t="shared" si="9"/>
        <v>0.3010823195062047</v>
      </c>
      <c r="J55" s="8">
        <f t="shared" si="10"/>
        <v>0.26006689316171416</v>
      </c>
      <c r="K55" s="2">
        <f t="shared" si="11"/>
        <v>-11224484.749499992</v>
      </c>
      <c r="L55" s="1">
        <f t="shared" si="7"/>
        <v>71171194.263</v>
      </c>
      <c r="M55" s="1">
        <f t="shared" si="12"/>
        <v>0</v>
      </c>
      <c r="N55" s="1">
        <v>2986747000</v>
      </c>
      <c r="O55" s="3">
        <v>23.829</v>
      </c>
      <c r="P55" s="5">
        <f t="shared" si="13"/>
        <v>0.26006689316171416</v>
      </c>
    </row>
    <row r="56" spans="1:16" ht="12.75">
      <c r="A56" t="s">
        <v>100</v>
      </c>
      <c r="B56" t="s">
        <v>22</v>
      </c>
      <c r="C56" t="s">
        <v>318</v>
      </c>
      <c r="D56" s="1">
        <v>45767336.21</v>
      </c>
      <c r="E56" s="1">
        <f t="shared" si="5"/>
        <v>11441834.0525</v>
      </c>
      <c r="F56" s="1">
        <v>2610812.97</v>
      </c>
      <c r="G56" s="1">
        <f t="shared" si="6"/>
        <v>14052647.0225</v>
      </c>
      <c r="H56" s="1">
        <v>7640239.6288399985</v>
      </c>
      <c r="I56" s="6">
        <f t="shared" si="9"/>
        <v>0.3070453337729878</v>
      </c>
      <c r="J56" s="8">
        <f t="shared" si="10"/>
        <v>0.16693651546123048</v>
      </c>
      <c r="K56" s="2">
        <f t="shared" si="11"/>
        <v>-6412407.393660002</v>
      </c>
      <c r="L56" s="1">
        <f t="shared" si="7"/>
        <v>7640239.628839999</v>
      </c>
      <c r="M56" s="1">
        <f t="shared" si="12"/>
        <v>0</v>
      </c>
      <c r="N56" s="1">
        <v>415365860</v>
      </c>
      <c r="O56" s="3">
        <v>18.394</v>
      </c>
      <c r="P56" s="5">
        <f t="shared" si="13"/>
        <v>0.1669365154612305</v>
      </c>
    </row>
    <row r="57" spans="1:16" ht="12.75">
      <c r="A57" t="s">
        <v>101</v>
      </c>
      <c r="B57" t="s">
        <v>22</v>
      </c>
      <c r="C57" t="s">
        <v>319</v>
      </c>
      <c r="D57" s="1">
        <v>13255326.43</v>
      </c>
      <c r="E57" s="1">
        <f t="shared" si="5"/>
        <v>3313831.6075</v>
      </c>
      <c r="F57" s="1">
        <v>691421.59</v>
      </c>
      <c r="G57" s="1">
        <f t="shared" si="6"/>
        <v>4005253.1975</v>
      </c>
      <c r="H57" s="1">
        <v>3959008.6113599995</v>
      </c>
      <c r="I57" s="6">
        <f t="shared" si="9"/>
        <v>0.3021617927443225</v>
      </c>
      <c r="J57" s="8">
        <f t="shared" si="10"/>
        <v>0.29867303776086634</v>
      </c>
      <c r="K57" s="2">
        <f t="shared" si="11"/>
        <v>-46244.58614000026</v>
      </c>
      <c r="L57" s="1">
        <f t="shared" si="7"/>
        <v>3959008.6113599995</v>
      </c>
      <c r="M57" s="1">
        <f t="shared" si="12"/>
        <v>0</v>
      </c>
      <c r="N57" s="1">
        <v>131729840</v>
      </c>
      <c r="O57" s="3">
        <v>30.054</v>
      </c>
      <c r="P57" s="5">
        <f t="shared" si="13"/>
        <v>0.29867303776086634</v>
      </c>
    </row>
    <row r="58" spans="1:16" ht="12.75">
      <c r="A58" t="s">
        <v>102</v>
      </c>
      <c r="B58" t="s">
        <v>22</v>
      </c>
      <c r="C58" t="s">
        <v>320</v>
      </c>
      <c r="D58" s="1">
        <v>223448633.84</v>
      </c>
      <c r="E58" s="1">
        <f t="shared" si="5"/>
        <v>55862158.46</v>
      </c>
      <c r="F58" s="1">
        <v>12423538.810000002</v>
      </c>
      <c r="G58" s="1">
        <f t="shared" si="6"/>
        <v>68285697.27000001</v>
      </c>
      <c r="H58" s="1">
        <v>26748084.792</v>
      </c>
      <c r="I58" s="6">
        <f t="shared" si="9"/>
        <v>0.30559908152714804</v>
      </c>
      <c r="J58" s="8">
        <f t="shared" si="10"/>
        <v>0.11970574324993599</v>
      </c>
      <c r="K58" s="2">
        <f t="shared" si="11"/>
        <v>-41537612.478000015</v>
      </c>
      <c r="L58" s="1">
        <f t="shared" si="7"/>
        <v>26748084.792</v>
      </c>
      <c r="M58" s="1">
        <f t="shared" si="12"/>
        <v>0</v>
      </c>
      <c r="N58" s="1">
        <v>1842154600</v>
      </c>
      <c r="O58" s="3">
        <v>14.52</v>
      </c>
      <c r="P58" s="5">
        <f t="shared" si="13"/>
        <v>0.11970574324993599</v>
      </c>
    </row>
    <row r="59" spans="1:16" ht="12.75">
      <c r="A59" t="s">
        <v>222</v>
      </c>
      <c r="B59" t="s">
        <v>22</v>
      </c>
      <c r="C59" t="s">
        <v>321</v>
      </c>
      <c r="D59" s="1">
        <v>10089611.99</v>
      </c>
      <c r="E59" s="1">
        <f>IF((D59*0.3)&lt;200000,200000,(D59*0.3))</f>
        <v>3026883.597</v>
      </c>
      <c r="F59" s="1">
        <v>177371.84</v>
      </c>
      <c r="G59" s="1">
        <f t="shared" si="6"/>
        <v>3204255.437</v>
      </c>
      <c r="H59" s="1">
        <v>0</v>
      </c>
      <c r="I59" s="6">
        <f t="shared" si="9"/>
        <v>0.3175796492645898</v>
      </c>
      <c r="J59" s="8">
        <f t="shared" si="10"/>
        <v>0</v>
      </c>
      <c r="K59" s="2">
        <f t="shared" si="11"/>
        <v>-3204255.437</v>
      </c>
      <c r="L59" s="1">
        <f t="shared" si="7"/>
        <v>0</v>
      </c>
      <c r="M59" s="1">
        <f t="shared" si="12"/>
        <v>0</v>
      </c>
      <c r="N59" s="1">
        <v>38172460</v>
      </c>
      <c r="O59" s="3">
        <v>0</v>
      </c>
      <c r="P59" s="5">
        <f t="shared" si="13"/>
        <v>0</v>
      </c>
    </row>
    <row r="60" spans="1:16" ht="12.75">
      <c r="A60" t="s">
        <v>197</v>
      </c>
      <c r="B60" t="s">
        <v>22</v>
      </c>
      <c r="C60" t="s">
        <v>198</v>
      </c>
      <c r="D60" s="1">
        <v>6228376.18</v>
      </c>
      <c r="E60" s="1">
        <f>IF((D60*0.3)&lt;200000,200000,(D60*0.3))</f>
        <v>1868512.8539999998</v>
      </c>
      <c r="F60" s="1">
        <v>272348.35</v>
      </c>
      <c r="G60" s="1">
        <f t="shared" si="6"/>
        <v>2140861.204</v>
      </c>
      <c r="H60" s="1">
        <v>269758.5626</v>
      </c>
      <c r="I60" s="6">
        <f t="shared" si="9"/>
        <v>0.3437270232447649</v>
      </c>
      <c r="J60" s="8">
        <f t="shared" si="10"/>
        <v>0.04331121865538957</v>
      </c>
      <c r="K60" s="2">
        <f t="shared" si="11"/>
        <v>-1871102.6413999998</v>
      </c>
      <c r="L60" s="1">
        <f t="shared" si="7"/>
        <v>269758.56259999995</v>
      </c>
      <c r="M60" s="1">
        <f t="shared" si="12"/>
        <v>0</v>
      </c>
      <c r="N60" s="1">
        <v>50897842</v>
      </c>
      <c r="O60" s="3">
        <v>5.3</v>
      </c>
      <c r="P60" s="5">
        <f t="shared" si="13"/>
        <v>0.04331121865538956</v>
      </c>
    </row>
    <row r="61" spans="1:16" ht="12.75">
      <c r="A61" t="s">
        <v>223</v>
      </c>
      <c r="B61" t="s">
        <v>22</v>
      </c>
      <c r="C61" t="s">
        <v>322</v>
      </c>
      <c r="D61" s="1">
        <v>3546544.95</v>
      </c>
      <c r="E61" s="1">
        <f>IF((D61*0.3)&lt;200000,200000,(D61*0.3))</f>
        <v>1063963.485</v>
      </c>
      <c r="F61" s="1">
        <v>117074.81</v>
      </c>
      <c r="G61" s="1">
        <f t="shared" si="6"/>
        <v>1181038.2950000002</v>
      </c>
      <c r="H61" s="1">
        <v>0</v>
      </c>
      <c r="I61" s="6">
        <f t="shared" si="9"/>
        <v>0.333010947739433</v>
      </c>
      <c r="J61" s="8">
        <f t="shared" si="10"/>
        <v>0</v>
      </c>
      <c r="K61" s="2">
        <f t="shared" si="11"/>
        <v>-1181038.2950000002</v>
      </c>
      <c r="L61" s="1">
        <f t="shared" si="7"/>
        <v>0</v>
      </c>
      <c r="M61" s="1">
        <f t="shared" si="12"/>
        <v>0</v>
      </c>
      <c r="N61" s="1">
        <v>41399400</v>
      </c>
      <c r="O61" s="3">
        <v>0</v>
      </c>
      <c r="P61" s="5">
        <f t="shared" si="13"/>
        <v>0</v>
      </c>
    </row>
    <row r="62" spans="1:16" ht="12.75">
      <c r="A62" t="s">
        <v>103</v>
      </c>
      <c r="B62" t="s">
        <v>22</v>
      </c>
      <c r="C62" t="s">
        <v>323</v>
      </c>
      <c r="D62" s="1">
        <v>56831460.38</v>
      </c>
      <c r="E62" s="1">
        <f t="shared" si="5"/>
        <v>14207865.095</v>
      </c>
      <c r="F62" s="1">
        <v>2978693.21</v>
      </c>
      <c r="G62" s="1">
        <f t="shared" si="6"/>
        <v>17186558.305</v>
      </c>
      <c r="H62" s="1">
        <v>3999727.6155</v>
      </c>
      <c r="I62" s="6">
        <f t="shared" si="9"/>
        <v>0.3024127514950901</v>
      </c>
      <c r="J62" s="8">
        <f t="shared" si="10"/>
        <v>0.07037875832780069</v>
      </c>
      <c r="K62" s="2">
        <f t="shared" si="11"/>
        <v>-13186830.6895</v>
      </c>
      <c r="L62" s="1">
        <f t="shared" si="7"/>
        <v>3999727.6155</v>
      </c>
      <c r="M62" s="1">
        <f t="shared" si="12"/>
        <v>0</v>
      </c>
      <c r="N62" s="1">
        <v>596529100</v>
      </c>
      <c r="O62" s="3">
        <v>6.705</v>
      </c>
      <c r="P62" s="5">
        <f t="shared" si="13"/>
        <v>0.07037875832780069</v>
      </c>
    </row>
    <row r="63" spans="1:16" ht="12.75">
      <c r="A63" t="s">
        <v>104</v>
      </c>
      <c r="B63" t="s">
        <v>22</v>
      </c>
      <c r="C63" t="s">
        <v>324</v>
      </c>
      <c r="D63" s="1">
        <v>253501918.32</v>
      </c>
      <c r="E63" s="1">
        <f t="shared" si="5"/>
        <v>63375479.58</v>
      </c>
      <c r="F63" s="1">
        <v>3075849.87</v>
      </c>
      <c r="G63" s="1">
        <f t="shared" si="6"/>
        <v>66451329.449999996</v>
      </c>
      <c r="H63" s="1">
        <v>19987201.865</v>
      </c>
      <c r="I63" s="6">
        <f t="shared" si="9"/>
        <v>0.26213343824135205</v>
      </c>
      <c r="J63" s="8">
        <f t="shared" si="10"/>
        <v>0.07884438112917866</v>
      </c>
      <c r="K63" s="2">
        <f t="shared" si="11"/>
        <v>-46464127.58499999</v>
      </c>
      <c r="L63" s="1">
        <f t="shared" si="7"/>
        <v>19987201.865</v>
      </c>
      <c r="M63" s="1">
        <f t="shared" si="12"/>
        <v>0</v>
      </c>
      <c r="N63" s="1">
        <v>1080389290</v>
      </c>
      <c r="O63" s="3">
        <v>18.5</v>
      </c>
      <c r="P63" s="5">
        <f t="shared" si="13"/>
        <v>0.07884438112917866</v>
      </c>
    </row>
    <row r="64" spans="1:16" ht="12.75">
      <c r="A64" t="s">
        <v>224</v>
      </c>
      <c r="B64" t="s">
        <v>22</v>
      </c>
      <c r="C64" t="s">
        <v>325</v>
      </c>
      <c r="D64" s="1">
        <v>2943935.77</v>
      </c>
      <c r="E64" s="1">
        <f>IF((D64*0.3)&lt;200000,200000,(D64*0.3))</f>
        <v>883180.731</v>
      </c>
      <c r="F64" s="1">
        <v>26731.37</v>
      </c>
      <c r="G64" s="1">
        <f t="shared" si="6"/>
        <v>909912.101</v>
      </c>
      <c r="H64" s="1">
        <v>0</v>
      </c>
      <c r="I64" s="6">
        <f t="shared" si="9"/>
        <v>0.30908014715280285</v>
      </c>
      <c r="J64" s="8">
        <f t="shared" si="10"/>
        <v>0</v>
      </c>
      <c r="K64" s="2">
        <f t="shared" si="11"/>
        <v>-909912.101</v>
      </c>
      <c r="L64" s="1">
        <f t="shared" si="7"/>
        <v>0</v>
      </c>
      <c r="M64" s="1">
        <f t="shared" si="12"/>
        <v>0</v>
      </c>
      <c r="N64" s="1">
        <v>6044412</v>
      </c>
      <c r="O64" s="3">
        <v>0</v>
      </c>
      <c r="P64" s="5">
        <f t="shared" si="13"/>
        <v>0</v>
      </c>
    </row>
    <row r="65" spans="1:16" ht="12.75">
      <c r="A65" t="s">
        <v>105</v>
      </c>
      <c r="B65" t="s">
        <v>22</v>
      </c>
      <c r="C65" t="s">
        <v>326</v>
      </c>
      <c r="D65" s="1">
        <v>3581106.41</v>
      </c>
      <c r="E65" s="1">
        <f>IF((D65*0.3)&lt;200000,200000,(D65*0.3))</f>
        <v>1074331.923</v>
      </c>
      <c r="F65" s="1">
        <v>73715.73</v>
      </c>
      <c r="G65" s="1">
        <f t="shared" si="6"/>
        <v>1148047.653</v>
      </c>
      <c r="H65" s="1">
        <v>40577.008045</v>
      </c>
      <c r="I65" s="6">
        <f t="shared" si="9"/>
        <v>0.3205846242921332</v>
      </c>
      <c r="J65" s="8">
        <f t="shared" si="10"/>
        <v>0.011330857952640397</v>
      </c>
      <c r="K65" s="2">
        <f t="shared" si="11"/>
        <v>-1107470.644955</v>
      </c>
      <c r="L65" s="1">
        <f t="shared" si="7"/>
        <v>40577.008045</v>
      </c>
      <c r="M65" s="1">
        <f t="shared" si="12"/>
        <v>0</v>
      </c>
      <c r="N65" s="1">
        <v>30034795</v>
      </c>
      <c r="O65" s="3">
        <v>1.351</v>
      </c>
      <c r="P65" s="5">
        <f t="shared" si="13"/>
        <v>0.011330857952640397</v>
      </c>
    </row>
    <row r="66" spans="1:16" ht="12.75">
      <c r="A66" t="s">
        <v>199</v>
      </c>
      <c r="B66" t="s">
        <v>57</v>
      </c>
      <c r="C66" t="s">
        <v>200</v>
      </c>
      <c r="D66" s="1">
        <v>32237945.53</v>
      </c>
      <c r="E66" s="1">
        <f t="shared" si="5"/>
        <v>8059486.3825</v>
      </c>
      <c r="F66" s="1">
        <v>0</v>
      </c>
      <c r="G66" s="1">
        <f t="shared" si="6"/>
        <v>8059486.3825</v>
      </c>
      <c r="H66" s="1">
        <v>1384972.979658</v>
      </c>
      <c r="I66" s="6">
        <f t="shared" si="9"/>
        <v>0.25</v>
      </c>
      <c r="J66" s="8">
        <f t="shared" si="10"/>
        <v>0.04296095662700252</v>
      </c>
      <c r="K66" s="2">
        <f t="shared" si="11"/>
        <v>-6674513.402842</v>
      </c>
      <c r="L66" s="1">
        <f t="shared" si="7"/>
        <v>1384972.979658</v>
      </c>
      <c r="M66" s="1">
        <f t="shared" si="12"/>
        <v>0</v>
      </c>
      <c r="N66" s="1">
        <v>267938282</v>
      </c>
      <c r="O66" s="3">
        <v>5.169</v>
      </c>
      <c r="P66" s="5">
        <f t="shared" si="13"/>
        <v>0.04296095662700252</v>
      </c>
    </row>
    <row r="67" spans="1:16" ht="12.75">
      <c r="A67" t="s">
        <v>106</v>
      </c>
      <c r="B67" t="s">
        <v>57</v>
      </c>
      <c r="C67" t="s">
        <v>327</v>
      </c>
      <c r="D67" s="1">
        <v>12438423.23</v>
      </c>
      <c r="E67" s="1">
        <f t="shared" si="5"/>
        <v>3109605.8075</v>
      </c>
      <c r="F67" s="1">
        <v>46591.460000000894</v>
      </c>
      <c r="G67" s="1">
        <f t="shared" si="6"/>
        <v>3156197.267500001</v>
      </c>
      <c r="H67" s="1">
        <v>350046.24703300005</v>
      </c>
      <c r="I67" s="6">
        <f aca="true" t="shared" si="14" ref="I67:I98">(E67+F67)/D67</f>
        <v>0.253745768988438</v>
      </c>
      <c r="J67" s="8">
        <f aca="true" t="shared" si="15" ref="J67:J98">H67/D67</f>
        <v>0.028142332879358058</v>
      </c>
      <c r="K67" s="2">
        <f aca="true" t="shared" si="16" ref="K67:K98">H67-G67</f>
        <v>-2806151.020467001</v>
      </c>
      <c r="L67" s="1">
        <f t="shared" si="7"/>
        <v>350046.247033</v>
      </c>
      <c r="M67" s="1">
        <f aca="true" t="shared" si="17" ref="M67:M98">L67-H67</f>
        <v>0</v>
      </c>
      <c r="N67" s="1">
        <v>154273357</v>
      </c>
      <c r="O67" s="3">
        <v>2.269</v>
      </c>
      <c r="P67" s="5">
        <f aca="true" t="shared" si="18" ref="P67:P98">L67/D67</f>
        <v>0.02814233287935805</v>
      </c>
    </row>
    <row r="68" spans="1:16" ht="12.75">
      <c r="A68" t="s">
        <v>189</v>
      </c>
      <c r="B68" t="s">
        <v>57</v>
      </c>
      <c r="C68" t="s">
        <v>328</v>
      </c>
      <c r="D68" s="1">
        <v>3013252.93</v>
      </c>
      <c r="E68" s="1">
        <f>IF((D68*0.3)&lt;200000,200000,(D68*0.3))</f>
        <v>903975.8790000001</v>
      </c>
      <c r="F68" s="1">
        <v>66821.18000000017</v>
      </c>
      <c r="G68" s="1">
        <f aca="true" t="shared" si="19" ref="G68:G131">E68+F68</f>
        <v>970797.0590000002</v>
      </c>
      <c r="H68" s="1">
        <v>136085.358</v>
      </c>
      <c r="I68" s="6">
        <f t="shared" si="14"/>
        <v>0.32217576205924414</v>
      </c>
      <c r="J68" s="8">
        <f t="shared" si="15"/>
        <v>0.045162275176149916</v>
      </c>
      <c r="K68" s="2">
        <f t="shared" si="16"/>
        <v>-834711.7010000002</v>
      </c>
      <c r="L68" s="1">
        <f aca="true" t="shared" si="20" ref="L68:L131">(N68*O68)/1000</f>
        <v>136085.358</v>
      </c>
      <c r="M68" s="1">
        <f t="shared" si="17"/>
        <v>0</v>
      </c>
      <c r="N68" s="1">
        <v>68042679</v>
      </c>
      <c r="O68" s="3">
        <v>2</v>
      </c>
      <c r="P68" s="5">
        <f t="shared" si="18"/>
        <v>0.045162275176149916</v>
      </c>
    </row>
    <row r="69" spans="1:16" ht="12.75">
      <c r="A69" t="s">
        <v>107</v>
      </c>
      <c r="B69" t="s">
        <v>23</v>
      </c>
      <c r="C69" t="s">
        <v>329</v>
      </c>
      <c r="D69" s="1">
        <v>59275280.82</v>
      </c>
      <c r="E69" s="1">
        <f>IF((D69*0.25)&lt;200000,200000,(D69*0.25))</f>
        <v>14818820.205</v>
      </c>
      <c r="F69" s="1">
        <v>831665.8099999987</v>
      </c>
      <c r="G69" s="1">
        <f t="shared" si="19"/>
        <v>15650486.014999999</v>
      </c>
      <c r="H69" s="1">
        <v>8799836.06475</v>
      </c>
      <c r="I69" s="6">
        <f t="shared" si="14"/>
        <v>0.26403056718576334</v>
      </c>
      <c r="J69" s="8">
        <f t="shared" si="15"/>
        <v>0.1484570961624337</v>
      </c>
      <c r="K69" s="2">
        <f t="shared" si="16"/>
        <v>-6850649.950249998</v>
      </c>
      <c r="L69" s="1">
        <f t="shared" si="20"/>
        <v>8799836.06475</v>
      </c>
      <c r="M69" s="1">
        <f t="shared" si="17"/>
        <v>0</v>
      </c>
      <c r="N69" s="1">
        <v>1161694530</v>
      </c>
      <c r="O69" s="3">
        <v>7.575</v>
      </c>
      <c r="P69" s="5">
        <f t="shared" si="18"/>
        <v>0.1484570961624337</v>
      </c>
    </row>
    <row r="70" spans="1:16" ht="12.75">
      <c r="A70" t="s">
        <v>108</v>
      </c>
      <c r="B70" t="s">
        <v>23</v>
      </c>
      <c r="C70" t="s">
        <v>330</v>
      </c>
      <c r="D70" s="1">
        <v>42799388.78</v>
      </c>
      <c r="E70" s="1">
        <f>IF((D70*0.25)&lt;200000,200000,(D70*0.25))</f>
        <v>10699847.195</v>
      </c>
      <c r="F70" s="1">
        <v>53981.400000002235</v>
      </c>
      <c r="G70" s="1">
        <f t="shared" si="19"/>
        <v>10753828.595000003</v>
      </c>
      <c r="H70" s="1">
        <v>9200011.95126</v>
      </c>
      <c r="I70" s="6">
        <f t="shared" si="14"/>
        <v>0.2512612656754862</v>
      </c>
      <c r="J70" s="8">
        <f t="shared" si="15"/>
        <v>0.2149566200244227</v>
      </c>
      <c r="K70" s="2">
        <f t="shared" si="16"/>
        <v>-1553816.643740002</v>
      </c>
      <c r="L70" s="1">
        <f t="shared" si="20"/>
        <v>9200011.95126</v>
      </c>
      <c r="M70" s="1">
        <f t="shared" si="17"/>
        <v>0</v>
      </c>
      <c r="N70" s="1">
        <v>745604340</v>
      </c>
      <c r="O70" s="3">
        <v>12.339</v>
      </c>
      <c r="P70" s="5">
        <f t="shared" si="18"/>
        <v>0.2149566200244227</v>
      </c>
    </row>
    <row r="71" spans="1:16" ht="12.75">
      <c r="A71" t="s">
        <v>109</v>
      </c>
      <c r="B71" t="s">
        <v>23</v>
      </c>
      <c r="C71" t="s">
        <v>331</v>
      </c>
      <c r="D71" s="1">
        <v>11964248.42</v>
      </c>
      <c r="E71" s="1">
        <f>IF((D71*0.25)&lt;200000,200000,(D71*0.25))</f>
        <v>2991062.105</v>
      </c>
      <c r="F71" s="1">
        <v>0</v>
      </c>
      <c r="G71" s="1">
        <f t="shared" si="19"/>
        <v>2991062.105</v>
      </c>
      <c r="H71" s="1">
        <v>2166804.4359</v>
      </c>
      <c r="I71" s="6">
        <f t="shared" si="14"/>
        <v>0.25</v>
      </c>
      <c r="J71" s="8">
        <f t="shared" si="15"/>
        <v>0.18110660693720365</v>
      </c>
      <c r="K71" s="2">
        <f t="shared" si="16"/>
        <v>-824257.6691</v>
      </c>
      <c r="L71" s="1">
        <f t="shared" si="20"/>
        <v>2166804.4359</v>
      </c>
      <c r="M71" s="1">
        <f t="shared" si="17"/>
        <v>0</v>
      </c>
      <c r="N71" s="1">
        <v>571716210</v>
      </c>
      <c r="O71" s="3">
        <v>3.79</v>
      </c>
      <c r="P71" s="5">
        <f t="shared" si="18"/>
        <v>0.18110660693720365</v>
      </c>
    </row>
    <row r="72" spans="1:16" ht="12.75">
      <c r="A72" t="s">
        <v>110</v>
      </c>
      <c r="B72" t="s">
        <v>48</v>
      </c>
      <c r="C72" t="s">
        <v>332</v>
      </c>
      <c r="D72" s="1">
        <v>4888254.94</v>
      </c>
      <c r="E72" s="1">
        <f>IF((D72*0.3)&lt;200000,200000,(D72*0.3))</f>
        <v>1466476.482</v>
      </c>
      <c r="F72" s="1">
        <v>96176.64000000013</v>
      </c>
      <c r="G72" s="1">
        <f t="shared" si="19"/>
        <v>1562653.1220000002</v>
      </c>
      <c r="H72" s="1">
        <v>981239.298424</v>
      </c>
      <c r="I72" s="6">
        <f t="shared" si="14"/>
        <v>0.3196750458354777</v>
      </c>
      <c r="J72" s="8">
        <f t="shared" si="15"/>
        <v>0.20073406777429656</v>
      </c>
      <c r="K72" s="2">
        <f t="shared" si="16"/>
        <v>-581413.8235760002</v>
      </c>
      <c r="L72" s="1">
        <f t="shared" si="20"/>
        <v>981239.298424</v>
      </c>
      <c r="M72" s="1">
        <f t="shared" si="17"/>
        <v>0</v>
      </c>
      <c r="N72" s="1">
        <v>398230234.75</v>
      </c>
      <c r="O72" s="3">
        <v>2.464</v>
      </c>
      <c r="P72" s="5">
        <f t="shared" si="18"/>
        <v>0.20073406777429656</v>
      </c>
    </row>
    <row r="73" spans="1:16" ht="12.75">
      <c r="A73" t="s">
        <v>111</v>
      </c>
      <c r="B73" t="s">
        <v>24</v>
      </c>
      <c r="C73" t="s">
        <v>333</v>
      </c>
      <c r="D73" s="1">
        <v>4794416.83</v>
      </c>
      <c r="E73" s="1">
        <f>IF((D73*0.3)&lt;200000,200000,(D73*0.3))</f>
        <v>1438325.0489999999</v>
      </c>
      <c r="F73" s="1">
        <v>45796.08999999985</v>
      </c>
      <c r="G73" s="1">
        <f t="shared" si="19"/>
        <v>1484121.1389999997</v>
      </c>
      <c r="H73" s="1">
        <v>550058.7285000001</v>
      </c>
      <c r="I73" s="6">
        <f t="shared" si="14"/>
        <v>0.30955196254807066</v>
      </c>
      <c r="J73" s="8">
        <f t="shared" si="15"/>
        <v>0.114729016688355</v>
      </c>
      <c r="K73" s="2">
        <f t="shared" si="16"/>
        <v>-934062.4104999996</v>
      </c>
      <c r="L73" s="1">
        <f t="shared" si="20"/>
        <v>550058.7285</v>
      </c>
      <c r="M73" s="1">
        <f t="shared" si="17"/>
        <v>0</v>
      </c>
      <c r="N73" s="1">
        <v>121559940</v>
      </c>
      <c r="O73" s="3">
        <v>4.525</v>
      </c>
      <c r="P73" s="5">
        <f t="shared" si="18"/>
        <v>0.11472901668835497</v>
      </c>
    </row>
    <row r="74" spans="1:16" ht="12.75">
      <c r="A74" t="s">
        <v>112</v>
      </c>
      <c r="B74" t="s">
        <v>24</v>
      </c>
      <c r="C74" t="s">
        <v>334</v>
      </c>
      <c r="D74" s="1">
        <v>12186100.23</v>
      </c>
      <c r="E74" s="1">
        <f>IF((D74*0.25)&lt;200000,200000,(D74*0.25))</f>
        <v>3046525.0575</v>
      </c>
      <c r="F74" s="1">
        <v>680000</v>
      </c>
      <c r="G74" s="1">
        <f t="shared" si="19"/>
        <v>3726525.0575</v>
      </c>
      <c r="H74" s="1">
        <v>3114606.97585</v>
      </c>
      <c r="I74" s="6">
        <f t="shared" si="14"/>
        <v>0.3058012807350757</v>
      </c>
      <c r="J74" s="8">
        <f t="shared" si="15"/>
        <v>0.2555868503512218</v>
      </c>
      <c r="K74" s="2">
        <f t="shared" si="16"/>
        <v>-611918.0816500001</v>
      </c>
      <c r="L74" s="1">
        <f t="shared" si="20"/>
        <v>3114606.97585</v>
      </c>
      <c r="M74" s="1">
        <f t="shared" si="17"/>
        <v>0</v>
      </c>
      <c r="N74" s="1">
        <v>697872950</v>
      </c>
      <c r="O74" s="3">
        <v>4.463</v>
      </c>
      <c r="P74" s="5">
        <f t="shared" si="18"/>
        <v>0.2555868503512218</v>
      </c>
    </row>
    <row r="75" spans="1:16" ht="12.75">
      <c r="A75" t="s">
        <v>113</v>
      </c>
      <c r="B75" t="s">
        <v>58</v>
      </c>
      <c r="C75" t="s">
        <v>335</v>
      </c>
      <c r="D75" s="1">
        <v>18840159.99</v>
      </c>
      <c r="E75" s="1">
        <f>IF((D75*0.25)&lt;200000,200000,(D75*0.25))</f>
        <v>4710039.9975</v>
      </c>
      <c r="F75" s="1">
        <v>271620.42</v>
      </c>
      <c r="G75" s="1">
        <f t="shared" si="19"/>
        <v>4981660.4174999995</v>
      </c>
      <c r="H75" s="1">
        <v>3799485.409896</v>
      </c>
      <c r="I75" s="6">
        <f t="shared" si="14"/>
        <v>0.26441709731468155</v>
      </c>
      <c r="J75" s="8">
        <f t="shared" si="15"/>
        <v>0.20166948751564184</v>
      </c>
      <c r="K75" s="2">
        <f t="shared" si="16"/>
        <v>-1182175.0076039997</v>
      </c>
      <c r="L75" s="1">
        <f t="shared" si="20"/>
        <v>3799485.409896</v>
      </c>
      <c r="M75" s="1">
        <f t="shared" si="17"/>
        <v>0</v>
      </c>
      <c r="N75" s="1">
        <v>667982667</v>
      </c>
      <c r="O75" s="3">
        <v>5.688</v>
      </c>
      <c r="P75" s="5">
        <f t="shared" si="18"/>
        <v>0.20166948751564184</v>
      </c>
    </row>
    <row r="76" spans="1:16" ht="12.75">
      <c r="A76" t="s">
        <v>225</v>
      </c>
      <c r="B76" t="s">
        <v>336</v>
      </c>
      <c r="C76" t="s">
        <v>337</v>
      </c>
      <c r="D76" s="1">
        <v>1560548.63</v>
      </c>
      <c r="E76" s="1">
        <f>IF((D76*0.3)&lt;200000,200000,(D76*0.3))</f>
        <v>468164.589</v>
      </c>
      <c r="F76" s="1">
        <v>30925.080000000075</v>
      </c>
      <c r="G76" s="1">
        <f t="shared" si="19"/>
        <v>499089.66900000005</v>
      </c>
      <c r="H76" s="1">
        <v>0</v>
      </c>
      <c r="I76" s="6">
        <f t="shared" si="14"/>
        <v>0.3198167999416975</v>
      </c>
      <c r="J76" s="8">
        <f t="shared" si="15"/>
        <v>0</v>
      </c>
      <c r="K76" s="2">
        <f t="shared" si="16"/>
        <v>-499089.66900000005</v>
      </c>
      <c r="L76" s="1">
        <f t="shared" si="20"/>
        <v>0</v>
      </c>
      <c r="M76" s="1">
        <f t="shared" si="17"/>
        <v>0</v>
      </c>
      <c r="N76" s="1">
        <v>56189080</v>
      </c>
      <c r="O76" s="3">
        <v>0</v>
      </c>
      <c r="P76" s="5">
        <f t="shared" si="18"/>
        <v>0</v>
      </c>
    </row>
    <row r="77" spans="1:16" ht="12.75">
      <c r="A77" t="s">
        <v>196</v>
      </c>
      <c r="B77" t="s">
        <v>195</v>
      </c>
      <c r="C77" t="s">
        <v>338</v>
      </c>
      <c r="D77" s="1">
        <v>5472832.62</v>
      </c>
      <c r="E77" s="1">
        <f>IF((D77*0.3)&lt;200000,200000,(D77*0.3))</f>
        <v>1641849.786</v>
      </c>
      <c r="F77" s="1">
        <v>20772.93999999948</v>
      </c>
      <c r="G77" s="1">
        <f t="shared" si="19"/>
        <v>1662622.7259999996</v>
      </c>
      <c r="H77" s="1">
        <v>321971.31082</v>
      </c>
      <c r="I77" s="6">
        <f t="shared" si="14"/>
        <v>0.30379564686924404</v>
      </c>
      <c r="J77" s="8">
        <f t="shared" si="15"/>
        <v>0.058830834629106564</v>
      </c>
      <c r="K77" s="2">
        <f t="shared" si="16"/>
        <v>-1340651.4151799995</v>
      </c>
      <c r="L77" s="1">
        <f t="shared" si="20"/>
        <v>321971.31082</v>
      </c>
      <c r="M77" s="1">
        <f t="shared" si="17"/>
        <v>0</v>
      </c>
      <c r="N77" s="1">
        <v>100994765</v>
      </c>
      <c r="O77" s="3">
        <v>3.188</v>
      </c>
      <c r="P77" s="5">
        <f t="shared" si="18"/>
        <v>0.058830834629106564</v>
      </c>
    </row>
    <row r="78" spans="1:16" ht="12.75">
      <c r="A78" t="s">
        <v>226</v>
      </c>
      <c r="B78" t="s">
        <v>195</v>
      </c>
      <c r="C78" t="s">
        <v>339</v>
      </c>
      <c r="D78" s="1">
        <v>2994285.99</v>
      </c>
      <c r="E78" s="1">
        <f>IF((D78*0.3)&lt;200000,200000,(D78*0.3))</f>
        <v>898285.797</v>
      </c>
      <c r="F78" s="1">
        <v>128574.8</v>
      </c>
      <c r="G78" s="1">
        <f t="shared" si="19"/>
        <v>1026860.5970000001</v>
      </c>
      <c r="H78" s="1">
        <v>0</v>
      </c>
      <c r="I78" s="6">
        <f t="shared" si="14"/>
        <v>0.3429400532979817</v>
      </c>
      <c r="J78" s="8">
        <f t="shared" si="15"/>
        <v>0</v>
      </c>
      <c r="K78" s="2">
        <f t="shared" si="16"/>
        <v>-1026860.5970000001</v>
      </c>
      <c r="L78" s="1">
        <f t="shared" si="20"/>
        <v>0</v>
      </c>
      <c r="M78" s="1">
        <f t="shared" si="17"/>
        <v>0</v>
      </c>
      <c r="N78" s="1">
        <v>32347910</v>
      </c>
      <c r="O78" s="3">
        <v>0</v>
      </c>
      <c r="P78" s="5">
        <f t="shared" si="18"/>
        <v>0</v>
      </c>
    </row>
    <row r="79" spans="1:16" ht="12.75">
      <c r="A79" t="s">
        <v>227</v>
      </c>
      <c r="B79" t="s">
        <v>340</v>
      </c>
      <c r="C79" t="s">
        <v>341</v>
      </c>
      <c r="D79" s="1">
        <v>2673096.9</v>
      </c>
      <c r="E79" s="1">
        <f>IF((D79*0.3)&lt;200000,200000,(D79*0.3))</f>
        <v>801929.07</v>
      </c>
      <c r="F79" s="1">
        <v>0</v>
      </c>
      <c r="G79" s="1">
        <f t="shared" si="19"/>
        <v>801929.07</v>
      </c>
      <c r="H79" s="1">
        <v>0</v>
      </c>
      <c r="I79" s="6">
        <f t="shared" si="14"/>
        <v>0.3</v>
      </c>
      <c r="J79" s="8">
        <f t="shared" si="15"/>
        <v>0</v>
      </c>
      <c r="K79" s="2">
        <f t="shared" si="16"/>
        <v>-801929.07</v>
      </c>
      <c r="L79" s="1">
        <f t="shared" si="20"/>
        <v>0</v>
      </c>
      <c r="M79" s="1">
        <f t="shared" si="17"/>
        <v>0</v>
      </c>
      <c r="N79" s="1">
        <v>107694896</v>
      </c>
      <c r="O79" s="3">
        <v>0</v>
      </c>
      <c r="P79" s="5">
        <f t="shared" si="18"/>
        <v>0</v>
      </c>
    </row>
    <row r="80" spans="1:16" ht="12.75">
      <c r="A80" t="s">
        <v>114</v>
      </c>
      <c r="B80" t="s">
        <v>25</v>
      </c>
      <c r="C80" t="s">
        <v>342</v>
      </c>
      <c r="D80" s="1">
        <v>744382881.95</v>
      </c>
      <c r="E80" s="1">
        <f>IF((D80*0.25)&lt;200000,200000,(D80*0.25))</f>
        <v>186095720.4875</v>
      </c>
      <c r="F80" s="1">
        <v>14199549.600000024</v>
      </c>
      <c r="G80" s="1">
        <f t="shared" si="19"/>
        <v>200295270.08750004</v>
      </c>
      <c r="H80" s="1">
        <v>147833180.45452</v>
      </c>
      <c r="I80" s="6">
        <f t="shared" si="14"/>
        <v>0.2690755993243727</v>
      </c>
      <c r="J80" s="8">
        <f t="shared" si="15"/>
        <v>0.198598307456041</v>
      </c>
      <c r="K80" s="2">
        <f t="shared" si="16"/>
        <v>-52462089.63298005</v>
      </c>
      <c r="L80" s="1">
        <f t="shared" si="20"/>
        <v>147833180.45452002</v>
      </c>
      <c r="M80" s="1">
        <f t="shared" si="17"/>
        <v>0</v>
      </c>
      <c r="N80" s="1">
        <v>10700143345</v>
      </c>
      <c r="O80" s="3">
        <v>13.816</v>
      </c>
      <c r="P80" s="5">
        <f t="shared" si="18"/>
        <v>0.19859830745604104</v>
      </c>
    </row>
    <row r="81" spans="1:16" ht="12.75">
      <c r="A81" t="s">
        <v>228</v>
      </c>
      <c r="B81" t="s">
        <v>26</v>
      </c>
      <c r="C81" t="s">
        <v>343</v>
      </c>
      <c r="D81" s="1">
        <v>2815809.29</v>
      </c>
      <c r="E81" s="1">
        <f aca="true" t="shared" si="21" ref="E81:E88">IF((D81*0.3)&lt;200000,200000,(D81*0.3))</f>
        <v>844742.787</v>
      </c>
      <c r="F81" s="1">
        <v>51316.11999999988</v>
      </c>
      <c r="G81" s="1">
        <f t="shared" si="19"/>
        <v>896058.9069999999</v>
      </c>
      <c r="H81" s="1">
        <v>0</v>
      </c>
      <c r="I81" s="6">
        <f t="shared" si="14"/>
        <v>0.31822428819389253</v>
      </c>
      <c r="J81" s="8">
        <f t="shared" si="15"/>
        <v>0</v>
      </c>
      <c r="K81" s="2">
        <f t="shared" si="16"/>
        <v>-896058.9069999999</v>
      </c>
      <c r="L81" s="1">
        <f t="shared" si="20"/>
        <v>0</v>
      </c>
      <c r="M81" s="1">
        <f t="shared" si="17"/>
        <v>0</v>
      </c>
      <c r="N81" s="1">
        <v>21233360</v>
      </c>
      <c r="O81" s="3">
        <v>0</v>
      </c>
      <c r="P81" s="5">
        <f t="shared" si="18"/>
        <v>0</v>
      </c>
    </row>
    <row r="82" spans="1:16" ht="12.75">
      <c r="A82" t="s">
        <v>115</v>
      </c>
      <c r="B82" t="s">
        <v>26</v>
      </c>
      <c r="C82" t="s">
        <v>344</v>
      </c>
      <c r="D82" s="1">
        <v>947817.47</v>
      </c>
      <c r="E82" s="1">
        <f t="shared" si="21"/>
        <v>284345.241</v>
      </c>
      <c r="F82" s="1">
        <v>32213.38</v>
      </c>
      <c r="G82" s="1">
        <f t="shared" si="19"/>
        <v>316558.621</v>
      </c>
      <c r="H82" s="1">
        <v>64621.47575</v>
      </c>
      <c r="I82" s="6">
        <f t="shared" si="14"/>
        <v>0.33398690256257885</v>
      </c>
      <c r="J82" s="8">
        <f t="shared" si="15"/>
        <v>0.06817924104099916</v>
      </c>
      <c r="K82" s="2">
        <f t="shared" si="16"/>
        <v>-251937.14525</v>
      </c>
      <c r="L82" s="1">
        <f t="shared" si="20"/>
        <v>64621.47575</v>
      </c>
      <c r="M82" s="1">
        <f t="shared" si="17"/>
        <v>0</v>
      </c>
      <c r="N82" s="1">
        <v>16850450</v>
      </c>
      <c r="O82" s="3">
        <v>3.835</v>
      </c>
      <c r="P82" s="5">
        <f t="shared" si="18"/>
        <v>0.06817924104099916</v>
      </c>
    </row>
    <row r="83" spans="1:16" ht="12.75">
      <c r="A83" t="s">
        <v>229</v>
      </c>
      <c r="B83" t="s">
        <v>27</v>
      </c>
      <c r="C83" t="s">
        <v>345</v>
      </c>
      <c r="D83" s="1">
        <v>2451173.09</v>
      </c>
      <c r="E83" s="1">
        <f t="shared" si="21"/>
        <v>735351.9269999999</v>
      </c>
      <c r="F83" s="1">
        <v>35823.39000000013</v>
      </c>
      <c r="G83" s="1">
        <f t="shared" si="19"/>
        <v>771175.317</v>
      </c>
      <c r="H83" s="1">
        <v>0</v>
      </c>
      <c r="I83" s="6">
        <f t="shared" si="14"/>
        <v>0.31461479409436566</v>
      </c>
      <c r="J83" s="8">
        <f t="shared" si="15"/>
        <v>0</v>
      </c>
      <c r="K83" s="2">
        <f t="shared" si="16"/>
        <v>-771175.317</v>
      </c>
      <c r="L83" s="1">
        <f t="shared" si="20"/>
        <v>0</v>
      </c>
      <c r="M83" s="1">
        <f t="shared" si="17"/>
        <v>0</v>
      </c>
      <c r="N83" s="1">
        <v>36752007</v>
      </c>
      <c r="O83" s="3">
        <v>0</v>
      </c>
      <c r="P83" s="5">
        <f t="shared" si="18"/>
        <v>0</v>
      </c>
    </row>
    <row r="84" spans="1:16" ht="12.75">
      <c r="A84" t="s">
        <v>116</v>
      </c>
      <c r="B84" t="s">
        <v>27</v>
      </c>
      <c r="C84" t="s">
        <v>346</v>
      </c>
      <c r="D84" s="1">
        <v>2212225.31</v>
      </c>
      <c r="E84" s="1">
        <f t="shared" si="21"/>
        <v>663667.593</v>
      </c>
      <c r="F84" s="1">
        <v>60736.42000000016</v>
      </c>
      <c r="G84" s="1">
        <f t="shared" si="19"/>
        <v>724404.0130000002</v>
      </c>
      <c r="H84" s="1">
        <v>139344.149928</v>
      </c>
      <c r="I84" s="6">
        <f t="shared" si="14"/>
        <v>0.32745489789193316</v>
      </c>
      <c r="J84" s="8">
        <f t="shared" si="15"/>
        <v>0.06298822696680927</v>
      </c>
      <c r="K84" s="2">
        <f t="shared" si="16"/>
        <v>-585059.8630720002</v>
      </c>
      <c r="L84" s="1">
        <f t="shared" si="20"/>
        <v>139344.149928</v>
      </c>
      <c r="M84" s="1">
        <f t="shared" si="17"/>
        <v>0</v>
      </c>
      <c r="N84" s="1">
        <v>32300452</v>
      </c>
      <c r="O84" s="3">
        <v>4.314</v>
      </c>
      <c r="P84" s="5">
        <f t="shared" si="18"/>
        <v>0.06298822696680927</v>
      </c>
    </row>
    <row r="85" spans="1:16" ht="12.75">
      <c r="A85" t="s">
        <v>179</v>
      </c>
      <c r="B85" t="s">
        <v>27</v>
      </c>
      <c r="C85" t="s">
        <v>347</v>
      </c>
      <c r="D85" s="1">
        <v>2967854.68</v>
      </c>
      <c r="E85" s="1">
        <f t="shared" si="21"/>
        <v>890356.404</v>
      </c>
      <c r="F85" s="1">
        <v>171674.03</v>
      </c>
      <c r="G85" s="1">
        <f t="shared" si="19"/>
        <v>1062030.434</v>
      </c>
      <c r="H85" s="1">
        <v>184861.785</v>
      </c>
      <c r="I85" s="6">
        <f t="shared" si="14"/>
        <v>0.3578444865096966</v>
      </c>
      <c r="J85" s="8">
        <f t="shared" si="15"/>
        <v>0.06228801775429247</v>
      </c>
      <c r="K85" s="2">
        <f t="shared" si="16"/>
        <v>-877168.6489999999</v>
      </c>
      <c r="L85" s="1">
        <f t="shared" si="20"/>
        <v>184861.785</v>
      </c>
      <c r="M85" s="1">
        <f t="shared" si="17"/>
        <v>0</v>
      </c>
      <c r="N85" s="1">
        <v>24648238</v>
      </c>
      <c r="O85" s="3">
        <v>7.5</v>
      </c>
      <c r="P85" s="5">
        <f t="shared" si="18"/>
        <v>0.06228801775429247</v>
      </c>
    </row>
    <row r="86" spans="1:16" ht="12.75">
      <c r="A86" t="s">
        <v>230</v>
      </c>
      <c r="B86" t="s">
        <v>27</v>
      </c>
      <c r="C86" t="s">
        <v>348</v>
      </c>
      <c r="D86" s="1">
        <v>1912192.66</v>
      </c>
      <c r="E86" s="1">
        <f t="shared" si="21"/>
        <v>573657.798</v>
      </c>
      <c r="F86" s="1">
        <v>42137.689999999944</v>
      </c>
      <c r="G86" s="1">
        <f t="shared" si="19"/>
        <v>615795.4879999999</v>
      </c>
      <c r="H86" s="1">
        <v>297775.7976</v>
      </c>
      <c r="I86" s="6">
        <f t="shared" si="14"/>
        <v>0.3220363203360481</v>
      </c>
      <c r="J86" s="8">
        <f t="shared" si="15"/>
        <v>0.15572478852627747</v>
      </c>
      <c r="K86" s="2">
        <f t="shared" si="16"/>
        <v>-318019.6903999999</v>
      </c>
      <c r="L86" s="1">
        <f t="shared" si="20"/>
        <v>297775.7976</v>
      </c>
      <c r="M86" s="1">
        <f t="shared" si="17"/>
        <v>0</v>
      </c>
      <c r="N86" s="1">
        <v>19590513</v>
      </c>
      <c r="O86" s="3">
        <v>15.2</v>
      </c>
      <c r="P86" s="5">
        <f t="shared" si="18"/>
        <v>0.15572478852627747</v>
      </c>
    </row>
    <row r="87" spans="1:16" ht="12.75">
      <c r="A87" t="s">
        <v>185</v>
      </c>
      <c r="B87" t="s">
        <v>27</v>
      </c>
      <c r="C87" t="s">
        <v>349</v>
      </c>
      <c r="D87" s="1">
        <v>6847607.81</v>
      </c>
      <c r="E87" s="1">
        <f t="shared" si="21"/>
        <v>2054282.3429999999</v>
      </c>
      <c r="F87" s="1">
        <v>191859.43000000063</v>
      </c>
      <c r="G87" s="1">
        <f t="shared" si="19"/>
        <v>2246141.7730000005</v>
      </c>
      <c r="H87" s="1">
        <v>368953.426695</v>
      </c>
      <c r="I87" s="6">
        <f t="shared" si="14"/>
        <v>0.32801846065421797</v>
      </c>
      <c r="J87" s="8">
        <f t="shared" si="15"/>
        <v>0.053880630569436774</v>
      </c>
      <c r="K87" s="2">
        <f t="shared" si="16"/>
        <v>-1877188.3463050006</v>
      </c>
      <c r="L87" s="1">
        <f t="shared" si="20"/>
        <v>368953.426695</v>
      </c>
      <c r="M87" s="1">
        <f t="shared" si="17"/>
        <v>0</v>
      </c>
      <c r="N87" s="1">
        <v>104965413</v>
      </c>
      <c r="O87" s="3">
        <v>3.5149999999999997</v>
      </c>
      <c r="P87" s="5">
        <f t="shared" si="18"/>
        <v>0.053880630569436774</v>
      </c>
    </row>
    <row r="88" spans="1:16" ht="12.75">
      <c r="A88" t="s">
        <v>117</v>
      </c>
      <c r="B88" t="s">
        <v>28</v>
      </c>
      <c r="C88" t="s">
        <v>350</v>
      </c>
      <c r="D88" s="1">
        <v>9688450.42</v>
      </c>
      <c r="E88" s="1">
        <f t="shared" si="21"/>
        <v>2906535.1259999997</v>
      </c>
      <c r="F88" s="1">
        <v>127581.31</v>
      </c>
      <c r="G88" s="1">
        <f t="shared" si="19"/>
        <v>3034116.4359999998</v>
      </c>
      <c r="H88" s="1">
        <v>667357.975368</v>
      </c>
      <c r="I88" s="6">
        <f t="shared" si="14"/>
        <v>0.3131683916900304</v>
      </c>
      <c r="J88" s="8">
        <f t="shared" si="15"/>
        <v>0.06888180735180972</v>
      </c>
      <c r="K88" s="2">
        <f t="shared" si="16"/>
        <v>-2366758.4606319997</v>
      </c>
      <c r="L88" s="1">
        <f t="shared" si="20"/>
        <v>667357.975368</v>
      </c>
      <c r="M88" s="1">
        <f t="shared" si="17"/>
        <v>0</v>
      </c>
      <c r="N88" s="1">
        <v>222749658</v>
      </c>
      <c r="O88" s="3">
        <v>2.996</v>
      </c>
      <c r="P88" s="5">
        <f t="shared" si="18"/>
        <v>0.06888180735180972</v>
      </c>
    </row>
    <row r="89" spans="1:16" ht="12.75">
      <c r="A89" t="s">
        <v>118</v>
      </c>
      <c r="B89" t="s">
        <v>29</v>
      </c>
      <c r="C89" t="s">
        <v>351</v>
      </c>
      <c r="D89" s="1">
        <v>66525372.78</v>
      </c>
      <c r="E89" s="1">
        <f>IF((D89*0.25)&lt;200000,200000,(D89*0.25))</f>
        <v>16631343.195</v>
      </c>
      <c r="F89" s="1">
        <v>0</v>
      </c>
      <c r="G89" s="1">
        <f t="shared" si="19"/>
        <v>16631343.195</v>
      </c>
      <c r="H89" s="1">
        <v>14034539.266439999</v>
      </c>
      <c r="I89" s="6">
        <f t="shared" si="14"/>
        <v>0.25</v>
      </c>
      <c r="J89" s="8">
        <f t="shared" si="15"/>
        <v>0.21096521041456384</v>
      </c>
      <c r="K89" s="2">
        <f t="shared" si="16"/>
        <v>-2596803.928560002</v>
      </c>
      <c r="L89" s="1">
        <f t="shared" si="20"/>
        <v>14034539.266439999</v>
      </c>
      <c r="M89" s="1">
        <f t="shared" si="17"/>
        <v>0</v>
      </c>
      <c r="N89" s="1">
        <v>1360199580</v>
      </c>
      <c r="O89" s="3">
        <v>10.318</v>
      </c>
      <c r="P89" s="5">
        <f t="shared" si="18"/>
        <v>0.21096521041456384</v>
      </c>
    </row>
    <row r="90" spans="1:16" ht="12.75">
      <c r="A90" t="s">
        <v>119</v>
      </c>
      <c r="B90" t="s">
        <v>29</v>
      </c>
      <c r="C90" t="s">
        <v>352</v>
      </c>
      <c r="D90" s="1">
        <v>13404933.11</v>
      </c>
      <c r="E90" s="1">
        <f>IF((D90*0.25)&lt;200000,200000,(D90*0.25))</f>
        <v>3351233.2775</v>
      </c>
      <c r="F90" s="1">
        <v>0</v>
      </c>
      <c r="G90" s="1">
        <f t="shared" si="19"/>
        <v>3351233.2775</v>
      </c>
      <c r="H90" s="1">
        <v>2051309.1738</v>
      </c>
      <c r="I90" s="6">
        <f t="shared" si="14"/>
        <v>0.25</v>
      </c>
      <c r="J90" s="8">
        <f t="shared" si="15"/>
        <v>0.15302643862278847</v>
      </c>
      <c r="K90" s="2">
        <f t="shared" si="16"/>
        <v>-1299924.1036999999</v>
      </c>
      <c r="L90" s="1">
        <f t="shared" si="20"/>
        <v>2051309.1738</v>
      </c>
      <c r="M90" s="1">
        <f t="shared" si="17"/>
        <v>0</v>
      </c>
      <c r="N90" s="1">
        <v>215134680</v>
      </c>
      <c r="O90" s="3">
        <v>9.535</v>
      </c>
      <c r="P90" s="5">
        <f t="shared" si="18"/>
        <v>0.15302643862278847</v>
      </c>
    </row>
    <row r="91" spans="1:16" ht="12.75">
      <c r="A91" t="s">
        <v>120</v>
      </c>
      <c r="B91" t="s">
        <v>29</v>
      </c>
      <c r="C91" t="s">
        <v>353</v>
      </c>
      <c r="D91" s="1">
        <v>8782083.12</v>
      </c>
      <c r="E91" s="1">
        <f>IF((D91*0.3)&lt;200000,200000,(D91*0.3))</f>
        <v>2634624.9359999998</v>
      </c>
      <c r="F91" s="1">
        <v>0</v>
      </c>
      <c r="G91" s="1">
        <f t="shared" si="19"/>
        <v>2634624.9359999998</v>
      </c>
      <c r="H91" s="1">
        <v>1099404.18938</v>
      </c>
      <c r="I91" s="6">
        <f t="shared" si="14"/>
        <v>0.3</v>
      </c>
      <c r="J91" s="8">
        <f t="shared" si="15"/>
        <v>0.12518717647709993</v>
      </c>
      <c r="K91" s="2">
        <f t="shared" si="16"/>
        <v>-1535220.7466199996</v>
      </c>
      <c r="L91" s="1">
        <f t="shared" si="20"/>
        <v>1099404.18938</v>
      </c>
      <c r="M91" s="1">
        <f t="shared" si="17"/>
        <v>0</v>
      </c>
      <c r="N91" s="1">
        <v>222461390</v>
      </c>
      <c r="O91" s="3">
        <v>4.942</v>
      </c>
      <c r="P91" s="5">
        <f t="shared" si="18"/>
        <v>0.12518717647709993</v>
      </c>
    </row>
    <row r="92" spans="1:16" ht="12.75">
      <c r="A92" t="s">
        <v>121</v>
      </c>
      <c r="B92" t="s">
        <v>30</v>
      </c>
      <c r="C92" t="s">
        <v>354</v>
      </c>
      <c r="D92" s="1">
        <v>284881807.72</v>
      </c>
      <c r="E92" s="1">
        <f>IF((D92*0.25)&lt;200000,200000,(D92*0.25))</f>
        <v>71220451.93</v>
      </c>
      <c r="F92" s="1">
        <v>5532198.710000008</v>
      </c>
      <c r="G92" s="1">
        <f t="shared" si="19"/>
        <v>76752650.64000002</v>
      </c>
      <c r="H92" s="1">
        <v>61352847.13819501</v>
      </c>
      <c r="I92" s="6">
        <f t="shared" si="14"/>
        <v>0.2694192769074163</v>
      </c>
      <c r="J92" s="8">
        <f t="shared" si="15"/>
        <v>0.21536246076652424</v>
      </c>
      <c r="K92" s="2">
        <f t="shared" si="16"/>
        <v>-15399803.501805007</v>
      </c>
      <c r="L92" s="1">
        <f t="shared" si="20"/>
        <v>61352847.13819501</v>
      </c>
      <c r="M92" s="1">
        <f t="shared" si="17"/>
        <v>0</v>
      </c>
      <c r="N92" s="1">
        <v>3751779315</v>
      </c>
      <c r="O92" s="3">
        <v>16.353</v>
      </c>
      <c r="P92" s="5">
        <f t="shared" si="18"/>
        <v>0.21536246076652424</v>
      </c>
    </row>
    <row r="93" spans="1:16" ht="12.75">
      <c r="A93" t="s">
        <v>122</v>
      </c>
      <c r="B93" t="s">
        <v>30</v>
      </c>
      <c r="C93" t="s">
        <v>355</v>
      </c>
      <c r="D93" s="1">
        <v>135080730.93</v>
      </c>
      <c r="E93" s="1">
        <f>IF((D93*0.25)&lt;200000,200000,(D93*0.25))</f>
        <v>33770182.7325</v>
      </c>
      <c r="F93" s="1">
        <v>3311063.7200000137</v>
      </c>
      <c r="G93" s="1">
        <f t="shared" si="19"/>
        <v>37081246.452500015</v>
      </c>
      <c r="H93" s="1">
        <v>31644194.44491</v>
      </c>
      <c r="I93" s="6">
        <f t="shared" si="14"/>
        <v>0.27451173973670484</v>
      </c>
      <c r="J93" s="8">
        <f t="shared" si="15"/>
        <v>0.23426135043130833</v>
      </c>
      <c r="K93" s="2">
        <f t="shared" si="16"/>
        <v>-5437052.0075900145</v>
      </c>
      <c r="L93" s="1">
        <f t="shared" si="20"/>
        <v>31644194.44491</v>
      </c>
      <c r="M93" s="1">
        <f t="shared" si="17"/>
        <v>0</v>
      </c>
      <c r="N93" s="1">
        <v>2316728490</v>
      </c>
      <c r="O93" s="3">
        <v>13.659</v>
      </c>
      <c r="P93" s="5">
        <f t="shared" si="18"/>
        <v>0.23426135043130833</v>
      </c>
    </row>
    <row r="94" spans="1:16" ht="12.75">
      <c r="A94" t="s">
        <v>123</v>
      </c>
      <c r="B94" t="s">
        <v>30</v>
      </c>
      <c r="C94" t="s">
        <v>356</v>
      </c>
      <c r="D94" s="1">
        <v>10476187.58</v>
      </c>
      <c r="E94" s="1">
        <f>IF((D94*0.25)&lt;200000,200000,(D94*0.25))</f>
        <v>2619046.895</v>
      </c>
      <c r="F94" s="1">
        <v>487185.26</v>
      </c>
      <c r="G94" s="1">
        <f t="shared" si="19"/>
        <v>3106232.1550000003</v>
      </c>
      <c r="H94" s="1">
        <v>3106116.2590079997</v>
      </c>
      <c r="I94" s="6">
        <f t="shared" si="14"/>
        <v>0.29650406040171345</v>
      </c>
      <c r="J94" s="8">
        <f t="shared" si="15"/>
        <v>0.29649299759941866</v>
      </c>
      <c r="K94" s="2">
        <f t="shared" si="16"/>
        <v>-115.89599200058728</v>
      </c>
      <c r="L94" s="1">
        <f t="shared" si="20"/>
        <v>3106116.2590079997</v>
      </c>
      <c r="M94" s="1">
        <f t="shared" si="17"/>
        <v>0</v>
      </c>
      <c r="N94" s="1">
        <v>442277696</v>
      </c>
      <c r="O94" s="3">
        <v>7.023</v>
      </c>
      <c r="P94" s="5">
        <f t="shared" si="18"/>
        <v>0.29649299759941866</v>
      </c>
    </row>
    <row r="95" spans="1:16" ht="12.75">
      <c r="A95" t="s">
        <v>231</v>
      </c>
      <c r="B95" t="s">
        <v>31</v>
      </c>
      <c r="C95" t="s">
        <v>357</v>
      </c>
      <c r="D95" s="1">
        <v>9843380.61</v>
      </c>
      <c r="E95" s="1">
        <f>IF((D95*0.25)&lt;200000,200000,(D95*0.25))</f>
        <v>2460845.1525</v>
      </c>
      <c r="F95" s="1">
        <v>0</v>
      </c>
      <c r="G95" s="1">
        <f t="shared" si="19"/>
        <v>2460845.1525</v>
      </c>
      <c r="H95" s="1">
        <v>0</v>
      </c>
      <c r="I95" s="6">
        <f t="shared" si="14"/>
        <v>0.25</v>
      </c>
      <c r="J95" s="8">
        <f t="shared" si="15"/>
        <v>0</v>
      </c>
      <c r="K95" s="2">
        <f t="shared" si="16"/>
        <v>-2460845.1525</v>
      </c>
      <c r="L95" s="1">
        <f t="shared" si="20"/>
        <v>0</v>
      </c>
      <c r="M95" s="1">
        <f t="shared" si="17"/>
        <v>0</v>
      </c>
      <c r="N95" s="1">
        <v>129758370</v>
      </c>
      <c r="O95" s="3">
        <v>0</v>
      </c>
      <c r="P95" s="5">
        <f t="shared" si="18"/>
        <v>0</v>
      </c>
    </row>
    <row r="96" spans="1:16" ht="12.75">
      <c r="A96" t="s">
        <v>124</v>
      </c>
      <c r="B96" t="s">
        <v>31</v>
      </c>
      <c r="C96" t="s">
        <v>358</v>
      </c>
      <c r="D96" s="1">
        <v>3083373.04</v>
      </c>
      <c r="E96" s="1">
        <f aca="true" t="shared" si="22" ref="E96:E103">IF((D96*0.3)&lt;200000,200000,(D96*0.3))</f>
        <v>925011.912</v>
      </c>
      <c r="F96" s="1">
        <v>0</v>
      </c>
      <c r="G96" s="1">
        <f t="shared" si="19"/>
        <v>925011.912</v>
      </c>
      <c r="H96" s="1">
        <v>428700.80429</v>
      </c>
      <c r="I96" s="6">
        <f t="shared" si="14"/>
        <v>0.3</v>
      </c>
      <c r="J96" s="8">
        <f t="shared" si="15"/>
        <v>0.13903630820161805</v>
      </c>
      <c r="K96" s="2">
        <f t="shared" si="16"/>
        <v>-496311.10771</v>
      </c>
      <c r="L96" s="1">
        <f t="shared" si="20"/>
        <v>428700.80429</v>
      </c>
      <c r="M96" s="1">
        <f t="shared" si="17"/>
        <v>0</v>
      </c>
      <c r="N96" s="1">
        <v>86799110</v>
      </c>
      <c r="O96" s="3">
        <v>4.939</v>
      </c>
      <c r="P96" s="5">
        <f t="shared" si="18"/>
        <v>0.13903630820161805</v>
      </c>
    </row>
    <row r="97" spans="1:16" ht="12.75">
      <c r="A97" t="s">
        <v>232</v>
      </c>
      <c r="B97" t="s">
        <v>31</v>
      </c>
      <c r="C97" t="s">
        <v>359</v>
      </c>
      <c r="D97" s="1">
        <v>4053889.37</v>
      </c>
      <c r="E97" s="1">
        <f t="shared" si="22"/>
        <v>1216166.811</v>
      </c>
      <c r="F97" s="1">
        <v>0</v>
      </c>
      <c r="G97" s="1">
        <f t="shared" si="19"/>
        <v>1216166.811</v>
      </c>
      <c r="H97" s="1">
        <v>0</v>
      </c>
      <c r="I97" s="6">
        <f t="shared" si="14"/>
        <v>0.3</v>
      </c>
      <c r="J97" s="8">
        <f t="shared" si="15"/>
        <v>0</v>
      </c>
      <c r="K97" s="2">
        <f t="shared" si="16"/>
        <v>-1216166.811</v>
      </c>
      <c r="L97" s="1">
        <f t="shared" si="20"/>
        <v>0</v>
      </c>
      <c r="M97" s="1">
        <f t="shared" si="17"/>
        <v>0</v>
      </c>
      <c r="N97" s="1">
        <v>51298550</v>
      </c>
      <c r="O97" s="3">
        <v>0</v>
      </c>
      <c r="P97" s="5">
        <f t="shared" si="18"/>
        <v>0</v>
      </c>
    </row>
    <row r="98" spans="1:16" ht="12.75">
      <c r="A98" t="s">
        <v>125</v>
      </c>
      <c r="B98" t="s">
        <v>31</v>
      </c>
      <c r="C98" t="s">
        <v>360</v>
      </c>
      <c r="D98" s="1">
        <v>1921789.17</v>
      </c>
      <c r="E98" s="1">
        <f t="shared" si="22"/>
        <v>576536.7509999999</v>
      </c>
      <c r="F98" s="1">
        <v>0</v>
      </c>
      <c r="G98" s="1">
        <f t="shared" si="19"/>
        <v>576536.7509999999</v>
      </c>
      <c r="H98" s="1">
        <v>29618.15769</v>
      </c>
      <c r="I98" s="6">
        <f t="shared" si="14"/>
        <v>0.3</v>
      </c>
      <c r="J98" s="8">
        <f t="shared" si="15"/>
        <v>0.015411762201782</v>
      </c>
      <c r="K98" s="2">
        <f t="shared" si="16"/>
        <v>-546918.5933099999</v>
      </c>
      <c r="L98" s="1">
        <f t="shared" si="20"/>
        <v>29618.15769</v>
      </c>
      <c r="M98" s="1">
        <f t="shared" si="17"/>
        <v>0</v>
      </c>
      <c r="N98" s="1">
        <v>42493770</v>
      </c>
      <c r="O98" s="3">
        <v>0.6970000000000001</v>
      </c>
      <c r="P98" s="5">
        <f t="shared" si="18"/>
        <v>0.015411762201782</v>
      </c>
    </row>
    <row r="99" spans="1:16" ht="12.75">
      <c r="A99" t="s">
        <v>126</v>
      </c>
      <c r="B99" t="s">
        <v>31</v>
      </c>
      <c r="C99" t="s">
        <v>361</v>
      </c>
      <c r="D99" s="1">
        <v>5225866.81</v>
      </c>
      <c r="E99" s="1">
        <f t="shared" si="22"/>
        <v>1567760.0429999998</v>
      </c>
      <c r="F99" s="1">
        <v>0</v>
      </c>
      <c r="G99" s="1">
        <f t="shared" si="19"/>
        <v>1567760.0429999998</v>
      </c>
      <c r="H99" s="1">
        <v>179989.47647999998</v>
      </c>
      <c r="I99" s="6">
        <f aca="true" t="shared" si="23" ref="I99:I130">(E99+F99)/D99</f>
        <v>0.3</v>
      </c>
      <c r="J99" s="8">
        <f aca="true" t="shared" si="24" ref="J99:J130">H99/D99</f>
        <v>0.03444203287683866</v>
      </c>
      <c r="K99" s="2">
        <f aca="true" t="shared" si="25" ref="K99:K130">H99-G99</f>
        <v>-1387770.5665199999</v>
      </c>
      <c r="L99" s="1">
        <f t="shared" si="20"/>
        <v>179989.47647999998</v>
      </c>
      <c r="M99" s="1">
        <f aca="true" t="shared" si="26" ref="M99:M130">L99-H99</f>
        <v>0</v>
      </c>
      <c r="N99" s="1">
        <v>17984560</v>
      </c>
      <c r="O99" s="3">
        <v>10.008</v>
      </c>
      <c r="P99" s="5">
        <f aca="true" t="shared" si="27" ref="P99:P130">L99/D99</f>
        <v>0.03444203287683866</v>
      </c>
    </row>
    <row r="100" spans="1:16" ht="12.75">
      <c r="A100" t="s">
        <v>127</v>
      </c>
      <c r="B100" t="s">
        <v>31</v>
      </c>
      <c r="C100" t="s">
        <v>362</v>
      </c>
      <c r="D100" s="1">
        <v>879868.38</v>
      </c>
      <c r="E100" s="1">
        <f t="shared" si="22"/>
        <v>263960.51399999997</v>
      </c>
      <c r="F100" s="1">
        <v>0</v>
      </c>
      <c r="G100" s="1">
        <f t="shared" si="19"/>
        <v>263960.51399999997</v>
      </c>
      <c r="H100" s="1">
        <v>199489.76357999997</v>
      </c>
      <c r="I100" s="6">
        <f t="shared" si="23"/>
        <v>0.29999999999999993</v>
      </c>
      <c r="J100" s="8">
        <f t="shared" si="24"/>
        <v>0.22672682427796753</v>
      </c>
      <c r="K100" s="2">
        <f t="shared" si="25"/>
        <v>-64470.75042</v>
      </c>
      <c r="L100" s="1">
        <f t="shared" si="20"/>
        <v>199489.76357999997</v>
      </c>
      <c r="M100" s="1">
        <f t="shared" si="26"/>
        <v>0</v>
      </c>
      <c r="N100" s="1">
        <v>22123740</v>
      </c>
      <c r="O100" s="3">
        <v>9.017</v>
      </c>
      <c r="P100" s="5">
        <f t="shared" si="27"/>
        <v>0.22672682427796753</v>
      </c>
    </row>
    <row r="101" spans="1:16" ht="12.75">
      <c r="A101" t="s">
        <v>233</v>
      </c>
      <c r="B101" t="s">
        <v>363</v>
      </c>
      <c r="C101" t="s">
        <v>364</v>
      </c>
      <c r="D101" s="1">
        <v>2953331.67</v>
      </c>
      <c r="E101" s="1">
        <f t="shared" si="22"/>
        <v>885999.5009999999</v>
      </c>
      <c r="F101" s="1">
        <v>2963.7100000001956</v>
      </c>
      <c r="G101" s="1">
        <f t="shared" si="19"/>
        <v>888963.2110000001</v>
      </c>
      <c r="H101" s="1">
        <v>0</v>
      </c>
      <c r="I101" s="6">
        <f t="shared" si="23"/>
        <v>0.3010035141092027</v>
      </c>
      <c r="J101" s="8">
        <f t="shared" si="24"/>
        <v>0</v>
      </c>
      <c r="K101" s="2">
        <f t="shared" si="25"/>
        <v>-888963.2110000001</v>
      </c>
      <c r="L101" s="1">
        <f t="shared" si="20"/>
        <v>0</v>
      </c>
      <c r="M101" s="1">
        <f t="shared" si="26"/>
        <v>0</v>
      </c>
      <c r="N101" s="1">
        <v>70362392</v>
      </c>
      <c r="O101" s="3">
        <v>0</v>
      </c>
      <c r="P101" s="5">
        <f t="shared" si="27"/>
        <v>0</v>
      </c>
    </row>
    <row r="102" spans="1:16" ht="12.75">
      <c r="A102" t="s">
        <v>234</v>
      </c>
      <c r="B102" t="s">
        <v>363</v>
      </c>
      <c r="C102" t="s">
        <v>365</v>
      </c>
      <c r="D102" s="1">
        <v>4943490.86</v>
      </c>
      <c r="E102" s="1">
        <f t="shared" si="22"/>
        <v>1483047.2580000001</v>
      </c>
      <c r="F102" s="1">
        <v>34454.619999999646</v>
      </c>
      <c r="G102" s="1">
        <f t="shared" si="19"/>
        <v>1517501.8779999998</v>
      </c>
      <c r="H102" s="1">
        <v>0</v>
      </c>
      <c r="I102" s="6">
        <f t="shared" si="23"/>
        <v>0.30696969428603327</v>
      </c>
      <c r="J102" s="8">
        <f t="shared" si="24"/>
        <v>0</v>
      </c>
      <c r="K102" s="2">
        <f t="shared" si="25"/>
        <v>-1517501.8779999998</v>
      </c>
      <c r="L102" s="1">
        <f t="shared" si="20"/>
        <v>0</v>
      </c>
      <c r="M102" s="1">
        <f t="shared" si="26"/>
        <v>0</v>
      </c>
      <c r="N102" s="1">
        <v>83501104</v>
      </c>
      <c r="O102" s="3">
        <v>0</v>
      </c>
      <c r="P102" s="5">
        <f t="shared" si="27"/>
        <v>0</v>
      </c>
    </row>
    <row r="103" spans="1:16" ht="12.75">
      <c r="A103" t="s">
        <v>235</v>
      </c>
      <c r="B103" t="s">
        <v>363</v>
      </c>
      <c r="C103" t="s">
        <v>366</v>
      </c>
      <c r="D103" s="1">
        <v>947511.26</v>
      </c>
      <c r="E103" s="1">
        <f t="shared" si="22"/>
        <v>284253.37799999997</v>
      </c>
      <c r="F103" s="1">
        <v>0</v>
      </c>
      <c r="G103" s="1">
        <f t="shared" si="19"/>
        <v>284253.37799999997</v>
      </c>
      <c r="H103" s="1">
        <v>0</v>
      </c>
      <c r="I103" s="6">
        <f t="shared" si="23"/>
        <v>0.3</v>
      </c>
      <c r="J103" s="8">
        <f t="shared" si="24"/>
        <v>0</v>
      </c>
      <c r="K103" s="2">
        <f t="shared" si="25"/>
        <v>-284253.37799999997</v>
      </c>
      <c r="L103" s="1">
        <f t="shared" si="20"/>
        <v>0</v>
      </c>
      <c r="M103" s="1">
        <f t="shared" si="26"/>
        <v>0</v>
      </c>
      <c r="N103" s="1">
        <v>6702202</v>
      </c>
      <c r="O103" s="3">
        <v>0</v>
      </c>
      <c r="P103" s="5">
        <f t="shared" si="27"/>
        <v>0</v>
      </c>
    </row>
    <row r="104" spans="1:16" ht="12.75">
      <c r="A104" t="s">
        <v>128</v>
      </c>
      <c r="B104" t="s">
        <v>32</v>
      </c>
      <c r="C104" t="s">
        <v>367</v>
      </c>
      <c r="D104" s="1">
        <v>19126722.67</v>
      </c>
      <c r="E104" s="1">
        <f>IF((D104*0.25)&lt;200000,200000,(D104*0.25))</f>
        <v>4781680.6675</v>
      </c>
      <c r="F104" s="1">
        <v>0</v>
      </c>
      <c r="G104" s="1">
        <f t="shared" si="19"/>
        <v>4781680.6675</v>
      </c>
      <c r="H104" s="1">
        <v>500104.6494</v>
      </c>
      <c r="I104" s="6">
        <f t="shared" si="23"/>
        <v>0.25</v>
      </c>
      <c r="J104" s="8">
        <f t="shared" si="24"/>
        <v>0.026146907550680765</v>
      </c>
      <c r="K104" s="2">
        <f t="shared" si="25"/>
        <v>-4281576.018100001</v>
      </c>
      <c r="L104" s="1">
        <f t="shared" si="20"/>
        <v>500104.6494</v>
      </c>
      <c r="M104" s="1">
        <f t="shared" si="26"/>
        <v>0</v>
      </c>
      <c r="N104" s="1">
        <v>215934650</v>
      </c>
      <c r="O104" s="3">
        <v>2.316</v>
      </c>
      <c r="P104" s="5">
        <f t="shared" si="27"/>
        <v>0.026146907550680765</v>
      </c>
    </row>
    <row r="105" spans="1:16" ht="12.75">
      <c r="A105" t="s">
        <v>129</v>
      </c>
      <c r="B105" t="s">
        <v>32</v>
      </c>
      <c r="C105" t="s">
        <v>368</v>
      </c>
      <c r="D105" s="1">
        <v>2832604.63</v>
      </c>
      <c r="E105" s="1">
        <f>IF((D105*0.3)&lt;200000,200000,(D105*0.3))</f>
        <v>849781.389</v>
      </c>
      <c r="F105" s="1">
        <v>0</v>
      </c>
      <c r="G105" s="1">
        <f t="shared" si="19"/>
        <v>849781.389</v>
      </c>
      <c r="H105" s="1">
        <v>64711.99116</v>
      </c>
      <c r="I105" s="6">
        <f t="shared" si="23"/>
        <v>0.3</v>
      </c>
      <c r="J105" s="8">
        <f t="shared" si="24"/>
        <v>0.022845401887237615</v>
      </c>
      <c r="K105" s="2">
        <f t="shared" si="25"/>
        <v>-785069.39784</v>
      </c>
      <c r="L105" s="1">
        <f t="shared" si="20"/>
        <v>64711.991160000005</v>
      </c>
      <c r="M105" s="1">
        <f t="shared" si="26"/>
        <v>0</v>
      </c>
      <c r="N105" s="1">
        <v>42686010</v>
      </c>
      <c r="O105" s="3">
        <v>1.516</v>
      </c>
      <c r="P105" s="5">
        <f t="shared" si="27"/>
        <v>0.022845401887237615</v>
      </c>
    </row>
    <row r="106" spans="1:16" ht="12.75">
      <c r="A106" t="s">
        <v>236</v>
      </c>
      <c r="B106" t="s">
        <v>32</v>
      </c>
      <c r="C106" t="s">
        <v>369</v>
      </c>
      <c r="D106" s="1">
        <v>3775643.33</v>
      </c>
      <c r="E106" s="1">
        <f>IF((D106*0.3)&lt;200000,200000,(D106*0.3))</f>
        <v>1132692.999</v>
      </c>
      <c r="F106" s="1">
        <v>0</v>
      </c>
      <c r="G106" s="1">
        <f t="shared" si="19"/>
        <v>1132692.999</v>
      </c>
      <c r="H106" s="1">
        <v>0</v>
      </c>
      <c r="I106" s="6">
        <f t="shared" si="23"/>
        <v>0.3</v>
      </c>
      <c r="J106" s="8">
        <f t="shared" si="24"/>
        <v>0</v>
      </c>
      <c r="K106" s="2">
        <f t="shared" si="25"/>
        <v>-1132692.999</v>
      </c>
      <c r="L106" s="1">
        <f t="shared" si="20"/>
        <v>0</v>
      </c>
      <c r="M106" s="1">
        <f t="shared" si="26"/>
        <v>0</v>
      </c>
      <c r="N106" s="1">
        <v>27381399</v>
      </c>
      <c r="O106" s="3">
        <v>0</v>
      </c>
      <c r="P106" s="5">
        <f t="shared" si="27"/>
        <v>0</v>
      </c>
    </row>
    <row r="107" spans="1:16" ht="12.75">
      <c r="A107" t="s">
        <v>130</v>
      </c>
      <c r="B107" t="s">
        <v>32</v>
      </c>
      <c r="C107" t="s">
        <v>370</v>
      </c>
      <c r="D107" s="1">
        <v>2482884.71</v>
      </c>
      <c r="E107" s="1">
        <f>IF((D107*0.3)&lt;200000,200000,(D107*0.3))</f>
        <v>744865.413</v>
      </c>
      <c r="F107" s="1">
        <v>0</v>
      </c>
      <c r="G107" s="1">
        <f t="shared" si="19"/>
        <v>744865.413</v>
      </c>
      <c r="H107" s="1">
        <v>481530.31479000003</v>
      </c>
      <c r="I107" s="6">
        <f t="shared" si="23"/>
        <v>0.3</v>
      </c>
      <c r="J107" s="8">
        <f t="shared" si="24"/>
        <v>0.19393986069937175</v>
      </c>
      <c r="K107" s="2">
        <f t="shared" si="25"/>
        <v>-263335.0982099999</v>
      </c>
      <c r="L107" s="1">
        <f t="shared" si="20"/>
        <v>481530.31479000003</v>
      </c>
      <c r="M107" s="1">
        <f t="shared" si="26"/>
        <v>0</v>
      </c>
      <c r="N107" s="1">
        <v>63284310</v>
      </c>
      <c r="O107" s="3">
        <v>7.609</v>
      </c>
      <c r="P107" s="5">
        <f t="shared" si="27"/>
        <v>0.19393986069937175</v>
      </c>
    </row>
    <row r="108" spans="1:16" ht="12.75">
      <c r="A108" t="s">
        <v>131</v>
      </c>
      <c r="B108" t="s">
        <v>33</v>
      </c>
      <c r="C108" t="s">
        <v>371</v>
      </c>
      <c r="D108" s="1">
        <v>2639832.21</v>
      </c>
      <c r="E108" s="1">
        <f>IF((D108*0.3)&lt;200000,200000,(D108*0.3))</f>
        <v>791949.663</v>
      </c>
      <c r="F108" s="1">
        <v>31853.88000000012</v>
      </c>
      <c r="G108" s="1">
        <f t="shared" si="19"/>
        <v>823803.5430000001</v>
      </c>
      <c r="H108" s="1">
        <v>5299.5647</v>
      </c>
      <c r="I108" s="6">
        <f t="shared" si="23"/>
        <v>0.31206663055300776</v>
      </c>
      <c r="J108" s="8">
        <f t="shared" si="24"/>
        <v>0.0020075384639692685</v>
      </c>
      <c r="K108" s="2">
        <f t="shared" si="25"/>
        <v>-818503.9783000001</v>
      </c>
      <c r="L108" s="1">
        <f t="shared" si="20"/>
        <v>5299.5647</v>
      </c>
      <c r="M108" s="1">
        <f t="shared" si="26"/>
        <v>0</v>
      </c>
      <c r="N108" s="1">
        <v>311739100</v>
      </c>
      <c r="O108" s="3">
        <v>0.017</v>
      </c>
      <c r="P108" s="5">
        <f t="shared" si="27"/>
        <v>0.0020075384639692685</v>
      </c>
    </row>
    <row r="109" spans="1:16" ht="12.75">
      <c r="A109" t="s">
        <v>180</v>
      </c>
      <c r="B109" t="s">
        <v>33</v>
      </c>
      <c r="C109" t="s">
        <v>372</v>
      </c>
      <c r="D109" s="1">
        <v>4436975.28</v>
      </c>
      <c r="E109" s="1">
        <f>IF((D109*0.3)&lt;200000,200000,(D109*0.3))</f>
        <v>1331092.584</v>
      </c>
      <c r="F109" s="1">
        <v>0</v>
      </c>
      <c r="G109" s="1">
        <f t="shared" si="19"/>
        <v>1331092.584</v>
      </c>
      <c r="H109" s="1">
        <v>349998.12396</v>
      </c>
      <c r="I109" s="6">
        <f t="shared" si="23"/>
        <v>0.3</v>
      </c>
      <c r="J109" s="8">
        <f t="shared" si="24"/>
        <v>0.07888214422506315</v>
      </c>
      <c r="K109" s="2">
        <f t="shared" si="25"/>
        <v>-981094.46004</v>
      </c>
      <c r="L109" s="1">
        <f t="shared" si="20"/>
        <v>349998.12396000006</v>
      </c>
      <c r="M109" s="1">
        <f t="shared" si="26"/>
        <v>0</v>
      </c>
      <c r="N109" s="1">
        <v>192518220</v>
      </c>
      <c r="O109" s="3">
        <v>1.818</v>
      </c>
      <c r="P109" s="5">
        <f t="shared" si="27"/>
        <v>0.07888214422506316</v>
      </c>
    </row>
    <row r="110" spans="1:16" ht="12.75">
      <c r="A110" t="s">
        <v>132</v>
      </c>
      <c r="B110" t="s">
        <v>33</v>
      </c>
      <c r="C110" t="s">
        <v>373</v>
      </c>
      <c r="D110" s="1">
        <v>194590035.2</v>
      </c>
      <c r="E110" s="1">
        <f>IF((D110*0.25)&lt;200000,200000,(D110*0.25))</f>
        <v>48647508.8</v>
      </c>
      <c r="F110" s="1">
        <v>964429.9400000125</v>
      </c>
      <c r="G110" s="1">
        <f t="shared" si="19"/>
        <v>49611938.74000001</v>
      </c>
      <c r="H110" s="1">
        <v>15737432.9608</v>
      </c>
      <c r="I110" s="6">
        <f t="shared" si="23"/>
        <v>0.2549562144279833</v>
      </c>
      <c r="J110" s="8">
        <f t="shared" si="24"/>
        <v>0.08087481429676005</v>
      </c>
      <c r="K110" s="2">
        <f t="shared" si="25"/>
        <v>-33874505.77920001</v>
      </c>
      <c r="L110" s="1">
        <f t="shared" si="20"/>
        <v>15737432.9608</v>
      </c>
      <c r="M110" s="1">
        <f t="shared" si="26"/>
        <v>0</v>
      </c>
      <c r="N110" s="1">
        <v>1923891560</v>
      </c>
      <c r="O110" s="3">
        <v>8.18</v>
      </c>
      <c r="P110" s="5">
        <f t="shared" si="27"/>
        <v>0.08087481429676005</v>
      </c>
    </row>
    <row r="111" spans="1:16" ht="12.75">
      <c r="A111" t="s">
        <v>133</v>
      </c>
      <c r="B111" t="s">
        <v>6</v>
      </c>
      <c r="C111" t="s">
        <v>374</v>
      </c>
      <c r="D111" s="1">
        <v>1674965.61</v>
      </c>
      <c r="E111" s="1">
        <f>IF((D111*0.3)&lt;200000,200000,(D111*0.3))</f>
        <v>502489.683</v>
      </c>
      <c r="F111" s="1">
        <v>0</v>
      </c>
      <c r="G111" s="1">
        <f t="shared" si="19"/>
        <v>502489.683</v>
      </c>
      <c r="H111" s="1">
        <v>69991.21646000001</v>
      </c>
      <c r="I111" s="6">
        <f t="shared" si="23"/>
        <v>0.3</v>
      </c>
      <c r="J111" s="8">
        <f t="shared" si="24"/>
        <v>0.041786658807878456</v>
      </c>
      <c r="K111" s="2">
        <f t="shared" si="25"/>
        <v>-432498.46654</v>
      </c>
      <c r="L111" s="1">
        <f t="shared" si="20"/>
        <v>69991.21646000001</v>
      </c>
      <c r="M111" s="1">
        <f t="shared" si="26"/>
        <v>0</v>
      </c>
      <c r="N111" s="1">
        <v>48436828</v>
      </c>
      <c r="O111" s="3">
        <v>1.445</v>
      </c>
      <c r="P111" s="5">
        <f t="shared" si="27"/>
        <v>0.041786658807878456</v>
      </c>
    </row>
    <row r="112" spans="1:16" ht="12.75">
      <c r="A112" t="s">
        <v>134</v>
      </c>
      <c r="B112" t="s">
        <v>34</v>
      </c>
      <c r="C112" t="s">
        <v>375</v>
      </c>
      <c r="D112" s="1">
        <v>18620184.07</v>
      </c>
      <c r="E112" s="1">
        <f>IF((D112*0.25)&lt;200000,200000,(D112*0.25))</f>
        <v>4655046.0175</v>
      </c>
      <c r="F112" s="1">
        <v>0</v>
      </c>
      <c r="G112" s="1">
        <f t="shared" si="19"/>
        <v>4655046.0175</v>
      </c>
      <c r="H112" s="1">
        <v>2177705.658762</v>
      </c>
      <c r="I112" s="6">
        <f t="shared" si="23"/>
        <v>0.25</v>
      </c>
      <c r="J112" s="8">
        <f t="shared" si="24"/>
        <v>0.11695403496416672</v>
      </c>
      <c r="K112" s="2">
        <f t="shared" si="25"/>
        <v>-2477340.358738</v>
      </c>
      <c r="L112" s="1">
        <f t="shared" si="20"/>
        <v>2177705.658762</v>
      </c>
      <c r="M112" s="1">
        <f t="shared" si="26"/>
        <v>0</v>
      </c>
      <c r="N112" s="1">
        <v>430546789</v>
      </c>
      <c r="O112" s="3">
        <v>5.058</v>
      </c>
      <c r="P112" s="5">
        <f t="shared" si="27"/>
        <v>0.11695403496416672</v>
      </c>
    </row>
    <row r="113" spans="1:16" ht="12.75">
      <c r="A113" t="s">
        <v>237</v>
      </c>
      <c r="B113" t="s">
        <v>49</v>
      </c>
      <c r="C113" t="s">
        <v>376</v>
      </c>
      <c r="D113" s="1">
        <v>24194053.56</v>
      </c>
      <c r="E113" s="1">
        <f>IF((D113*0.25)&lt;200000,200000,(D113*0.25))</f>
        <v>6048513.39</v>
      </c>
      <c r="F113" s="1">
        <v>187923.2199999988</v>
      </c>
      <c r="G113" s="1">
        <f t="shared" si="19"/>
        <v>6236436.6099999985</v>
      </c>
      <c r="H113" s="1">
        <v>0</v>
      </c>
      <c r="I113" s="6">
        <f t="shared" si="23"/>
        <v>0.2577673309077356</v>
      </c>
      <c r="J113" s="8">
        <f t="shared" si="24"/>
        <v>0</v>
      </c>
      <c r="K113" s="2">
        <f t="shared" si="25"/>
        <v>-6236436.6099999985</v>
      </c>
      <c r="L113" s="1">
        <f t="shared" si="20"/>
        <v>0</v>
      </c>
      <c r="M113" s="1">
        <f t="shared" si="26"/>
        <v>0</v>
      </c>
      <c r="N113" s="1">
        <v>589995740</v>
      </c>
      <c r="O113" s="3">
        <v>0</v>
      </c>
      <c r="P113" s="5">
        <f t="shared" si="27"/>
        <v>0</v>
      </c>
    </row>
    <row r="114" spans="1:16" ht="12.75">
      <c r="A114" t="s">
        <v>135</v>
      </c>
      <c r="B114" t="s">
        <v>49</v>
      </c>
      <c r="C114" t="s">
        <v>59</v>
      </c>
      <c r="D114" s="1">
        <v>6780881.86</v>
      </c>
      <c r="E114" s="1">
        <f>IF((D114*0.3)&lt;200000,200000,(D114*0.3))</f>
        <v>2034264.558</v>
      </c>
      <c r="F114" s="1">
        <v>70570.4700000002</v>
      </c>
      <c r="G114" s="1">
        <f t="shared" si="19"/>
        <v>2104835.028</v>
      </c>
      <c r="H114" s="1">
        <v>389998.6056</v>
      </c>
      <c r="I114" s="6">
        <f t="shared" si="23"/>
        <v>0.31040727024257575</v>
      </c>
      <c r="J114" s="8">
        <f t="shared" si="24"/>
        <v>0.057514437451060385</v>
      </c>
      <c r="K114" s="2">
        <f t="shared" si="25"/>
        <v>-1714836.4224</v>
      </c>
      <c r="L114" s="1">
        <f t="shared" si="20"/>
        <v>389998.60559999995</v>
      </c>
      <c r="M114" s="1">
        <f t="shared" si="26"/>
        <v>0</v>
      </c>
      <c r="N114" s="1">
        <v>63352600</v>
      </c>
      <c r="O114" s="3">
        <v>6.156</v>
      </c>
      <c r="P114" s="5">
        <f t="shared" si="27"/>
        <v>0.05751443745106038</v>
      </c>
    </row>
    <row r="115" spans="1:16" ht="12.75">
      <c r="A115" t="s">
        <v>136</v>
      </c>
      <c r="B115" t="s">
        <v>49</v>
      </c>
      <c r="C115" t="s">
        <v>377</v>
      </c>
      <c r="D115" s="1">
        <v>4798652.86</v>
      </c>
      <c r="E115" s="1">
        <f>IF((D115*0.3)&lt;200000,200000,(D115*0.3))</f>
        <v>1439595.858</v>
      </c>
      <c r="F115" s="1">
        <v>63148.970000000205</v>
      </c>
      <c r="G115" s="1">
        <f t="shared" si="19"/>
        <v>1502744.8280000002</v>
      </c>
      <c r="H115" s="1">
        <v>57769.788440000004</v>
      </c>
      <c r="I115" s="6">
        <f t="shared" si="23"/>
        <v>0.3131597287493724</v>
      </c>
      <c r="J115" s="8">
        <f t="shared" si="24"/>
        <v>0.012038751317385354</v>
      </c>
      <c r="K115" s="2">
        <f t="shared" si="25"/>
        <v>-1444975.0395600002</v>
      </c>
      <c r="L115" s="1">
        <f t="shared" si="20"/>
        <v>57769.78844</v>
      </c>
      <c r="M115" s="1">
        <f t="shared" si="26"/>
        <v>0</v>
      </c>
      <c r="N115" s="1">
        <v>50630840</v>
      </c>
      <c r="O115" s="3">
        <v>1.141</v>
      </c>
      <c r="P115" s="5">
        <f t="shared" si="27"/>
        <v>0.012038751317385353</v>
      </c>
    </row>
    <row r="116" spans="1:16" ht="12.75">
      <c r="A116" t="s">
        <v>238</v>
      </c>
      <c r="B116" t="s">
        <v>60</v>
      </c>
      <c r="C116" t="s">
        <v>378</v>
      </c>
      <c r="D116" s="1">
        <v>54798099.35</v>
      </c>
      <c r="E116" s="1">
        <f>IF((D116*0.25)&lt;200000,200000,(D116*0.25))</f>
        <v>13699524.8375</v>
      </c>
      <c r="F116" s="1">
        <v>0</v>
      </c>
      <c r="G116" s="1">
        <f t="shared" si="19"/>
        <v>13699524.8375</v>
      </c>
      <c r="H116" s="1">
        <v>0</v>
      </c>
      <c r="I116" s="6">
        <f t="shared" si="23"/>
        <v>0.25</v>
      </c>
      <c r="J116" s="8">
        <f t="shared" si="24"/>
        <v>0</v>
      </c>
      <c r="K116" s="2">
        <f t="shared" si="25"/>
        <v>-13699524.8375</v>
      </c>
      <c r="L116" s="1">
        <f t="shared" si="20"/>
        <v>0</v>
      </c>
      <c r="M116" s="1">
        <f t="shared" si="26"/>
        <v>0</v>
      </c>
      <c r="N116" s="1">
        <v>582105797</v>
      </c>
      <c r="O116" s="3">
        <v>0</v>
      </c>
      <c r="P116" s="5">
        <f t="shared" si="27"/>
        <v>0</v>
      </c>
    </row>
    <row r="117" spans="1:16" ht="12.75">
      <c r="A117" t="s">
        <v>137</v>
      </c>
      <c r="B117" t="s">
        <v>60</v>
      </c>
      <c r="C117" t="s">
        <v>379</v>
      </c>
      <c r="D117" s="1">
        <v>3807340.58</v>
      </c>
      <c r="E117" s="1">
        <f>IF((D117*0.3)&lt;200000,200000,(D117*0.3))</f>
        <v>1142202.1739999999</v>
      </c>
      <c r="F117" s="1">
        <v>0</v>
      </c>
      <c r="G117" s="1">
        <f t="shared" si="19"/>
        <v>1142202.1739999999</v>
      </c>
      <c r="H117" s="1">
        <v>248001.632088</v>
      </c>
      <c r="I117" s="6">
        <f t="shared" si="23"/>
        <v>0.3</v>
      </c>
      <c r="J117" s="8">
        <f t="shared" si="24"/>
        <v>0.06513775872606595</v>
      </c>
      <c r="K117" s="2">
        <f t="shared" si="25"/>
        <v>-894200.5419119999</v>
      </c>
      <c r="L117" s="1">
        <f t="shared" si="20"/>
        <v>248001.632088</v>
      </c>
      <c r="M117" s="1">
        <f t="shared" si="26"/>
        <v>0</v>
      </c>
      <c r="N117" s="1">
        <v>20896666</v>
      </c>
      <c r="O117" s="3">
        <v>11.868</v>
      </c>
      <c r="P117" s="5">
        <f t="shared" si="27"/>
        <v>0.06513775872606595</v>
      </c>
    </row>
    <row r="118" spans="1:16" ht="12.75">
      <c r="A118" t="s">
        <v>138</v>
      </c>
      <c r="B118" t="s">
        <v>35</v>
      </c>
      <c r="C118" t="s">
        <v>380</v>
      </c>
      <c r="D118" s="1">
        <v>13692135.33</v>
      </c>
      <c r="E118" s="1">
        <f>IF((D118*0.25)&lt;200000,200000,(D118*0.25))</f>
        <v>3423033.8325</v>
      </c>
      <c r="F118" s="1">
        <v>0</v>
      </c>
      <c r="G118" s="1">
        <f t="shared" si="19"/>
        <v>3423033.8325</v>
      </c>
      <c r="H118" s="1">
        <v>2360572.7022840003</v>
      </c>
      <c r="I118" s="6">
        <f t="shared" si="23"/>
        <v>0.25</v>
      </c>
      <c r="J118" s="8">
        <f t="shared" si="24"/>
        <v>0.17240354739350947</v>
      </c>
      <c r="K118" s="2">
        <f t="shared" si="25"/>
        <v>-1062461.1302159997</v>
      </c>
      <c r="L118" s="1">
        <f t="shared" si="20"/>
        <v>2360572.702284</v>
      </c>
      <c r="M118" s="1">
        <f t="shared" si="26"/>
        <v>0</v>
      </c>
      <c r="N118" s="1">
        <v>261936607</v>
      </c>
      <c r="O118" s="3">
        <v>9.012</v>
      </c>
      <c r="P118" s="5">
        <f t="shared" si="27"/>
        <v>0.17240354739350944</v>
      </c>
    </row>
    <row r="119" spans="1:16" ht="12.75">
      <c r="A119" t="s">
        <v>139</v>
      </c>
      <c r="B119" t="s">
        <v>35</v>
      </c>
      <c r="C119" t="s">
        <v>381</v>
      </c>
      <c r="D119" s="1">
        <v>29953416.58</v>
      </c>
      <c r="E119" s="1">
        <f>IF((D119*0.25)&lt;200000,200000,(D119*0.25))</f>
        <v>7488354.145</v>
      </c>
      <c r="F119" s="1">
        <v>0</v>
      </c>
      <c r="G119" s="1">
        <f t="shared" si="19"/>
        <v>7488354.145</v>
      </c>
      <c r="H119" s="1">
        <v>549898.49729</v>
      </c>
      <c r="I119" s="6">
        <f t="shared" si="23"/>
        <v>0.25</v>
      </c>
      <c r="J119" s="8">
        <f t="shared" si="24"/>
        <v>0.018358456566092335</v>
      </c>
      <c r="K119" s="2">
        <f t="shared" si="25"/>
        <v>-6938455.647709999</v>
      </c>
      <c r="L119" s="1">
        <f t="shared" si="20"/>
        <v>549898.49729</v>
      </c>
      <c r="M119" s="1">
        <f t="shared" si="26"/>
        <v>0</v>
      </c>
      <c r="N119" s="1">
        <v>291105610</v>
      </c>
      <c r="O119" s="3">
        <v>1.889</v>
      </c>
      <c r="P119" s="5">
        <f t="shared" si="27"/>
        <v>0.018358456566092335</v>
      </c>
    </row>
    <row r="120" spans="1:16" ht="12.75">
      <c r="A120" t="s">
        <v>140</v>
      </c>
      <c r="B120" t="s">
        <v>35</v>
      </c>
      <c r="C120" t="s">
        <v>382</v>
      </c>
      <c r="D120" s="1">
        <v>3111315.5</v>
      </c>
      <c r="E120" s="1">
        <f>IF((D120*0.3)&lt;200000,200000,(D120*0.3))</f>
        <v>933394.65</v>
      </c>
      <c r="F120" s="1">
        <v>1230.7399999999907</v>
      </c>
      <c r="G120" s="1">
        <f t="shared" si="19"/>
        <v>934625.39</v>
      </c>
      <c r="H120" s="1">
        <v>9614.88695</v>
      </c>
      <c r="I120" s="6">
        <f t="shared" si="23"/>
        <v>0.3003955690125286</v>
      </c>
      <c r="J120" s="8">
        <f t="shared" si="24"/>
        <v>0.0030902963553519403</v>
      </c>
      <c r="K120" s="2">
        <f t="shared" si="25"/>
        <v>-925010.50305</v>
      </c>
      <c r="L120" s="1">
        <f t="shared" si="20"/>
        <v>9614.88695</v>
      </c>
      <c r="M120" s="1">
        <f t="shared" si="26"/>
        <v>0</v>
      </c>
      <c r="N120" s="1">
        <v>31318850</v>
      </c>
      <c r="O120" s="3">
        <v>0.307</v>
      </c>
      <c r="P120" s="5">
        <f t="shared" si="27"/>
        <v>0.0030902963553519403</v>
      </c>
    </row>
    <row r="121" spans="1:16" ht="12.75">
      <c r="A121" t="s">
        <v>239</v>
      </c>
      <c r="B121" t="s">
        <v>35</v>
      </c>
      <c r="C121" t="s">
        <v>383</v>
      </c>
      <c r="D121" s="1">
        <v>7276419.96</v>
      </c>
      <c r="E121" s="1">
        <f>IF((D121*0.3)&lt;200000,200000,(D121*0.3))</f>
        <v>2182925.988</v>
      </c>
      <c r="F121" s="1">
        <v>0</v>
      </c>
      <c r="G121" s="1">
        <f t="shared" si="19"/>
        <v>2182925.988</v>
      </c>
      <c r="H121" s="1">
        <v>0</v>
      </c>
      <c r="I121" s="6">
        <f t="shared" si="23"/>
        <v>0.3</v>
      </c>
      <c r="J121" s="8">
        <f t="shared" si="24"/>
        <v>0</v>
      </c>
      <c r="K121" s="2">
        <f t="shared" si="25"/>
        <v>-2182925.988</v>
      </c>
      <c r="L121" s="1">
        <f t="shared" si="20"/>
        <v>0</v>
      </c>
      <c r="M121" s="1">
        <f t="shared" si="26"/>
        <v>0</v>
      </c>
      <c r="N121" s="1">
        <v>311682240</v>
      </c>
      <c r="O121" s="3">
        <v>0</v>
      </c>
      <c r="P121" s="5">
        <f t="shared" si="27"/>
        <v>0</v>
      </c>
    </row>
    <row r="122" spans="1:16" ht="12.75">
      <c r="A122" t="s">
        <v>240</v>
      </c>
      <c r="B122" t="s">
        <v>36</v>
      </c>
      <c r="C122" t="s">
        <v>384</v>
      </c>
      <c r="D122" s="1">
        <v>14292407.03</v>
      </c>
      <c r="E122" s="1">
        <f>IF((D122*0.25)&lt;200000,200000,(D122*0.25))</f>
        <v>3573101.7575</v>
      </c>
      <c r="F122" s="1">
        <v>0</v>
      </c>
      <c r="G122" s="1">
        <f t="shared" si="19"/>
        <v>3573101.7575</v>
      </c>
      <c r="H122" s="1">
        <v>0</v>
      </c>
      <c r="I122" s="6">
        <f t="shared" si="23"/>
        <v>0.25</v>
      </c>
      <c r="J122" s="8">
        <f t="shared" si="24"/>
        <v>0</v>
      </c>
      <c r="K122" s="2">
        <f t="shared" si="25"/>
        <v>-3573101.7575</v>
      </c>
      <c r="L122" s="1">
        <f t="shared" si="20"/>
        <v>0</v>
      </c>
      <c r="M122" s="1">
        <f t="shared" si="26"/>
        <v>0</v>
      </c>
      <c r="N122" s="1">
        <v>76305522</v>
      </c>
      <c r="O122" s="3">
        <v>0</v>
      </c>
      <c r="P122" s="5">
        <f t="shared" si="27"/>
        <v>0</v>
      </c>
    </row>
    <row r="123" spans="1:16" ht="12.75">
      <c r="A123" t="s">
        <v>241</v>
      </c>
      <c r="B123" t="s">
        <v>36</v>
      </c>
      <c r="C123" t="s">
        <v>385</v>
      </c>
      <c r="D123" s="1">
        <v>8233997.47</v>
      </c>
      <c r="E123" s="1">
        <f aca="true" t="shared" si="28" ref="E123:E133">IF((D123*0.3)&lt;200000,200000,(D123*0.3))</f>
        <v>2470199.241</v>
      </c>
      <c r="F123" s="1">
        <v>0</v>
      </c>
      <c r="G123" s="1">
        <f t="shared" si="19"/>
        <v>2470199.241</v>
      </c>
      <c r="H123" s="1">
        <v>0</v>
      </c>
      <c r="I123" s="6">
        <f t="shared" si="23"/>
        <v>0.3</v>
      </c>
      <c r="J123" s="8">
        <f t="shared" si="24"/>
        <v>0</v>
      </c>
      <c r="K123" s="2">
        <f t="shared" si="25"/>
        <v>-2470199.241</v>
      </c>
      <c r="L123" s="1">
        <f t="shared" si="20"/>
        <v>0</v>
      </c>
      <c r="M123" s="1">
        <f t="shared" si="26"/>
        <v>0</v>
      </c>
      <c r="N123" s="1">
        <v>38144020</v>
      </c>
      <c r="O123" s="3">
        <v>0</v>
      </c>
      <c r="P123" s="5">
        <f t="shared" si="27"/>
        <v>0</v>
      </c>
    </row>
    <row r="124" spans="1:16" ht="12.75">
      <c r="A124" t="s">
        <v>242</v>
      </c>
      <c r="B124" t="s">
        <v>36</v>
      </c>
      <c r="C124" t="s">
        <v>386</v>
      </c>
      <c r="D124" s="1">
        <v>2763245.47</v>
      </c>
      <c r="E124" s="1">
        <f t="shared" si="28"/>
        <v>828973.6410000001</v>
      </c>
      <c r="F124" s="1">
        <v>0</v>
      </c>
      <c r="G124" s="1">
        <f t="shared" si="19"/>
        <v>828973.6410000001</v>
      </c>
      <c r="H124" s="1">
        <v>0</v>
      </c>
      <c r="I124" s="6">
        <f t="shared" si="23"/>
        <v>0.3</v>
      </c>
      <c r="J124" s="8">
        <f t="shared" si="24"/>
        <v>0</v>
      </c>
      <c r="K124" s="2">
        <f t="shared" si="25"/>
        <v>-828973.6410000001</v>
      </c>
      <c r="L124" s="1">
        <f t="shared" si="20"/>
        <v>0</v>
      </c>
      <c r="M124" s="1">
        <f t="shared" si="26"/>
        <v>0</v>
      </c>
      <c r="N124" s="1">
        <v>10835027</v>
      </c>
      <c r="O124" s="3">
        <v>0</v>
      </c>
      <c r="P124" s="5">
        <f t="shared" si="27"/>
        <v>0</v>
      </c>
    </row>
    <row r="125" spans="1:16" ht="12.75">
      <c r="A125" t="s">
        <v>243</v>
      </c>
      <c r="B125" t="s">
        <v>36</v>
      </c>
      <c r="C125" t="s">
        <v>387</v>
      </c>
      <c r="D125" s="1">
        <v>4345281.08</v>
      </c>
      <c r="E125" s="1">
        <f t="shared" si="28"/>
        <v>1303584.324</v>
      </c>
      <c r="F125" s="1">
        <v>0</v>
      </c>
      <c r="G125" s="1">
        <f t="shared" si="19"/>
        <v>1303584.324</v>
      </c>
      <c r="H125" s="1">
        <v>0</v>
      </c>
      <c r="I125" s="6">
        <f t="shared" si="23"/>
        <v>0.3</v>
      </c>
      <c r="J125" s="8">
        <f t="shared" si="24"/>
        <v>0</v>
      </c>
      <c r="K125" s="2">
        <f t="shared" si="25"/>
        <v>-1303584.324</v>
      </c>
      <c r="L125" s="1">
        <f t="shared" si="20"/>
        <v>0</v>
      </c>
      <c r="M125" s="1">
        <f t="shared" si="26"/>
        <v>0</v>
      </c>
      <c r="N125" s="1">
        <v>26329117</v>
      </c>
      <c r="O125" s="3">
        <v>0</v>
      </c>
      <c r="P125" s="5">
        <f t="shared" si="27"/>
        <v>0</v>
      </c>
    </row>
    <row r="126" spans="1:16" ht="12.75">
      <c r="A126" t="s">
        <v>244</v>
      </c>
      <c r="B126" t="s">
        <v>36</v>
      </c>
      <c r="C126" t="s">
        <v>388</v>
      </c>
      <c r="D126" s="1">
        <v>3124528.13</v>
      </c>
      <c r="E126" s="1">
        <f t="shared" si="28"/>
        <v>937358.4389999999</v>
      </c>
      <c r="F126" s="1">
        <v>0</v>
      </c>
      <c r="G126" s="1">
        <f t="shared" si="19"/>
        <v>937358.4389999999</v>
      </c>
      <c r="H126" s="1">
        <v>0</v>
      </c>
      <c r="I126" s="6">
        <f t="shared" si="23"/>
        <v>0.3</v>
      </c>
      <c r="J126" s="8">
        <f t="shared" si="24"/>
        <v>0</v>
      </c>
      <c r="K126" s="2">
        <f t="shared" si="25"/>
        <v>-937358.4389999999</v>
      </c>
      <c r="L126" s="1">
        <f t="shared" si="20"/>
        <v>0</v>
      </c>
      <c r="M126" s="1">
        <f t="shared" si="26"/>
        <v>0</v>
      </c>
      <c r="N126" s="1">
        <v>7921206</v>
      </c>
      <c r="O126" s="3">
        <v>0</v>
      </c>
      <c r="P126" s="5">
        <f t="shared" si="27"/>
        <v>0</v>
      </c>
    </row>
    <row r="127" spans="1:16" ht="12.75">
      <c r="A127" t="s">
        <v>141</v>
      </c>
      <c r="B127" t="s">
        <v>36</v>
      </c>
      <c r="C127" t="s">
        <v>389</v>
      </c>
      <c r="D127" s="1">
        <v>4029914.07</v>
      </c>
      <c r="E127" s="1">
        <f t="shared" si="28"/>
        <v>1208974.221</v>
      </c>
      <c r="F127" s="1">
        <v>0</v>
      </c>
      <c r="G127" s="1">
        <f t="shared" si="19"/>
        <v>1208974.221</v>
      </c>
      <c r="H127" s="1">
        <v>15860.278025</v>
      </c>
      <c r="I127" s="6">
        <f t="shared" si="23"/>
        <v>0.3</v>
      </c>
      <c r="J127" s="8">
        <f t="shared" si="24"/>
        <v>0.003935636777734073</v>
      </c>
      <c r="K127" s="2">
        <f t="shared" si="25"/>
        <v>-1193113.942975</v>
      </c>
      <c r="L127" s="1">
        <f t="shared" si="20"/>
        <v>15860.278025</v>
      </c>
      <c r="M127" s="1">
        <f t="shared" si="26"/>
        <v>0</v>
      </c>
      <c r="N127" s="1">
        <v>19412825</v>
      </c>
      <c r="O127" s="3">
        <v>0.8170000000000001</v>
      </c>
      <c r="P127" s="5">
        <f t="shared" si="27"/>
        <v>0.003935636777734073</v>
      </c>
    </row>
    <row r="128" spans="1:16" ht="12.75">
      <c r="A128" t="s">
        <v>142</v>
      </c>
      <c r="B128" t="s">
        <v>50</v>
      </c>
      <c r="C128" t="s">
        <v>390</v>
      </c>
      <c r="D128" s="1">
        <v>3117479.81</v>
      </c>
      <c r="E128" s="1">
        <f t="shared" si="28"/>
        <v>935243.943</v>
      </c>
      <c r="F128" s="1">
        <v>27492.279999999795</v>
      </c>
      <c r="G128" s="1">
        <f t="shared" si="19"/>
        <v>962736.2229999998</v>
      </c>
      <c r="H128" s="1">
        <v>493666.54520999995</v>
      </c>
      <c r="I128" s="6">
        <f t="shared" si="23"/>
        <v>0.30881875157998206</v>
      </c>
      <c r="J128" s="8">
        <f t="shared" si="24"/>
        <v>0.15835436804641245</v>
      </c>
      <c r="K128" s="2">
        <f t="shared" si="25"/>
        <v>-469069.6777899998</v>
      </c>
      <c r="L128" s="1">
        <f t="shared" si="20"/>
        <v>493666.54520999995</v>
      </c>
      <c r="M128" s="1">
        <f t="shared" si="26"/>
        <v>0</v>
      </c>
      <c r="N128" s="1">
        <v>62655990</v>
      </c>
      <c r="O128" s="3">
        <v>7.879</v>
      </c>
      <c r="P128" s="5">
        <f t="shared" si="27"/>
        <v>0.15835436804641245</v>
      </c>
    </row>
    <row r="129" spans="1:16" ht="12.75">
      <c r="A129" t="s">
        <v>143</v>
      </c>
      <c r="B129" t="s">
        <v>50</v>
      </c>
      <c r="C129" t="s">
        <v>391</v>
      </c>
      <c r="D129" s="1">
        <v>4293922.69</v>
      </c>
      <c r="E129" s="1">
        <f t="shared" si="28"/>
        <v>1288176.807</v>
      </c>
      <c r="F129" s="1">
        <v>0</v>
      </c>
      <c r="G129" s="1">
        <f t="shared" si="19"/>
        <v>1288176.807</v>
      </c>
      <c r="H129" s="1">
        <v>676153.0308</v>
      </c>
      <c r="I129" s="6">
        <f t="shared" si="23"/>
        <v>0.3</v>
      </c>
      <c r="J129" s="8">
        <f t="shared" si="24"/>
        <v>0.15746744401679014</v>
      </c>
      <c r="K129" s="2">
        <f t="shared" si="25"/>
        <v>-612023.7762000001</v>
      </c>
      <c r="L129" s="1">
        <f t="shared" si="20"/>
        <v>676153.0308</v>
      </c>
      <c r="M129" s="1">
        <f t="shared" si="26"/>
        <v>0</v>
      </c>
      <c r="N129" s="1">
        <v>110033040</v>
      </c>
      <c r="O129" s="3">
        <v>6.145</v>
      </c>
      <c r="P129" s="5">
        <f t="shared" si="27"/>
        <v>0.15746744401679014</v>
      </c>
    </row>
    <row r="130" spans="1:16" ht="12.75">
      <c r="A130" t="s">
        <v>144</v>
      </c>
      <c r="B130" t="s">
        <v>37</v>
      </c>
      <c r="C130" t="s">
        <v>392</v>
      </c>
      <c r="D130" s="1">
        <v>8404676.81</v>
      </c>
      <c r="E130" s="1">
        <f t="shared" si="28"/>
        <v>2521403.043</v>
      </c>
      <c r="F130" s="1">
        <v>739613.1499999994</v>
      </c>
      <c r="G130" s="1">
        <f t="shared" si="19"/>
        <v>3261016.1929999995</v>
      </c>
      <c r="H130" s="1">
        <v>602901.558207</v>
      </c>
      <c r="I130" s="6">
        <f t="shared" si="23"/>
        <v>0.3880001892660521</v>
      </c>
      <c r="J130" s="8">
        <f t="shared" si="24"/>
        <v>0.07173405614950708</v>
      </c>
      <c r="K130" s="2">
        <f t="shared" si="25"/>
        <v>-2658114.6347929994</v>
      </c>
      <c r="L130" s="1">
        <f t="shared" si="20"/>
        <v>602901.558207</v>
      </c>
      <c r="M130" s="1">
        <f t="shared" si="26"/>
        <v>0</v>
      </c>
      <c r="N130" s="1">
        <v>158283423</v>
      </c>
      <c r="O130" s="3">
        <v>3.809</v>
      </c>
      <c r="P130" s="5">
        <f t="shared" si="27"/>
        <v>0.07173405614950708</v>
      </c>
    </row>
    <row r="131" spans="1:16" ht="12.75">
      <c r="A131" t="s">
        <v>145</v>
      </c>
      <c r="B131" t="s">
        <v>37</v>
      </c>
      <c r="C131" t="s">
        <v>393</v>
      </c>
      <c r="D131" s="1">
        <v>6568508.87</v>
      </c>
      <c r="E131" s="1">
        <f t="shared" si="28"/>
        <v>1970552.6609999998</v>
      </c>
      <c r="F131" s="1">
        <v>139332.39</v>
      </c>
      <c r="G131" s="1">
        <f t="shared" si="19"/>
        <v>2109885.051</v>
      </c>
      <c r="H131" s="1">
        <v>757848.4520500001</v>
      </c>
      <c r="I131" s="6">
        <f aca="true" t="shared" si="29" ref="I131:I162">(E131+F131)/D131</f>
        <v>0.3212121796221309</v>
      </c>
      <c r="J131" s="8">
        <f aca="true" t="shared" si="30" ref="J131:J162">H131/D131</f>
        <v>0.11537602628676973</v>
      </c>
      <c r="K131" s="2">
        <f aca="true" t="shared" si="31" ref="K131:K162">H131-G131</f>
        <v>-1352036.59895</v>
      </c>
      <c r="L131" s="1">
        <f t="shared" si="20"/>
        <v>757848.4520500001</v>
      </c>
      <c r="M131" s="1">
        <f aca="true" t="shared" si="32" ref="M131:M162">L131-H131</f>
        <v>0</v>
      </c>
      <c r="N131" s="1">
        <v>322488703</v>
      </c>
      <c r="O131" s="3">
        <v>2.35</v>
      </c>
      <c r="P131" s="5">
        <f aca="true" t="shared" si="33" ref="P131:P162">L131/D131</f>
        <v>0.11537602628676973</v>
      </c>
    </row>
    <row r="132" spans="1:16" ht="12.75">
      <c r="A132" t="s">
        <v>146</v>
      </c>
      <c r="B132" t="s">
        <v>61</v>
      </c>
      <c r="C132" t="s">
        <v>394</v>
      </c>
      <c r="D132" s="1">
        <v>6054174.89</v>
      </c>
      <c r="E132" s="1">
        <f t="shared" si="28"/>
        <v>1816252.467</v>
      </c>
      <c r="F132" s="1">
        <v>81512.76000000024</v>
      </c>
      <c r="G132" s="1">
        <f aca="true" t="shared" si="34" ref="G132:G180">E132+F132</f>
        <v>1897765.2270000002</v>
      </c>
      <c r="H132" s="1">
        <v>555916.41</v>
      </c>
      <c r="I132" s="6">
        <f t="shared" si="29"/>
        <v>0.31346389251731716</v>
      </c>
      <c r="J132" s="8">
        <f t="shared" si="30"/>
        <v>0.09182364568262416</v>
      </c>
      <c r="K132" s="2">
        <f t="shared" si="31"/>
        <v>-1341848.8170000003</v>
      </c>
      <c r="L132" s="1">
        <f aca="true" t="shared" si="35" ref="L132:L180">(N132*O132)/1000</f>
        <v>555916.41</v>
      </c>
      <c r="M132" s="1">
        <f t="shared" si="32"/>
        <v>0</v>
      </c>
      <c r="N132" s="1">
        <v>79416630</v>
      </c>
      <c r="O132" s="3">
        <v>7</v>
      </c>
      <c r="P132" s="5">
        <f t="shared" si="33"/>
        <v>0.09182364568262416</v>
      </c>
    </row>
    <row r="133" spans="1:16" ht="12.75">
      <c r="A133" t="s">
        <v>202</v>
      </c>
      <c r="B133" t="s">
        <v>61</v>
      </c>
      <c r="C133" t="s">
        <v>201</v>
      </c>
      <c r="D133" s="1">
        <v>3650858.46</v>
      </c>
      <c r="E133" s="1">
        <f t="shared" si="28"/>
        <v>1095257.538</v>
      </c>
      <c r="F133" s="1">
        <v>108091.72</v>
      </c>
      <c r="G133" s="1">
        <f t="shared" si="34"/>
        <v>1203349.258</v>
      </c>
      <c r="H133" s="1">
        <v>0</v>
      </c>
      <c r="I133" s="6">
        <f t="shared" si="29"/>
        <v>0.3296072064102972</v>
      </c>
      <c r="J133" s="8">
        <f t="shared" si="30"/>
        <v>0</v>
      </c>
      <c r="K133" s="2">
        <f t="shared" si="31"/>
        <v>-1203349.258</v>
      </c>
      <c r="L133" s="1">
        <f t="shared" si="35"/>
        <v>0</v>
      </c>
      <c r="M133" s="1">
        <f t="shared" si="32"/>
        <v>0</v>
      </c>
      <c r="N133" s="1">
        <v>34377770</v>
      </c>
      <c r="O133" s="3">
        <v>0</v>
      </c>
      <c r="P133" s="5">
        <f t="shared" si="33"/>
        <v>0</v>
      </c>
    </row>
    <row r="134" spans="1:16" ht="12.75">
      <c r="A134" t="s">
        <v>147</v>
      </c>
      <c r="B134" t="s">
        <v>38</v>
      </c>
      <c r="C134" t="s">
        <v>395</v>
      </c>
      <c r="D134" s="1">
        <v>19988240.38</v>
      </c>
      <c r="E134" s="1">
        <f>IF((D134*0.25)&lt;200000,200000,(D134*0.25))</f>
        <v>4997060.095</v>
      </c>
      <c r="F134" s="1">
        <v>1114082.5</v>
      </c>
      <c r="G134" s="1">
        <f t="shared" si="34"/>
        <v>6111142.595</v>
      </c>
      <c r="H134" s="1">
        <v>6131711.439599999</v>
      </c>
      <c r="I134" s="6">
        <f t="shared" si="29"/>
        <v>0.30573689723657405</v>
      </c>
      <c r="J134" s="8">
        <f t="shared" si="30"/>
        <v>0.3067659445268288</v>
      </c>
      <c r="K134" s="2">
        <f t="shared" si="31"/>
        <v>20568.844599999487</v>
      </c>
      <c r="L134" s="1">
        <f t="shared" si="35"/>
        <v>6131711.439599999</v>
      </c>
      <c r="M134" s="1">
        <f t="shared" si="32"/>
        <v>0</v>
      </c>
      <c r="N134" s="1">
        <v>3206962050</v>
      </c>
      <c r="O134" s="3">
        <v>1.912</v>
      </c>
      <c r="P134" s="5">
        <f t="shared" si="33"/>
        <v>0.3067659445268288</v>
      </c>
    </row>
    <row r="135" spans="1:16" ht="12.75">
      <c r="A135" t="s">
        <v>245</v>
      </c>
      <c r="B135" t="s">
        <v>396</v>
      </c>
      <c r="C135" t="s">
        <v>397</v>
      </c>
      <c r="D135" s="1">
        <v>2818041.78</v>
      </c>
      <c r="E135" s="1">
        <f>IF((D135*0.3)&lt;200000,200000,(D135*0.3))</f>
        <v>845412.5339999999</v>
      </c>
      <c r="F135" s="1">
        <v>0</v>
      </c>
      <c r="G135" s="1">
        <f t="shared" si="34"/>
        <v>845412.5339999999</v>
      </c>
      <c r="H135" s="1">
        <v>0</v>
      </c>
      <c r="I135" s="6">
        <f t="shared" si="29"/>
        <v>0.3</v>
      </c>
      <c r="J135" s="8">
        <f t="shared" si="30"/>
        <v>0</v>
      </c>
      <c r="K135" s="2">
        <f t="shared" si="31"/>
        <v>-845412.5339999999</v>
      </c>
      <c r="L135" s="1">
        <f t="shared" si="35"/>
        <v>0</v>
      </c>
      <c r="M135" s="1">
        <f t="shared" si="32"/>
        <v>0</v>
      </c>
      <c r="N135" s="1">
        <v>16720332</v>
      </c>
      <c r="O135" s="3">
        <v>0</v>
      </c>
      <c r="P135" s="5">
        <f t="shared" si="33"/>
        <v>0</v>
      </c>
    </row>
    <row r="136" spans="1:16" ht="12.75">
      <c r="A136" t="s">
        <v>246</v>
      </c>
      <c r="B136" t="s">
        <v>396</v>
      </c>
      <c r="C136" t="s">
        <v>398</v>
      </c>
      <c r="D136" s="1">
        <v>14183383.39</v>
      </c>
      <c r="E136" s="1">
        <f>IF((D136*0.25)&lt;200000,200000,(D136*0.25))</f>
        <v>3545845.8475</v>
      </c>
      <c r="F136" s="1">
        <v>0</v>
      </c>
      <c r="G136" s="1">
        <f t="shared" si="34"/>
        <v>3545845.8475</v>
      </c>
      <c r="H136" s="1">
        <v>0</v>
      </c>
      <c r="I136" s="6">
        <f t="shared" si="29"/>
        <v>0.25</v>
      </c>
      <c r="J136" s="8">
        <f t="shared" si="30"/>
        <v>0</v>
      </c>
      <c r="K136" s="2">
        <f t="shared" si="31"/>
        <v>-3545845.8475</v>
      </c>
      <c r="L136" s="1">
        <f t="shared" si="35"/>
        <v>0</v>
      </c>
      <c r="M136" s="1">
        <f t="shared" si="32"/>
        <v>0</v>
      </c>
      <c r="N136" s="1">
        <v>90846235</v>
      </c>
      <c r="O136" s="3">
        <v>0</v>
      </c>
      <c r="P136" s="5">
        <f t="shared" si="33"/>
        <v>0</v>
      </c>
    </row>
    <row r="137" spans="1:16" ht="12.75">
      <c r="A137" t="s">
        <v>247</v>
      </c>
      <c r="B137" t="s">
        <v>396</v>
      </c>
      <c r="C137" t="s">
        <v>399</v>
      </c>
      <c r="D137" s="1">
        <v>3388218.96</v>
      </c>
      <c r="E137" s="1">
        <f>IF((D137*0.3)&lt;200000,200000,(D137*0.3))</f>
        <v>1016465.688</v>
      </c>
      <c r="F137" s="1">
        <v>8952.669999999925</v>
      </c>
      <c r="G137" s="1">
        <f t="shared" si="34"/>
        <v>1025418.3579999999</v>
      </c>
      <c r="H137" s="1">
        <v>0</v>
      </c>
      <c r="I137" s="6">
        <f t="shared" si="29"/>
        <v>0.30264229381444696</v>
      </c>
      <c r="J137" s="8">
        <f t="shared" si="30"/>
        <v>0</v>
      </c>
      <c r="K137" s="2">
        <f t="shared" si="31"/>
        <v>-1025418.3579999999</v>
      </c>
      <c r="L137" s="1">
        <f t="shared" si="35"/>
        <v>0</v>
      </c>
      <c r="M137" s="1">
        <f t="shared" si="32"/>
        <v>0</v>
      </c>
      <c r="N137" s="1">
        <v>27841009</v>
      </c>
      <c r="O137" s="3">
        <v>0</v>
      </c>
      <c r="P137" s="5">
        <f t="shared" si="33"/>
        <v>0</v>
      </c>
    </row>
    <row r="138" spans="1:16" ht="12.75">
      <c r="A138" t="s">
        <v>248</v>
      </c>
      <c r="B138" t="s">
        <v>396</v>
      </c>
      <c r="C138" t="s">
        <v>400</v>
      </c>
      <c r="D138" s="1">
        <v>3226075.15</v>
      </c>
      <c r="E138" s="1">
        <f>IF((D138*0.3)&lt;200000,200000,(D138*0.3))</f>
        <v>967822.5449999999</v>
      </c>
      <c r="F138" s="1">
        <v>6739.790000000037</v>
      </c>
      <c r="G138" s="1">
        <f t="shared" si="34"/>
        <v>974562.335</v>
      </c>
      <c r="H138" s="1">
        <v>0</v>
      </c>
      <c r="I138" s="6">
        <f t="shared" si="29"/>
        <v>0.30208916088021076</v>
      </c>
      <c r="J138" s="8">
        <f t="shared" si="30"/>
        <v>0</v>
      </c>
      <c r="K138" s="2">
        <f t="shared" si="31"/>
        <v>-974562.335</v>
      </c>
      <c r="L138" s="1">
        <f t="shared" si="35"/>
        <v>0</v>
      </c>
      <c r="M138" s="1">
        <f t="shared" si="32"/>
        <v>0</v>
      </c>
      <c r="N138" s="1">
        <v>13399445</v>
      </c>
      <c r="O138" s="3">
        <v>0</v>
      </c>
      <c r="P138" s="5">
        <f t="shared" si="33"/>
        <v>0</v>
      </c>
    </row>
    <row r="139" spans="1:16" ht="12.75">
      <c r="A139" t="s">
        <v>249</v>
      </c>
      <c r="B139" t="s">
        <v>401</v>
      </c>
      <c r="C139" t="s">
        <v>402</v>
      </c>
      <c r="D139" s="1">
        <v>153180713.34</v>
      </c>
      <c r="E139" s="1">
        <f>IF((D139*0.25)&lt;200000,200000,(D139*0.25))</f>
        <v>38295178.335</v>
      </c>
      <c r="F139" s="1">
        <v>984513.6700000018</v>
      </c>
      <c r="G139" s="1">
        <f t="shared" si="34"/>
        <v>39279692.005</v>
      </c>
      <c r="H139" s="1">
        <v>0</v>
      </c>
      <c r="I139" s="6">
        <f t="shared" si="29"/>
        <v>0.25642713856420535</v>
      </c>
      <c r="J139" s="8">
        <f t="shared" si="30"/>
        <v>0</v>
      </c>
      <c r="K139" s="2">
        <f t="shared" si="31"/>
        <v>-39279692.005</v>
      </c>
      <c r="L139" s="1">
        <f t="shared" si="35"/>
        <v>0</v>
      </c>
      <c r="M139" s="1">
        <f t="shared" si="32"/>
        <v>0</v>
      </c>
      <c r="N139" s="1">
        <v>1090911538</v>
      </c>
      <c r="O139" s="3">
        <v>0</v>
      </c>
      <c r="P139" s="5">
        <f t="shared" si="33"/>
        <v>0</v>
      </c>
    </row>
    <row r="140" spans="1:16" ht="12.75">
      <c r="A140" t="s">
        <v>250</v>
      </c>
      <c r="B140" t="s">
        <v>401</v>
      </c>
      <c r="C140" t="s">
        <v>403</v>
      </c>
      <c r="D140" s="1">
        <v>89860437.99</v>
      </c>
      <c r="E140" s="1">
        <f>IF((D140*0.25)&lt;200000,200000,(D140*0.25))</f>
        <v>22465109.4975</v>
      </c>
      <c r="F140" s="1">
        <v>556718.9400000051</v>
      </c>
      <c r="G140" s="1">
        <f t="shared" si="34"/>
        <v>23021828.437500004</v>
      </c>
      <c r="H140" s="1">
        <v>0</v>
      </c>
      <c r="I140" s="6">
        <f t="shared" si="29"/>
        <v>0.2561953730969123</v>
      </c>
      <c r="J140" s="8">
        <f t="shared" si="30"/>
        <v>0</v>
      </c>
      <c r="K140" s="2">
        <f t="shared" si="31"/>
        <v>-23021828.437500004</v>
      </c>
      <c r="L140" s="1">
        <f t="shared" si="35"/>
        <v>0</v>
      </c>
      <c r="M140" s="1">
        <f t="shared" si="32"/>
        <v>0</v>
      </c>
      <c r="N140" s="1">
        <v>758815577</v>
      </c>
      <c r="O140" s="3">
        <v>0</v>
      </c>
      <c r="P140" s="5">
        <f t="shared" si="33"/>
        <v>0</v>
      </c>
    </row>
    <row r="141" spans="1:16" ht="12.75">
      <c r="A141" t="s">
        <v>148</v>
      </c>
      <c r="B141" t="s">
        <v>39</v>
      </c>
      <c r="C141" t="s">
        <v>404</v>
      </c>
      <c r="D141" s="1">
        <v>6745728.22</v>
      </c>
      <c r="E141" s="1">
        <f>IF((D141*0.3)&lt;200000,200000,(D141*0.3))</f>
        <v>2023718.4659999998</v>
      </c>
      <c r="F141" s="1">
        <v>0</v>
      </c>
      <c r="G141" s="1">
        <f t="shared" si="34"/>
        <v>2023718.4659999998</v>
      </c>
      <c r="H141" s="1">
        <v>404389.57481</v>
      </c>
      <c r="I141" s="6">
        <f t="shared" si="29"/>
        <v>0.3</v>
      </c>
      <c r="J141" s="8">
        <f t="shared" si="30"/>
        <v>0.0599475047943749</v>
      </c>
      <c r="K141" s="2">
        <f t="shared" si="31"/>
        <v>-1619328.8911899999</v>
      </c>
      <c r="L141" s="1">
        <f t="shared" si="35"/>
        <v>404389.57481</v>
      </c>
      <c r="M141" s="1">
        <f t="shared" si="32"/>
        <v>0</v>
      </c>
      <c r="N141" s="1">
        <v>527235430</v>
      </c>
      <c r="O141" s="3">
        <v>0.767</v>
      </c>
      <c r="P141" s="5">
        <f t="shared" si="33"/>
        <v>0.0599475047943749</v>
      </c>
    </row>
    <row r="142" spans="1:16" ht="12.75">
      <c r="A142" t="s">
        <v>149</v>
      </c>
      <c r="B142" t="s">
        <v>39</v>
      </c>
      <c r="C142" t="s">
        <v>405</v>
      </c>
      <c r="D142" s="1">
        <v>4784837.3</v>
      </c>
      <c r="E142" s="1">
        <f>IF((D142*0.3)&lt;200000,200000,(D142*0.3))</f>
        <v>1435451.19</v>
      </c>
      <c r="F142" s="1">
        <v>19606.4</v>
      </c>
      <c r="G142" s="1">
        <f t="shared" si="34"/>
        <v>1455057.5899999999</v>
      </c>
      <c r="H142" s="1">
        <v>1321988.91648</v>
      </c>
      <c r="I142" s="6">
        <f t="shared" si="29"/>
        <v>0.3040976105916914</v>
      </c>
      <c r="J142" s="8">
        <f t="shared" si="30"/>
        <v>0.27628711983163984</v>
      </c>
      <c r="K142" s="2">
        <f t="shared" si="31"/>
        <v>-133068.67351999995</v>
      </c>
      <c r="L142" s="1">
        <f t="shared" si="35"/>
        <v>1321988.9164799997</v>
      </c>
      <c r="M142" s="1">
        <f t="shared" si="32"/>
        <v>0</v>
      </c>
      <c r="N142" s="1">
        <v>243729520</v>
      </c>
      <c r="O142" s="3">
        <v>5.4239999999999995</v>
      </c>
      <c r="P142" s="5">
        <f t="shared" si="33"/>
        <v>0.2762871198316398</v>
      </c>
    </row>
    <row r="143" spans="1:16" ht="12.75">
      <c r="A143" t="s">
        <v>181</v>
      </c>
      <c r="B143" t="s">
        <v>46</v>
      </c>
      <c r="C143" t="s">
        <v>406</v>
      </c>
      <c r="D143" s="1">
        <v>4539087.1</v>
      </c>
      <c r="E143" s="1">
        <f>IF((D143*0.3)&lt;200000,200000,(D143*0.3))</f>
        <v>1361726.13</v>
      </c>
      <c r="F143" s="1">
        <v>0</v>
      </c>
      <c r="G143" s="1">
        <f t="shared" si="34"/>
        <v>1361726.13</v>
      </c>
      <c r="H143" s="1">
        <v>847390.122</v>
      </c>
      <c r="I143" s="6">
        <f t="shared" si="29"/>
        <v>0.3</v>
      </c>
      <c r="J143" s="8">
        <f t="shared" si="30"/>
        <v>0.1866873455677905</v>
      </c>
      <c r="K143" s="2">
        <f t="shared" si="31"/>
        <v>-514336.0079999999</v>
      </c>
      <c r="L143" s="1">
        <f t="shared" si="35"/>
        <v>847390.122</v>
      </c>
      <c r="M143" s="1">
        <f t="shared" si="32"/>
        <v>0</v>
      </c>
      <c r="N143" s="1">
        <v>94154458</v>
      </c>
      <c r="O143" s="3">
        <v>9</v>
      </c>
      <c r="P143" s="5">
        <f t="shared" si="33"/>
        <v>0.1866873455677905</v>
      </c>
    </row>
    <row r="144" spans="1:16" ht="12.75">
      <c r="A144" t="s">
        <v>150</v>
      </c>
      <c r="B144" t="s">
        <v>46</v>
      </c>
      <c r="C144" t="s">
        <v>407</v>
      </c>
      <c r="D144" s="1">
        <v>10877470.7</v>
      </c>
      <c r="E144" s="1">
        <f>IF((D144*0.25)&lt;200000,200000,(D144*0.25))</f>
        <v>2719367.675</v>
      </c>
      <c r="F144" s="1">
        <v>0</v>
      </c>
      <c r="G144" s="1">
        <f t="shared" si="34"/>
        <v>2719367.675</v>
      </c>
      <c r="H144" s="1">
        <v>194997.30028</v>
      </c>
      <c r="I144" s="6">
        <f t="shared" si="29"/>
        <v>0.25</v>
      </c>
      <c r="J144" s="8">
        <f t="shared" si="30"/>
        <v>0.017926713448191592</v>
      </c>
      <c r="K144" s="2">
        <f t="shared" si="31"/>
        <v>-2524370.3747199997</v>
      </c>
      <c r="L144" s="1">
        <f t="shared" si="35"/>
        <v>194997.30028</v>
      </c>
      <c r="M144" s="1">
        <f t="shared" si="32"/>
        <v>0</v>
      </c>
      <c r="N144" s="1">
        <v>62160440</v>
      </c>
      <c r="O144" s="3">
        <v>3.137</v>
      </c>
      <c r="P144" s="5">
        <f t="shared" si="33"/>
        <v>0.017926713448191592</v>
      </c>
    </row>
    <row r="145" spans="1:16" ht="12.75">
      <c r="A145" t="s">
        <v>151</v>
      </c>
      <c r="B145" t="s">
        <v>46</v>
      </c>
      <c r="C145" t="s">
        <v>408</v>
      </c>
      <c r="D145" s="1">
        <v>4142254.05</v>
      </c>
      <c r="E145" s="1">
        <f>IF((D145*0.3)&lt;200000,200000,(D145*0.3))</f>
        <v>1242676.2149999999</v>
      </c>
      <c r="F145" s="1">
        <v>0</v>
      </c>
      <c r="G145" s="1">
        <f t="shared" si="34"/>
        <v>1242676.2149999999</v>
      </c>
      <c r="H145" s="1">
        <v>75013.103672</v>
      </c>
      <c r="I145" s="6">
        <f t="shared" si="29"/>
        <v>0.3</v>
      </c>
      <c r="J145" s="8">
        <f t="shared" si="30"/>
        <v>0.018109247469261333</v>
      </c>
      <c r="K145" s="2">
        <f t="shared" si="31"/>
        <v>-1167663.1113279997</v>
      </c>
      <c r="L145" s="1">
        <f t="shared" si="35"/>
        <v>75013.10367200001</v>
      </c>
      <c r="M145" s="1">
        <f t="shared" si="32"/>
        <v>0</v>
      </c>
      <c r="N145" s="1">
        <v>44047624</v>
      </c>
      <c r="O145" s="3">
        <v>1.703</v>
      </c>
      <c r="P145" s="5">
        <f t="shared" si="33"/>
        <v>0.018109247469261337</v>
      </c>
    </row>
    <row r="146" spans="1:16" ht="12.75">
      <c r="A146" t="s">
        <v>152</v>
      </c>
      <c r="B146" t="s">
        <v>40</v>
      </c>
      <c r="C146" t="s">
        <v>409</v>
      </c>
      <c r="D146" s="1">
        <v>4633723.15</v>
      </c>
      <c r="E146" s="1">
        <f>IF((D146*0.3)&lt;200000,200000,(D146*0.3))</f>
        <v>1390116.945</v>
      </c>
      <c r="F146" s="1">
        <v>0</v>
      </c>
      <c r="G146" s="1">
        <f t="shared" si="34"/>
        <v>1390116.945</v>
      </c>
      <c r="H146" s="1">
        <v>905535.40623</v>
      </c>
      <c r="I146" s="6">
        <f t="shared" si="29"/>
        <v>0.3</v>
      </c>
      <c r="J146" s="8">
        <f t="shared" si="30"/>
        <v>0.19542285477931495</v>
      </c>
      <c r="K146" s="2">
        <f t="shared" si="31"/>
        <v>-484581.5387700001</v>
      </c>
      <c r="L146" s="1">
        <f t="shared" si="35"/>
        <v>905535.40623</v>
      </c>
      <c r="M146" s="1">
        <f t="shared" si="32"/>
        <v>0</v>
      </c>
      <c r="N146" s="1">
        <v>127576135</v>
      </c>
      <c r="O146" s="3">
        <v>7.098</v>
      </c>
      <c r="P146" s="5">
        <f t="shared" si="33"/>
        <v>0.19542285477931495</v>
      </c>
    </row>
    <row r="147" spans="1:16" ht="12.75">
      <c r="A147" t="s">
        <v>153</v>
      </c>
      <c r="B147" t="s">
        <v>40</v>
      </c>
      <c r="C147" t="s">
        <v>410</v>
      </c>
      <c r="D147" s="1">
        <v>25786600.81</v>
      </c>
      <c r="E147" s="1">
        <f>IF((D147*0.25)&lt;200000,200000,(D147*0.25))</f>
        <v>6446650.2025</v>
      </c>
      <c r="F147" s="1">
        <v>773723.74</v>
      </c>
      <c r="G147" s="1">
        <f t="shared" si="34"/>
        <v>7220373.9425</v>
      </c>
      <c r="H147" s="1">
        <v>3860460.4153219997</v>
      </c>
      <c r="I147" s="6">
        <f t="shared" si="29"/>
        <v>0.2800048752334954</v>
      </c>
      <c r="J147" s="8">
        <f t="shared" si="30"/>
        <v>0.14970799927320858</v>
      </c>
      <c r="K147" s="2">
        <f t="shared" si="31"/>
        <v>-3359913.527178</v>
      </c>
      <c r="L147" s="1">
        <f t="shared" si="35"/>
        <v>3860460.415322</v>
      </c>
      <c r="M147" s="1">
        <f t="shared" si="32"/>
        <v>0</v>
      </c>
      <c r="N147" s="1">
        <v>978322457</v>
      </c>
      <c r="O147" s="3">
        <v>3.946</v>
      </c>
      <c r="P147" s="5">
        <f t="shared" si="33"/>
        <v>0.1497079992732086</v>
      </c>
    </row>
    <row r="148" spans="1:16" ht="12.75">
      <c r="A148" t="s">
        <v>154</v>
      </c>
      <c r="B148" t="s">
        <v>40</v>
      </c>
      <c r="C148" t="s">
        <v>411</v>
      </c>
      <c r="D148" s="1">
        <v>4065453.55</v>
      </c>
      <c r="E148" s="1">
        <f aca="true" t="shared" si="36" ref="E148:E156">IF((D148*0.3)&lt;200000,200000,(D148*0.3))</f>
        <v>1219636.065</v>
      </c>
      <c r="F148" s="1">
        <v>13739.379999999888</v>
      </c>
      <c r="G148" s="1">
        <f t="shared" si="34"/>
        <v>1233375.4449999998</v>
      </c>
      <c r="H148" s="1">
        <v>1178189.30187</v>
      </c>
      <c r="I148" s="6">
        <f t="shared" si="29"/>
        <v>0.30337954420854224</v>
      </c>
      <c r="J148" s="8">
        <f t="shared" si="30"/>
        <v>0.28980513179642653</v>
      </c>
      <c r="K148" s="2">
        <f t="shared" si="31"/>
        <v>-55186.14312999975</v>
      </c>
      <c r="L148" s="1">
        <f t="shared" si="35"/>
        <v>1178189.30187</v>
      </c>
      <c r="M148" s="1">
        <f t="shared" si="32"/>
        <v>0</v>
      </c>
      <c r="N148" s="1">
        <v>89297355</v>
      </c>
      <c r="O148" s="3">
        <v>13.194</v>
      </c>
      <c r="P148" s="5">
        <f t="shared" si="33"/>
        <v>0.28980513179642653</v>
      </c>
    </row>
    <row r="149" spans="1:16" ht="12.75">
      <c r="A149" t="s">
        <v>251</v>
      </c>
      <c r="B149" t="s">
        <v>51</v>
      </c>
      <c r="C149" t="s">
        <v>412</v>
      </c>
      <c r="D149" s="1">
        <v>2465924.03</v>
      </c>
      <c r="E149" s="1">
        <f t="shared" si="36"/>
        <v>739777.2089999999</v>
      </c>
      <c r="F149" s="1">
        <v>0</v>
      </c>
      <c r="G149" s="1">
        <f t="shared" si="34"/>
        <v>739777.2089999999</v>
      </c>
      <c r="H149" s="1">
        <v>0</v>
      </c>
      <c r="I149" s="6">
        <f t="shared" si="29"/>
        <v>0.3</v>
      </c>
      <c r="J149" s="8">
        <f t="shared" si="30"/>
        <v>0</v>
      </c>
      <c r="K149" s="2">
        <f t="shared" si="31"/>
        <v>-739777.2089999999</v>
      </c>
      <c r="L149" s="1">
        <f t="shared" si="35"/>
        <v>0</v>
      </c>
      <c r="M149" s="1">
        <f t="shared" si="32"/>
        <v>0</v>
      </c>
      <c r="N149" s="1">
        <v>23303636</v>
      </c>
      <c r="O149" s="3">
        <v>0</v>
      </c>
      <c r="P149" s="5">
        <f t="shared" si="33"/>
        <v>0</v>
      </c>
    </row>
    <row r="150" spans="1:16" ht="12.75">
      <c r="A150" t="s">
        <v>155</v>
      </c>
      <c r="B150" t="s">
        <v>51</v>
      </c>
      <c r="C150" t="s">
        <v>62</v>
      </c>
      <c r="D150" s="1">
        <v>3588103.27</v>
      </c>
      <c r="E150" s="1">
        <f t="shared" si="36"/>
        <v>1076430.981</v>
      </c>
      <c r="F150" s="1">
        <v>0</v>
      </c>
      <c r="G150" s="1">
        <f t="shared" si="34"/>
        <v>1076430.981</v>
      </c>
      <c r="H150" s="1">
        <v>138656.33855999997</v>
      </c>
      <c r="I150" s="6">
        <f t="shared" si="29"/>
        <v>0.3</v>
      </c>
      <c r="J150" s="8">
        <f t="shared" si="30"/>
        <v>0.03864335224665927</v>
      </c>
      <c r="K150" s="2">
        <f t="shared" si="31"/>
        <v>-937774.64244</v>
      </c>
      <c r="L150" s="1">
        <f t="shared" si="35"/>
        <v>138656.33856</v>
      </c>
      <c r="M150" s="1">
        <f t="shared" si="32"/>
        <v>0</v>
      </c>
      <c r="N150" s="1">
        <v>24072281</v>
      </c>
      <c r="O150" s="3">
        <v>5.76</v>
      </c>
      <c r="P150" s="5">
        <f t="shared" si="33"/>
        <v>0.038643352246659275</v>
      </c>
    </row>
    <row r="151" spans="1:16" ht="12.75">
      <c r="A151" t="s">
        <v>252</v>
      </c>
      <c r="B151" t="s">
        <v>51</v>
      </c>
      <c r="C151" t="s">
        <v>413</v>
      </c>
      <c r="D151" s="1">
        <v>6651736.11</v>
      </c>
      <c r="E151" s="1">
        <f t="shared" si="36"/>
        <v>1995520.833</v>
      </c>
      <c r="F151" s="1">
        <v>0</v>
      </c>
      <c r="G151" s="1">
        <f t="shared" si="34"/>
        <v>1995520.833</v>
      </c>
      <c r="H151" s="1">
        <v>0</v>
      </c>
      <c r="I151" s="6">
        <f t="shared" si="29"/>
        <v>0.3</v>
      </c>
      <c r="J151" s="8">
        <f t="shared" si="30"/>
        <v>0</v>
      </c>
      <c r="K151" s="2">
        <f t="shared" si="31"/>
        <v>-1995520.833</v>
      </c>
      <c r="L151" s="1">
        <f t="shared" si="35"/>
        <v>0</v>
      </c>
      <c r="M151" s="1">
        <f t="shared" si="32"/>
        <v>0</v>
      </c>
      <c r="N151" s="1">
        <v>36312688</v>
      </c>
      <c r="O151" s="3">
        <v>0</v>
      </c>
      <c r="P151" s="5">
        <f t="shared" si="33"/>
        <v>0</v>
      </c>
    </row>
    <row r="152" spans="1:16" ht="12.75">
      <c r="A152" t="s">
        <v>190</v>
      </c>
      <c r="B152" t="s">
        <v>191</v>
      </c>
      <c r="C152" t="s">
        <v>414</v>
      </c>
      <c r="D152" s="1">
        <v>1605213.54</v>
      </c>
      <c r="E152" s="1">
        <f t="shared" si="36"/>
        <v>481564.062</v>
      </c>
      <c r="F152" s="1">
        <v>25108.4</v>
      </c>
      <c r="G152" s="1">
        <f t="shared" si="34"/>
        <v>506672.462</v>
      </c>
      <c r="H152" s="1">
        <v>19629.850812</v>
      </c>
      <c r="I152" s="6">
        <f t="shared" si="29"/>
        <v>0.31564178184043973</v>
      </c>
      <c r="J152" s="8">
        <f t="shared" si="30"/>
        <v>0.012228809639868849</v>
      </c>
      <c r="K152" s="2">
        <f t="shared" si="31"/>
        <v>-487042.611188</v>
      </c>
      <c r="L152" s="1">
        <f t="shared" si="35"/>
        <v>19629.850812</v>
      </c>
      <c r="M152" s="1">
        <f t="shared" si="32"/>
        <v>0</v>
      </c>
      <c r="N152" s="1">
        <v>46079462</v>
      </c>
      <c r="O152" s="3">
        <v>0.426</v>
      </c>
      <c r="P152" s="5">
        <f t="shared" si="33"/>
        <v>0.012228809639868849</v>
      </c>
    </row>
    <row r="153" spans="1:16" ht="12.75">
      <c r="A153" t="s">
        <v>156</v>
      </c>
      <c r="B153" t="s">
        <v>41</v>
      </c>
      <c r="C153" t="s">
        <v>415</v>
      </c>
      <c r="D153" s="1">
        <v>11222355.87</v>
      </c>
      <c r="E153" s="1">
        <f t="shared" si="36"/>
        <v>3366706.7609999995</v>
      </c>
      <c r="F153" s="1">
        <v>2296.630000000354</v>
      </c>
      <c r="G153" s="1">
        <f t="shared" si="34"/>
        <v>3369003.391</v>
      </c>
      <c r="H153" s="1">
        <v>3415005.2509999997</v>
      </c>
      <c r="I153" s="6">
        <f t="shared" si="29"/>
        <v>0.30020464776082706</v>
      </c>
      <c r="J153" s="8">
        <f t="shared" si="30"/>
        <v>0.3043037745870378</v>
      </c>
      <c r="K153" s="2">
        <f t="shared" si="31"/>
        <v>46001.85999999987</v>
      </c>
      <c r="L153" s="1">
        <f t="shared" si="35"/>
        <v>3415005.2509999997</v>
      </c>
      <c r="M153" s="1">
        <f t="shared" si="32"/>
        <v>0</v>
      </c>
      <c r="N153" s="1">
        <v>832928110</v>
      </c>
      <c r="O153" s="3">
        <v>4.1</v>
      </c>
      <c r="P153" s="5">
        <f t="shared" si="33"/>
        <v>0.3043037745870378</v>
      </c>
    </row>
    <row r="154" spans="1:16" ht="12.75">
      <c r="A154" t="s">
        <v>157</v>
      </c>
      <c r="B154" t="s">
        <v>41</v>
      </c>
      <c r="C154" t="s">
        <v>416</v>
      </c>
      <c r="D154" s="1">
        <v>3164375.01</v>
      </c>
      <c r="E154" s="1">
        <f t="shared" si="36"/>
        <v>949312.5029999999</v>
      </c>
      <c r="F154" s="1">
        <v>6362.14000000013</v>
      </c>
      <c r="G154" s="1">
        <f t="shared" si="34"/>
        <v>955674.643</v>
      </c>
      <c r="H154" s="1">
        <v>397785.913464</v>
      </c>
      <c r="I154" s="6">
        <f t="shared" si="29"/>
        <v>0.3020105518403775</v>
      </c>
      <c r="J154" s="8">
        <f t="shared" si="30"/>
        <v>0.12570757644303354</v>
      </c>
      <c r="K154" s="2">
        <f t="shared" si="31"/>
        <v>-557888.729536</v>
      </c>
      <c r="L154" s="1">
        <f t="shared" si="35"/>
        <v>397785.91346400004</v>
      </c>
      <c r="M154" s="1">
        <f t="shared" si="32"/>
        <v>0</v>
      </c>
      <c r="N154" s="1">
        <v>47108706</v>
      </c>
      <c r="O154" s="3">
        <v>8.444</v>
      </c>
      <c r="P154" s="5">
        <f t="shared" si="33"/>
        <v>0.12570757644303354</v>
      </c>
    </row>
    <row r="155" spans="1:16" ht="12.75">
      <c r="A155" t="s">
        <v>253</v>
      </c>
      <c r="B155" t="s">
        <v>42</v>
      </c>
      <c r="C155" t="s">
        <v>417</v>
      </c>
      <c r="D155" s="1">
        <v>9334691.93</v>
      </c>
      <c r="E155" s="1">
        <f t="shared" si="36"/>
        <v>2800407.579</v>
      </c>
      <c r="F155" s="1">
        <v>0</v>
      </c>
      <c r="G155" s="1">
        <f t="shared" si="34"/>
        <v>2800407.579</v>
      </c>
      <c r="H155" s="1">
        <v>0</v>
      </c>
      <c r="I155" s="6">
        <f t="shared" si="29"/>
        <v>0.3</v>
      </c>
      <c r="J155" s="8">
        <f t="shared" si="30"/>
        <v>0</v>
      </c>
      <c r="K155" s="2">
        <f t="shared" si="31"/>
        <v>-2800407.579</v>
      </c>
      <c r="L155" s="1">
        <f t="shared" si="35"/>
        <v>0</v>
      </c>
      <c r="M155" s="1">
        <f t="shared" si="32"/>
        <v>0</v>
      </c>
      <c r="N155" s="1">
        <v>33851789</v>
      </c>
      <c r="O155" s="3">
        <v>0</v>
      </c>
      <c r="P155" s="5">
        <f t="shared" si="33"/>
        <v>0</v>
      </c>
    </row>
    <row r="156" spans="1:16" ht="12.75">
      <c r="A156" t="s">
        <v>158</v>
      </c>
      <c r="B156" t="s">
        <v>42</v>
      </c>
      <c r="C156" t="s">
        <v>418</v>
      </c>
      <c r="D156" s="1">
        <v>2298127.47</v>
      </c>
      <c r="E156" s="1">
        <f t="shared" si="36"/>
        <v>689438.241</v>
      </c>
      <c r="F156" s="1">
        <v>3088.3899999998976</v>
      </c>
      <c r="G156" s="1">
        <f t="shared" si="34"/>
        <v>692526.6309999999</v>
      </c>
      <c r="H156" s="1">
        <v>74218.66025</v>
      </c>
      <c r="I156" s="6">
        <f t="shared" si="29"/>
        <v>0.30134387236579174</v>
      </c>
      <c r="J156" s="8">
        <f t="shared" si="30"/>
        <v>0.03229527570548556</v>
      </c>
      <c r="K156" s="2">
        <f t="shared" si="31"/>
        <v>-618307.97075</v>
      </c>
      <c r="L156" s="1">
        <f t="shared" si="35"/>
        <v>74218.66025</v>
      </c>
      <c r="M156" s="1">
        <f t="shared" si="32"/>
        <v>0</v>
      </c>
      <c r="N156" s="1">
        <v>26225675</v>
      </c>
      <c r="O156" s="3">
        <v>2.83</v>
      </c>
      <c r="P156" s="5">
        <f t="shared" si="33"/>
        <v>0.03229527570548556</v>
      </c>
    </row>
    <row r="157" spans="1:16" ht="12.75">
      <c r="A157" t="s">
        <v>159</v>
      </c>
      <c r="B157" t="s">
        <v>43</v>
      </c>
      <c r="C157" t="s">
        <v>419</v>
      </c>
      <c r="D157" s="1">
        <v>33541795</v>
      </c>
      <c r="E157" s="1">
        <f>IF((D157*0.25)&lt;200000,200000,(D157*0.25))</f>
        <v>8385448.75</v>
      </c>
      <c r="F157" s="1">
        <v>650000</v>
      </c>
      <c r="G157" s="1">
        <f t="shared" si="34"/>
        <v>9035448.75</v>
      </c>
      <c r="H157" s="1">
        <v>7128748.05245</v>
      </c>
      <c r="I157" s="6">
        <f t="shared" si="29"/>
        <v>0.26937880784257373</v>
      </c>
      <c r="J157" s="8">
        <f t="shared" si="30"/>
        <v>0.21253329025623108</v>
      </c>
      <c r="K157" s="2">
        <f t="shared" si="31"/>
        <v>-1906700.6975499997</v>
      </c>
      <c r="L157" s="1">
        <f t="shared" si="35"/>
        <v>7128748.052449999</v>
      </c>
      <c r="M157" s="1">
        <f t="shared" si="32"/>
        <v>0</v>
      </c>
      <c r="N157" s="1">
        <v>2249526050</v>
      </c>
      <c r="O157" s="3">
        <v>3.169</v>
      </c>
      <c r="P157" s="5">
        <f t="shared" si="33"/>
        <v>0.21253329025623105</v>
      </c>
    </row>
    <row r="158" spans="1:16" ht="12.75">
      <c r="A158" t="s">
        <v>160</v>
      </c>
      <c r="B158" t="s">
        <v>52</v>
      </c>
      <c r="C158" t="s">
        <v>420</v>
      </c>
      <c r="D158" s="1">
        <v>4115656.5</v>
      </c>
      <c r="E158" s="1">
        <f>IF((D158*0.3)&lt;200000,200000,(D158*0.3))</f>
        <v>1234696.95</v>
      </c>
      <c r="F158" s="1">
        <v>235967.64</v>
      </c>
      <c r="G158" s="1">
        <f t="shared" si="34"/>
        <v>1470664.5899999999</v>
      </c>
      <c r="H158" s="1">
        <v>584846.3328</v>
      </c>
      <c r="I158" s="6">
        <f t="shared" si="29"/>
        <v>0.35733414341065634</v>
      </c>
      <c r="J158" s="8">
        <f t="shared" si="30"/>
        <v>0.14210280493525151</v>
      </c>
      <c r="K158" s="2">
        <f t="shared" si="31"/>
        <v>-885818.2571999999</v>
      </c>
      <c r="L158" s="1">
        <f t="shared" si="35"/>
        <v>584846.3328</v>
      </c>
      <c r="M158" s="1">
        <f t="shared" si="32"/>
        <v>0</v>
      </c>
      <c r="N158" s="1">
        <v>399485200</v>
      </c>
      <c r="O158" s="3">
        <v>1.464</v>
      </c>
      <c r="P158" s="5">
        <f t="shared" si="33"/>
        <v>0.14210280493525151</v>
      </c>
    </row>
    <row r="159" spans="1:16" ht="12.75">
      <c r="A159" t="s">
        <v>161</v>
      </c>
      <c r="B159" t="s">
        <v>52</v>
      </c>
      <c r="C159" t="s">
        <v>421</v>
      </c>
      <c r="D159" s="1">
        <v>20088977.81</v>
      </c>
      <c r="E159" s="1">
        <f>IF((D159*0.25)&lt;200000,200000,(D159*0.25))</f>
        <v>5022244.4525</v>
      </c>
      <c r="F159" s="1">
        <v>1157745.67</v>
      </c>
      <c r="G159" s="1">
        <f t="shared" si="34"/>
        <v>6179990.1225</v>
      </c>
      <c r="H159" s="1">
        <v>1100125.933776</v>
      </c>
      <c r="I159" s="6">
        <f t="shared" si="29"/>
        <v>0.30763088998105675</v>
      </c>
      <c r="J159" s="8">
        <f t="shared" si="30"/>
        <v>0.05476266359497761</v>
      </c>
      <c r="K159" s="2">
        <f t="shared" si="31"/>
        <v>-5079864.188724</v>
      </c>
      <c r="L159" s="1">
        <f t="shared" si="35"/>
        <v>1100125.933776</v>
      </c>
      <c r="M159" s="1">
        <f t="shared" si="32"/>
        <v>0</v>
      </c>
      <c r="N159" s="1">
        <v>307126168</v>
      </c>
      <c r="O159" s="3">
        <v>3.5820000000000003</v>
      </c>
      <c r="P159" s="5">
        <f t="shared" si="33"/>
        <v>0.05476266359497761</v>
      </c>
    </row>
    <row r="160" spans="1:16" ht="12.75">
      <c r="A160" t="s">
        <v>254</v>
      </c>
      <c r="B160" t="s">
        <v>44</v>
      </c>
      <c r="C160" t="s">
        <v>422</v>
      </c>
      <c r="D160" s="1">
        <v>4473809.73</v>
      </c>
      <c r="E160" s="1">
        <f>IF((D160*0.3)&lt;200000,200000,(D160*0.3))</f>
        <v>1342142.919</v>
      </c>
      <c r="F160" s="1">
        <v>0</v>
      </c>
      <c r="G160" s="1">
        <f t="shared" si="34"/>
        <v>1342142.919</v>
      </c>
      <c r="H160" s="1">
        <v>0</v>
      </c>
      <c r="I160" s="6">
        <f t="shared" si="29"/>
        <v>0.3</v>
      </c>
      <c r="J160" s="8">
        <f t="shared" si="30"/>
        <v>0</v>
      </c>
      <c r="K160" s="2">
        <f t="shared" si="31"/>
        <v>-1342142.919</v>
      </c>
      <c r="L160" s="1">
        <f t="shared" si="35"/>
        <v>0</v>
      </c>
      <c r="M160" s="1">
        <f t="shared" si="32"/>
        <v>0</v>
      </c>
      <c r="N160" s="1">
        <v>43154222</v>
      </c>
      <c r="O160" s="3">
        <v>0</v>
      </c>
      <c r="P160" s="5">
        <f t="shared" si="33"/>
        <v>0</v>
      </c>
    </row>
    <row r="161" spans="1:16" ht="12.75">
      <c r="A161" t="s">
        <v>162</v>
      </c>
      <c r="B161" t="s">
        <v>44</v>
      </c>
      <c r="C161" t="s">
        <v>423</v>
      </c>
      <c r="D161" s="1">
        <v>1838739.82</v>
      </c>
      <c r="E161" s="1">
        <f>IF((D161*0.3)&lt;200000,200000,(D161*0.3))</f>
        <v>551621.946</v>
      </c>
      <c r="F161" s="1">
        <v>0</v>
      </c>
      <c r="G161" s="1">
        <f t="shared" si="34"/>
        <v>551621.946</v>
      </c>
      <c r="H161" s="1">
        <v>257498.94305000003</v>
      </c>
      <c r="I161" s="6">
        <f t="shared" si="29"/>
        <v>0.3</v>
      </c>
      <c r="J161" s="8">
        <f t="shared" si="30"/>
        <v>0.1400409890780524</v>
      </c>
      <c r="K161" s="2">
        <f t="shared" si="31"/>
        <v>-294123.00295</v>
      </c>
      <c r="L161" s="1">
        <f t="shared" si="35"/>
        <v>257498.94305</v>
      </c>
      <c r="M161" s="1">
        <f t="shared" si="32"/>
        <v>0</v>
      </c>
      <c r="N161" s="1">
        <v>32345050</v>
      </c>
      <c r="O161" s="3">
        <v>7.961</v>
      </c>
      <c r="P161" s="5">
        <f t="shared" si="33"/>
        <v>0.14004098907805237</v>
      </c>
    </row>
    <row r="162" spans="1:16" ht="12.75">
      <c r="A162" t="s">
        <v>255</v>
      </c>
      <c r="B162" t="s">
        <v>44</v>
      </c>
      <c r="C162" t="s">
        <v>424</v>
      </c>
      <c r="D162" s="1">
        <v>3208902.23</v>
      </c>
      <c r="E162" s="1">
        <f>IF((D162*0.3)&lt;200000,200000,(D162*0.3))</f>
        <v>962670.669</v>
      </c>
      <c r="F162" s="1">
        <v>0</v>
      </c>
      <c r="G162" s="1">
        <f t="shared" si="34"/>
        <v>962670.669</v>
      </c>
      <c r="H162" s="1">
        <v>0</v>
      </c>
      <c r="I162" s="6">
        <f t="shared" si="29"/>
        <v>0.3</v>
      </c>
      <c r="J162" s="8">
        <f t="shared" si="30"/>
        <v>0</v>
      </c>
      <c r="K162" s="2">
        <f t="shared" si="31"/>
        <v>-962670.669</v>
      </c>
      <c r="L162" s="1">
        <f t="shared" si="35"/>
        <v>0</v>
      </c>
      <c r="M162" s="1">
        <f t="shared" si="32"/>
        <v>0</v>
      </c>
      <c r="N162" s="1">
        <v>19754419</v>
      </c>
      <c r="O162" s="3">
        <v>0</v>
      </c>
      <c r="P162" s="5">
        <f t="shared" si="33"/>
        <v>0</v>
      </c>
    </row>
    <row r="163" spans="1:16" ht="12.75">
      <c r="A163" t="s">
        <v>256</v>
      </c>
      <c r="B163" t="s">
        <v>44</v>
      </c>
      <c r="C163" t="s">
        <v>425</v>
      </c>
      <c r="D163" s="1">
        <v>2367149.6</v>
      </c>
      <c r="E163" s="1">
        <f>IF((D163*0.3)&lt;200000,200000,(D163*0.3))</f>
        <v>710144.88</v>
      </c>
      <c r="F163" s="1">
        <v>0</v>
      </c>
      <c r="G163" s="1">
        <f t="shared" si="34"/>
        <v>710144.88</v>
      </c>
      <c r="H163" s="1">
        <v>0</v>
      </c>
      <c r="I163" s="6">
        <f aca="true" t="shared" si="37" ref="I163:I180">(E163+F163)/D163</f>
        <v>0.3</v>
      </c>
      <c r="J163" s="8">
        <f aca="true" t="shared" si="38" ref="J163:J180">H163/D163</f>
        <v>0</v>
      </c>
      <c r="K163" s="2">
        <f aca="true" t="shared" si="39" ref="K163:K180">H163-G163</f>
        <v>-710144.88</v>
      </c>
      <c r="L163" s="1">
        <f t="shared" si="35"/>
        <v>0</v>
      </c>
      <c r="M163" s="1">
        <f aca="true" t="shared" si="40" ref="M163:M180">L163-H163</f>
        <v>0</v>
      </c>
      <c r="N163" s="1">
        <v>16259864</v>
      </c>
      <c r="O163" s="3">
        <v>0</v>
      </c>
      <c r="P163" s="5">
        <f aca="true" t="shared" si="41" ref="P163:P180">L163/D163</f>
        <v>0</v>
      </c>
    </row>
    <row r="164" spans="1:16" ht="12.75">
      <c r="A164" t="s">
        <v>163</v>
      </c>
      <c r="B164" t="s">
        <v>44</v>
      </c>
      <c r="C164" t="s">
        <v>426</v>
      </c>
      <c r="D164" s="1">
        <v>1648743.63</v>
      </c>
      <c r="E164" s="1">
        <f>IF((D164*0.3)&lt;200000,200000,(D164*0.3))</f>
        <v>494623.0889999999</v>
      </c>
      <c r="F164" s="1">
        <v>0</v>
      </c>
      <c r="G164" s="1">
        <f t="shared" si="34"/>
        <v>494623.0889999999</v>
      </c>
      <c r="H164" s="1">
        <v>226614.66428799997</v>
      </c>
      <c r="I164" s="6">
        <f t="shared" si="37"/>
        <v>0.3</v>
      </c>
      <c r="J164" s="8">
        <f t="shared" si="38"/>
        <v>0.1374468778314552</v>
      </c>
      <c r="K164" s="2">
        <f t="shared" si="39"/>
        <v>-268008.42471199995</v>
      </c>
      <c r="L164" s="1">
        <f t="shared" si="35"/>
        <v>226614.664288</v>
      </c>
      <c r="M164" s="1">
        <f t="shared" si="40"/>
        <v>0</v>
      </c>
      <c r="N164" s="1">
        <v>42789778</v>
      </c>
      <c r="O164" s="3">
        <v>5.295999999999999</v>
      </c>
      <c r="P164" s="5">
        <f t="shared" si="41"/>
        <v>0.13744687783145523</v>
      </c>
    </row>
    <row r="165" spans="1:16" ht="12.75">
      <c r="A165" t="s">
        <v>164</v>
      </c>
      <c r="B165" t="s">
        <v>45</v>
      </c>
      <c r="C165" t="s">
        <v>427</v>
      </c>
      <c r="D165" s="1">
        <v>17506518.99</v>
      </c>
      <c r="E165" s="1">
        <f aca="true" t="shared" si="42" ref="E165:E172">IF((D165*0.25)&lt;200000,200000,(D165*0.25))</f>
        <v>4376629.7475</v>
      </c>
      <c r="F165" s="1">
        <v>464593.6400000006</v>
      </c>
      <c r="G165" s="1">
        <f t="shared" si="34"/>
        <v>4841223.3875</v>
      </c>
      <c r="H165" s="1">
        <v>3903839.503236</v>
      </c>
      <c r="I165" s="6">
        <f t="shared" si="37"/>
        <v>0.27653832211105955</v>
      </c>
      <c r="J165" s="8">
        <f t="shared" si="38"/>
        <v>0.2229934749144553</v>
      </c>
      <c r="K165" s="2">
        <f t="shared" si="39"/>
        <v>-937383.8842640002</v>
      </c>
      <c r="L165" s="1">
        <f t="shared" si="35"/>
        <v>3903839.503236</v>
      </c>
      <c r="M165" s="1">
        <f t="shared" si="40"/>
        <v>0</v>
      </c>
      <c r="N165" s="1">
        <v>1166021357</v>
      </c>
      <c r="O165" s="3">
        <v>3.348</v>
      </c>
      <c r="P165" s="5">
        <f t="shared" si="41"/>
        <v>0.2229934749144553</v>
      </c>
    </row>
    <row r="166" spans="1:16" ht="12.75">
      <c r="A166" t="s">
        <v>165</v>
      </c>
      <c r="B166" t="s">
        <v>45</v>
      </c>
      <c r="C166" t="s">
        <v>428</v>
      </c>
      <c r="D166" s="1">
        <v>17907851.67</v>
      </c>
      <c r="E166" s="1">
        <f t="shared" si="42"/>
        <v>4476962.9175</v>
      </c>
      <c r="F166" s="1">
        <v>402051.60000000056</v>
      </c>
      <c r="G166" s="1">
        <f t="shared" si="34"/>
        <v>4879014.517500001</v>
      </c>
      <c r="H166" s="1">
        <v>2700352.3635</v>
      </c>
      <c r="I166" s="6">
        <f t="shared" si="37"/>
        <v>0.27245113525669495</v>
      </c>
      <c r="J166" s="8">
        <f t="shared" si="38"/>
        <v>0.15079153062361722</v>
      </c>
      <c r="K166" s="2">
        <f t="shared" si="39"/>
        <v>-2178662.154000001</v>
      </c>
      <c r="L166" s="1">
        <f t="shared" si="35"/>
        <v>2700352.3635</v>
      </c>
      <c r="M166" s="1">
        <f t="shared" si="40"/>
        <v>0</v>
      </c>
      <c r="N166" s="1">
        <v>710993250</v>
      </c>
      <c r="O166" s="3">
        <v>3.798</v>
      </c>
      <c r="P166" s="5">
        <f t="shared" si="41"/>
        <v>0.15079153062361722</v>
      </c>
    </row>
    <row r="167" spans="1:16" ht="12.75">
      <c r="A167" t="s">
        <v>166</v>
      </c>
      <c r="B167" t="s">
        <v>45</v>
      </c>
      <c r="C167" t="s">
        <v>429</v>
      </c>
      <c r="D167" s="1">
        <v>22673655.39</v>
      </c>
      <c r="E167" s="1">
        <f t="shared" si="42"/>
        <v>5668413.8475</v>
      </c>
      <c r="F167" s="1">
        <v>263308.68</v>
      </c>
      <c r="G167" s="1">
        <f t="shared" si="34"/>
        <v>5931722.5275</v>
      </c>
      <c r="H167" s="1">
        <v>4546809.494279999</v>
      </c>
      <c r="I167" s="6">
        <f t="shared" si="37"/>
        <v>0.26161297882811296</v>
      </c>
      <c r="J167" s="8">
        <f t="shared" si="38"/>
        <v>0.2005327070590182</v>
      </c>
      <c r="K167" s="2">
        <f t="shared" si="39"/>
        <v>-1384913.0332200006</v>
      </c>
      <c r="L167" s="1">
        <f t="shared" si="35"/>
        <v>4546809.494279999</v>
      </c>
      <c r="M167" s="1">
        <f t="shared" si="40"/>
        <v>0</v>
      </c>
      <c r="N167" s="1">
        <v>1923354270</v>
      </c>
      <c r="O167" s="3">
        <v>2.364</v>
      </c>
      <c r="P167" s="5">
        <f t="shared" si="41"/>
        <v>0.2005327070590182</v>
      </c>
    </row>
    <row r="168" spans="1:16" ht="12.75">
      <c r="A168" t="s">
        <v>167</v>
      </c>
      <c r="B168" t="s">
        <v>45</v>
      </c>
      <c r="C168" t="s">
        <v>430</v>
      </c>
      <c r="D168" s="1">
        <v>64968224.11</v>
      </c>
      <c r="E168" s="1">
        <f t="shared" si="42"/>
        <v>16242056.0275</v>
      </c>
      <c r="F168" s="1">
        <v>679899.57</v>
      </c>
      <c r="G168" s="1">
        <f t="shared" si="34"/>
        <v>16921955.5975</v>
      </c>
      <c r="H168" s="1">
        <v>6195292.125695999</v>
      </c>
      <c r="I168" s="6">
        <f t="shared" si="37"/>
        <v>0.2604651093563653</v>
      </c>
      <c r="J168" s="8">
        <f t="shared" si="38"/>
        <v>0.0953588036392457</v>
      </c>
      <c r="K168" s="2">
        <f t="shared" si="39"/>
        <v>-10726663.471804</v>
      </c>
      <c r="L168" s="1">
        <f t="shared" si="35"/>
        <v>6195292.125695999</v>
      </c>
      <c r="M168" s="1">
        <f t="shared" si="40"/>
        <v>0</v>
      </c>
      <c r="N168" s="1">
        <v>1344464437</v>
      </c>
      <c r="O168" s="3">
        <v>4.608</v>
      </c>
      <c r="P168" s="5">
        <f t="shared" si="41"/>
        <v>0.0953588036392457</v>
      </c>
    </row>
    <row r="169" spans="1:16" ht="12.75">
      <c r="A169" t="s">
        <v>168</v>
      </c>
      <c r="B169" t="s">
        <v>45</v>
      </c>
      <c r="C169" t="s">
        <v>431</v>
      </c>
      <c r="D169" s="1">
        <v>33437432.34</v>
      </c>
      <c r="E169" s="1">
        <f t="shared" si="42"/>
        <v>8359358.085</v>
      </c>
      <c r="F169" s="1">
        <v>418806.2800000012</v>
      </c>
      <c r="G169" s="1">
        <f t="shared" si="34"/>
        <v>8778164.365000002</v>
      </c>
      <c r="H169" s="1">
        <v>4500193.887792001</v>
      </c>
      <c r="I169" s="6">
        <f t="shared" si="37"/>
        <v>0.2625250729703608</v>
      </c>
      <c r="J169" s="8">
        <f t="shared" si="38"/>
        <v>0.13458551009637723</v>
      </c>
      <c r="K169" s="2">
        <f t="shared" si="39"/>
        <v>-4277970.477208002</v>
      </c>
      <c r="L169" s="1">
        <f t="shared" si="35"/>
        <v>4500193.887792</v>
      </c>
      <c r="M169" s="1">
        <f t="shared" si="40"/>
        <v>0</v>
      </c>
      <c r="N169" s="1">
        <v>508381596</v>
      </c>
      <c r="O169" s="3">
        <v>8.852</v>
      </c>
      <c r="P169" s="5">
        <f t="shared" si="41"/>
        <v>0.1345855100963772</v>
      </c>
    </row>
    <row r="170" spans="1:16" ht="12.75">
      <c r="A170" t="s">
        <v>257</v>
      </c>
      <c r="B170" t="s">
        <v>45</v>
      </c>
      <c r="C170" t="s">
        <v>432</v>
      </c>
      <c r="D170" s="1">
        <v>204329927.24</v>
      </c>
      <c r="E170" s="1">
        <f t="shared" si="42"/>
        <v>51082481.81</v>
      </c>
      <c r="F170" s="1">
        <v>2545812.86</v>
      </c>
      <c r="G170" s="1">
        <f t="shared" si="34"/>
        <v>53628294.67</v>
      </c>
      <c r="H170" s="1">
        <v>22652952.47</v>
      </c>
      <c r="I170" s="6">
        <f t="shared" si="37"/>
        <v>0.2624593244581826</v>
      </c>
      <c r="J170" s="8">
        <f t="shared" si="38"/>
        <v>0.11086458442963422</v>
      </c>
      <c r="K170" s="2">
        <f t="shared" si="39"/>
        <v>-30975342.200000003</v>
      </c>
      <c r="L170" s="1">
        <f t="shared" si="35"/>
        <v>22652952.47</v>
      </c>
      <c r="M170" s="1">
        <f t="shared" si="40"/>
        <v>0</v>
      </c>
      <c r="N170" s="1">
        <v>2265295247</v>
      </c>
      <c r="O170" s="3">
        <v>10</v>
      </c>
      <c r="P170" s="5">
        <f t="shared" si="41"/>
        <v>0.11086458442963422</v>
      </c>
    </row>
    <row r="171" spans="1:16" ht="12.75">
      <c r="A171" t="s">
        <v>169</v>
      </c>
      <c r="B171" t="s">
        <v>45</v>
      </c>
      <c r="C171" t="s">
        <v>433</v>
      </c>
      <c r="D171" s="1">
        <v>10722320.48</v>
      </c>
      <c r="E171" s="1">
        <f t="shared" si="42"/>
        <v>2680580.12</v>
      </c>
      <c r="F171" s="1">
        <v>243119.79</v>
      </c>
      <c r="G171" s="1">
        <f t="shared" si="34"/>
        <v>2923699.91</v>
      </c>
      <c r="H171" s="1">
        <v>2904905.8040000005</v>
      </c>
      <c r="I171" s="6">
        <f t="shared" si="37"/>
        <v>0.27267417677483935</v>
      </c>
      <c r="J171" s="8">
        <f t="shared" si="38"/>
        <v>0.27092137466124316</v>
      </c>
      <c r="K171" s="2">
        <f t="shared" si="39"/>
        <v>-18794.10599999968</v>
      </c>
      <c r="L171" s="1">
        <f t="shared" si="35"/>
        <v>2904905.804</v>
      </c>
      <c r="M171" s="1">
        <f t="shared" si="40"/>
        <v>0</v>
      </c>
      <c r="N171" s="1">
        <v>2120369200</v>
      </c>
      <c r="O171" s="3">
        <v>1.37</v>
      </c>
      <c r="P171" s="5">
        <f t="shared" si="41"/>
        <v>0.2709213746612431</v>
      </c>
    </row>
    <row r="172" spans="1:16" ht="12.75">
      <c r="A172" t="s">
        <v>170</v>
      </c>
      <c r="B172" t="s">
        <v>45</v>
      </c>
      <c r="C172" t="s">
        <v>434</v>
      </c>
      <c r="D172" s="1">
        <v>21258355.73</v>
      </c>
      <c r="E172" s="1">
        <f t="shared" si="42"/>
        <v>5314588.9325</v>
      </c>
      <c r="F172" s="1">
        <v>520740.6899999995</v>
      </c>
      <c r="G172" s="1">
        <f t="shared" si="34"/>
        <v>5835329.6225</v>
      </c>
      <c r="H172" s="1">
        <v>2675499.58765</v>
      </c>
      <c r="I172" s="6">
        <f t="shared" si="37"/>
        <v>0.2744958122167993</v>
      </c>
      <c r="J172" s="8">
        <f t="shared" si="38"/>
        <v>0.12585637485943038</v>
      </c>
      <c r="K172" s="2">
        <f t="shared" si="39"/>
        <v>-3159830.0348499995</v>
      </c>
      <c r="L172" s="1">
        <f t="shared" si="35"/>
        <v>2675499.58765</v>
      </c>
      <c r="M172" s="1">
        <f t="shared" si="40"/>
        <v>0</v>
      </c>
      <c r="N172" s="1">
        <v>1461223150</v>
      </c>
      <c r="O172" s="3">
        <v>1.831</v>
      </c>
      <c r="P172" s="5">
        <f t="shared" si="41"/>
        <v>0.12585637485943038</v>
      </c>
    </row>
    <row r="173" spans="1:16" ht="12.75">
      <c r="A173" t="s">
        <v>171</v>
      </c>
      <c r="B173" t="s">
        <v>45</v>
      </c>
      <c r="C173" t="s">
        <v>435</v>
      </c>
      <c r="D173" s="1">
        <v>9108633.53</v>
      </c>
      <c r="E173" s="1">
        <f aca="true" t="shared" si="43" ref="E173:E180">IF((D173*0.3)&lt;200000,200000,(D173*0.3))</f>
        <v>2732590.059</v>
      </c>
      <c r="F173" s="1">
        <v>223101.13</v>
      </c>
      <c r="G173" s="1">
        <f t="shared" si="34"/>
        <v>2955691.189</v>
      </c>
      <c r="H173" s="1">
        <v>900204.925</v>
      </c>
      <c r="I173" s="6">
        <f t="shared" si="37"/>
        <v>0.32449336986334987</v>
      </c>
      <c r="J173" s="8">
        <f t="shared" si="38"/>
        <v>0.09882985433930397</v>
      </c>
      <c r="K173" s="2">
        <f t="shared" si="39"/>
        <v>-2055486.2639999997</v>
      </c>
      <c r="L173" s="1">
        <f t="shared" si="35"/>
        <v>900204.925</v>
      </c>
      <c r="M173" s="1">
        <f t="shared" si="40"/>
        <v>0</v>
      </c>
      <c r="N173" s="1">
        <v>299668750</v>
      </c>
      <c r="O173" s="3">
        <v>3.004</v>
      </c>
      <c r="P173" s="5">
        <f t="shared" si="41"/>
        <v>0.09882985433930397</v>
      </c>
    </row>
    <row r="174" spans="1:16" ht="12.75">
      <c r="A174" t="s">
        <v>258</v>
      </c>
      <c r="B174" t="s">
        <v>45</v>
      </c>
      <c r="C174" t="s">
        <v>436</v>
      </c>
      <c r="D174" s="1">
        <v>2711352.46</v>
      </c>
      <c r="E174" s="1">
        <f t="shared" si="43"/>
        <v>813405.738</v>
      </c>
      <c r="F174" s="1">
        <v>0</v>
      </c>
      <c r="G174" s="1">
        <f t="shared" si="34"/>
        <v>813405.738</v>
      </c>
      <c r="H174" s="1">
        <v>813402.345563</v>
      </c>
      <c r="I174" s="6">
        <f t="shared" si="37"/>
        <v>0.3</v>
      </c>
      <c r="J174" s="8">
        <f t="shared" si="38"/>
        <v>0.29999874880265476</v>
      </c>
      <c r="K174" s="2">
        <f t="shared" si="39"/>
        <v>-3.392437000060454</v>
      </c>
      <c r="L174" s="1">
        <f t="shared" si="35"/>
        <v>813402.345563</v>
      </c>
      <c r="M174" s="1">
        <f t="shared" si="40"/>
        <v>0</v>
      </c>
      <c r="N174" s="1">
        <v>142925330</v>
      </c>
      <c r="O174" s="3">
        <v>5.6911</v>
      </c>
      <c r="P174" s="5">
        <f t="shared" si="41"/>
        <v>0.29999874880265476</v>
      </c>
    </row>
    <row r="175" spans="1:16" ht="12.75">
      <c r="A175" t="s">
        <v>172</v>
      </c>
      <c r="B175" t="s">
        <v>45</v>
      </c>
      <c r="C175" t="s">
        <v>437</v>
      </c>
      <c r="D175" s="1">
        <v>3048835.89</v>
      </c>
      <c r="E175" s="1">
        <f t="shared" si="43"/>
        <v>914650.767</v>
      </c>
      <c r="F175" s="1">
        <v>0</v>
      </c>
      <c r="G175" s="1">
        <f t="shared" si="34"/>
        <v>914650.767</v>
      </c>
      <c r="H175" s="1">
        <v>74983.35986000001</v>
      </c>
      <c r="I175" s="6">
        <f t="shared" si="37"/>
        <v>0.3</v>
      </c>
      <c r="J175" s="8">
        <f t="shared" si="38"/>
        <v>0.024594095112151153</v>
      </c>
      <c r="K175" s="2">
        <f t="shared" si="39"/>
        <v>-839667.40714</v>
      </c>
      <c r="L175" s="1">
        <f t="shared" si="35"/>
        <v>74983.35986</v>
      </c>
      <c r="M175" s="1">
        <f t="shared" si="40"/>
        <v>0</v>
      </c>
      <c r="N175" s="1">
        <v>286196030</v>
      </c>
      <c r="O175" s="3">
        <v>0.262</v>
      </c>
      <c r="P175" s="5">
        <f t="shared" si="41"/>
        <v>0.024594095112151146</v>
      </c>
    </row>
    <row r="176" spans="1:16" ht="12.75">
      <c r="A176" t="s">
        <v>173</v>
      </c>
      <c r="B176" t="s">
        <v>45</v>
      </c>
      <c r="C176" t="s">
        <v>438</v>
      </c>
      <c r="D176" s="1">
        <v>1372966.5</v>
      </c>
      <c r="E176" s="1">
        <f t="shared" si="43"/>
        <v>411889.95</v>
      </c>
      <c r="F176" s="1">
        <v>0</v>
      </c>
      <c r="G176" s="1">
        <f t="shared" si="34"/>
        <v>411889.95</v>
      </c>
      <c r="H176" s="1">
        <v>404959.44258</v>
      </c>
      <c r="I176" s="6">
        <f t="shared" si="37"/>
        <v>0.3</v>
      </c>
      <c r="J176" s="8">
        <f t="shared" si="38"/>
        <v>0.2949521656792063</v>
      </c>
      <c r="K176" s="2">
        <f t="shared" si="39"/>
        <v>-6930.507420000038</v>
      </c>
      <c r="L176" s="1">
        <f t="shared" si="35"/>
        <v>404959.44258000003</v>
      </c>
      <c r="M176" s="1">
        <f t="shared" si="40"/>
        <v>0</v>
      </c>
      <c r="N176" s="1">
        <v>375658110</v>
      </c>
      <c r="O176" s="3">
        <v>1.078</v>
      </c>
      <c r="P176" s="5">
        <f t="shared" si="41"/>
        <v>0.29495216567920635</v>
      </c>
    </row>
    <row r="177" spans="1:16" ht="12.75">
      <c r="A177" t="s">
        <v>174</v>
      </c>
      <c r="B177" t="s">
        <v>63</v>
      </c>
      <c r="C177" t="s">
        <v>64</v>
      </c>
      <c r="D177" s="1">
        <v>8853755.32</v>
      </c>
      <c r="E177" s="1">
        <f t="shared" si="43"/>
        <v>2656126.596</v>
      </c>
      <c r="F177" s="1">
        <v>0</v>
      </c>
      <c r="G177" s="1">
        <f t="shared" si="34"/>
        <v>2656126.596</v>
      </c>
      <c r="H177" s="1">
        <v>997339.75286</v>
      </c>
      <c r="I177" s="6">
        <f t="shared" si="37"/>
        <v>0.3</v>
      </c>
      <c r="J177" s="8">
        <f t="shared" si="38"/>
        <v>0.11264595833217582</v>
      </c>
      <c r="K177" s="2">
        <f t="shared" si="39"/>
        <v>-1658786.84314</v>
      </c>
      <c r="L177" s="1">
        <f t="shared" si="35"/>
        <v>997339.75286</v>
      </c>
      <c r="M177" s="1">
        <f t="shared" si="40"/>
        <v>0</v>
      </c>
      <c r="N177" s="1">
        <v>113942620</v>
      </c>
      <c r="O177" s="3">
        <v>8.753</v>
      </c>
      <c r="P177" s="5">
        <f t="shared" si="41"/>
        <v>0.11264595833217582</v>
      </c>
    </row>
    <row r="178" spans="1:16" ht="12.75">
      <c r="A178" t="s">
        <v>175</v>
      </c>
      <c r="B178" t="s">
        <v>63</v>
      </c>
      <c r="C178" t="s">
        <v>65</v>
      </c>
      <c r="D178" s="1">
        <v>7092069.86</v>
      </c>
      <c r="E178" s="1">
        <f t="shared" si="43"/>
        <v>2127620.958</v>
      </c>
      <c r="F178" s="1">
        <v>0</v>
      </c>
      <c r="G178" s="1">
        <f t="shared" si="34"/>
        <v>2127620.958</v>
      </c>
      <c r="H178" s="1">
        <v>1265351.3154</v>
      </c>
      <c r="I178" s="6">
        <f t="shared" si="37"/>
        <v>0.3</v>
      </c>
      <c r="J178" s="8">
        <f t="shared" si="38"/>
        <v>0.17841777370760417</v>
      </c>
      <c r="K178" s="2">
        <f t="shared" si="39"/>
        <v>-862269.6426000001</v>
      </c>
      <c r="L178" s="1">
        <f t="shared" si="35"/>
        <v>1265351.3154000002</v>
      </c>
      <c r="M178" s="1">
        <f t="shared" si="40"/>
        <v>0</v>
      </c>
      <c r="N178" s="1">
        <v>105816300</v>
      </c>
      <c r="O178" s="3">
        <v>11.958</v>
      </c>
      <c r="P178" s="5">
        <f t="shared" si="41"/>
        <v>0.1784177737076042</v>
      </c>
    </row>
    <row r="179" spans="1:16" ht="12.75">
      <c r="A179" t="s">
        <v>259</v>
      </c>
      <c r="B179" t="s">
        <v>63</v>
      </c>
      <c r="C179" t="s">
        <v>439</v>
      </c>
      <c r="D179" s="1">
        <v>3002541.18</v>
      </c>
      <c r="E179" s="1">
        <f t="shared" si="43"/>
        <v>900762.354</v>
      </c>
      <c r="F179" s="1">
        <v>0</v>
      </c>
      <c r="G179" s="1">
        <f t="shared" si="34"/>
        <v>900762.354</v>
      </c>
      <c r="H179" s="1">
        <v>0</v>
      </c>
      <c r="I179" s="6">
        <f t="shared" si="37"/>
        <v>0.3</v>
      </c>
      <c r="J179" s="8">
        <f t="shared" si="38"/>
        <v>0</v>
      </c>
      <c r="K179" s="2">
        <f t="shared" si="39"/>
        <v>-900762.354</v>
      </c>
      <c r="L179" s="1">
        <f t="shared" si="35"/>
        <v>0</v>
      </c>
      <c r="M179" s="1">
        <f t="shared" si="40"/>
        <v>0</v>
      </c>
      <c r="N179" s="1">
        <v>18795723</v>
      </c>
      <c r="O179" s="3">
        <v>0</v>
      </c>
      <c r="P179" s="5">
        <f t="shared" si="41"/>
        <v>0</v>
      </c>
    </row>
    <row r="180" spans="1:16" ht="12.75">
      <c r="A180" t="s">
        <v>176</v>
      </c>
      <c r="B180" t="s">
        <v>63</v>
      </c>
      <c r="C180" t="s">
        <v>66</v>
      </c>
      <c r="D180" s="1">
        <v>1220576.27</v>
      </c>
      <c r="E180" s="1">
        <f t="shared" si="43"/>
        <v>366172.881</v>
      </c>
      <c r="F180" s="1">
        <v>0</v>
      </c>
      <c r="G180" s="1">
        <f t="shared" si="34"/>
        <v>366172.881</v>
      </c>
      <c r="H180" s="1">
        <v>344504.07743999996</v>
      </c>
      <c r="I180" s="6">
        <f t="shared" si="37"/>
        <v>0.3</v>
      </c>
      <c r="J180" s="8">
        <f t="shared" si="38"/>
        <v>0.282247071246109</v>
      </c>
      <c r="K180" s="2">
        <f t="shared" si="39"/>
        <v>-21668.80356000003</v>
      </c>
      <c r="L180" s="1">
        <f t="shared" si="35"/>
        <v>344504.07744</v>
      </c>
      <c r="M180" s="1">
        <f t="shared" si="40"/>
        <v>0</v>
      </c>
      <c r="N180" s="1">
        <v>18247038</v>
      </c>
      <c r="O180" s="3">
        <v>18.88</v>
      </c>
      <c r="P180" s="5">
        <f t="shared" si="41"/>
        <v>0.28224707124610904</v>
      </c>
    </row>
    <row r="182" spans="3:15" ht="12.75">
      <c r="C182" s="17" t="s">
        <v>8</v>
      </c>
      <c r="D182" s="1">
        <f>SUM(D3:D181)</f>
        <v>8291005431.099999</v>
      </c>
      <c r="E182" s="1">
        <f>SUM(E3:E181)</f>
        <v>2094233810.0364993</v>
      </c>
      <c r="F182" s="1">
        <f>SUM(F3:F181)</f>
        <v>143317546.35999998</v>
      </c>
      <c r="G182" s="1">
        <f>SUM(G3:G181)</f>
        <v>2237551356.3965</v>
      </c>
      <c r="H182" s="1">
        <f>SUM(H3:H181)</f>
        <v>1390296954.17142</v>
      </c>
      <c r="K182" s="1"/>
      <c r="L182" s="1">
        <f>SUM(L3:L181)</f>
        <v>1390296954.17142</v>
      </c>
      <c r="M182" s="1"/>
      <c r="O182">
        <f>COUNTIF(O3:O180,"&gt;0")</f>
        <v>124</v>
      </c>
    </row>
    <row r="186" ht="12.75">
      <c r="C186" s="4" t="s">
        <v>7</v>
      </c>
    </row>
    <row r="187" ht="12.75">
      <c r="C187" s="4" t="s">
        <v>182</v>
      </c>
    </row>
    <row r="188" ht="12.75">
      <c r="C188" s="4" t="s">
        <v>192</v>
      </c>
    </row>
    <row r="189" ht="12.75">
      <c r="C189" s="4" t="s">
        <v>54</v>
      </c>
    </row>
    <row r="190" ht="12.75">
      <c r="C190" s="4"/>
    </row>
    <row r="191" ht="12.75">
      <c r="C191" s="7" t="s">
        <v>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Christel</dc:creator>
  <cp:keywords/>
  <dc:description/>
  <cp:lastModifiedBy>Tim Kahle</cp:lastModifiedBy>
  <cp:lastPrinted>2021-03-05T19:25:04Z</cp:lastPrinted>
  <dcterms:created xsi:type="dcterms:W3CDTF">1999-02-17T20:47:38Z</dcterms:created>
  <dcterms:modified xsi:type="dcterms:W3CDTF">2021-03-15T14:25:20Z</dcterms:modified>
  <cp:category/>
  <cp:version/>
  <cp:contentType/>
  <cp:contentStatus/>
</cp:coreProperties>
</file>