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SFARUNS\FY23 Projections\"/>
    </mc:Choice>
  </mc:AlternateContent>
  <xr:revisionPtr revIDLastSave="0" documentId="13_ncr:1_{1D6F7333-0BFE-491A-B0DA-81F22658CDBF}" xr6:coauthVersionLast="47" xr6:coauthVersionMax="47" xr10:uidLastSave="{00000000-0000-0000-0000-000000000000}"/>
  <bookViews>
    <workbookView xWindow="-120" yWindow="-120" windowWidth="19440" windowHeight="10440" xr2:uid="{00000000-000D-0000-FFFF-FFFF00000000}"/>
  </bookViews>
  <sheets>
    <sheet name="SFA FY22 to Gov Req for FY23" sheetId="2" r:id="rId1"/>
  </sheets>
  <definedNames>
    <definedName name="_xlnm._FilterDatabase" localSheetId="0" hidden="1">'SFA FY22 to Gov Req for FY23'!$A$2:$AC$183</definedName>
    <definedName name="_xlnm.Print_Area" localSheetId="0">'SFA FY22 to Gov Req for FY23'!$A$1:$AC$188</definedName>
    <definedName name="_xlnm.Print_Titles" localSheetId="0">'SFA FY22 to Gov Req for FY23'!$A:$B,'SFA FY22 to Gov Req for FY23'!$1:$3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O5" i="2"/>
  <c r="T5" i="2" s="1"/>
  <c r="O6" i="2"/>
  <c r="T6" i="2" s="1"/>
  <c r="O7" i="2"/>
  <c r="O8" i="2"/>
  <c r="O9" i="2"/>
  <c r="T9" i="2" s="1"/>
  <c r="O10" i="2"/>
  <c r="T10" i="2" s="1"/>
  <c r="O11" i="2"/>
  <c r="T11" i="2" s="1"/>
  <c r="O12" i="2"/>
  <c r="O13" i="2"/>
  <c r="O14" i="2"/>
  <c r="O15" i="2"/>
  <c r="O16" i="2"/>
  <c r="T16" i="2" s="1"/>
  <c r="O17" i="2"/>
  <c r="T17" i="2" s="1"/>
  <c r="O18" i="2"/>
  <c r="T18" i="2" s="1"/>
  <c r="O19" i="2"/>
  <c r="O20" i="2"/>
  <c r="O21" i="2"/>
  <c r="T21" i="2" s="1"/>
  <c r="O22" i="2"/>
  <c r="T22" i="2" s="1"/>
  <c r="O23" i="2"/>
  <c r="T23" i="2" s="1"/>
  <c r="O24" i="2"/>
  <c r="O25" i="2"/>
  <c r="O26" i="2"/>
  <c r="O27" i="2"/>
  <c r="O28" i="2"/>
  <c r="O29" i="2"/>
  <c r="T29" i="2" s="1"/>
  <c r="O30" i="2"/>
  <c r="T30" i="2" s="1"/>
  <c r="O31" i="2"/>
  <c r="O32" i="2"/>
  <c r="O33" i="2"/>
  <c r="T33" i="2" s="1"/>
  <c r="O34" i="2"/>
  <c r="T34" i="2" s="1"/>
  <c r="O35" i="2"/>
  <c r="T35" i="2" s="1"/>
  <c r="O36" i="2"/>
  <c r="O37" i="2"/>
  <c r="O38" i="2"/>
  <c r="O39" i="2"/>
  <c r="O40" i="2"/>
  <c r="T40" i="2" s="1"/>
  <c r="O41" i="2"/>
  <c r="O42" i="2"/>
  <c r="T42" i="2" s="1"/>
  <c r="O43" i="2"/>
  <c r="O44" i="2"/>
  <c r="O45" i="2"/>
  <c r="T45" i="2" s="1"/>
  <c r="O46" i="2"/>
  <c r="T46" i="2" s="1"/>
  <c r="O47" i="2"/>
  <c r="T47" i="2" s="1"/>
  <c r="O48" i="2"/>
  <c r="O49" i="2"/>
  <c r="O50" i="2"/>
  <c r="O51" i="2"/>
  <c r="O52" i="2"/>
  <c r="T52" i="2" s="1"/>
  <c r="O53" i="2"/>
  <c r="T53" i="2" s="1"/>
  <c r="O54" i="2"/>
  <c r="T54" i="2" s="1"/>
  <c r="O55" i="2"/>
  <c r="O56" i="2"/>
  <c r="O57" i="2"/>
  <c r="T57" i="2" s="1"/>
  <c r="O58" i="2"/>
  <c r="T58" i="2" s="1"/>
  <c r="O59" i="2"/>
  <c r="T59" i="2" s="1"/>
  <c r="O60" i="2"/>
  <c r="O61" i="2"/>
  <c r="T61" i="2" s="1"/>
  <c r="O62" i="2"/>
  <c r="O63" i="2"/>
  <c r="O64" i="2"/>
  <c r="T64" i="2" s="1"/>
  <c r="O65" i="2"/>
  <c r="T65" i="2" s="1"/>
  <c r="O66" i="2"/>
  <c r="T66" i="2" s="1"/>
  <c r="O67" i="2"/>
  <c r="O68" i="2"/>
  <c r="O69" i="2"/>
  <c r="T69" i="2" s="1"/>
  <c r="O70" i="2"/>
  <c r="T70" i="2" s="1"/>
  <c r="O71" i="2"/>
  <c r="T71" i="2" s="1"/>
  <c r="O72" i="2"/>
  <c r="O73" i="2"/>
  <c r="T73" i="2" s="1"/>
  <c r="O74" i="2"/>
  <c r="O75" i="2"/>
  <c r="O76" i="2"/>
  <c r="T76" i="2" s="1"/>
  <c r="O77" i="2"/>
  <c r="O78" i="2"/>
  <c r="T78" i="2" s="1"/>
  <c r="O79" i="2"/>
  <c r="O80" i="2"/>
  <c r="O81" i="2"/>
  <c r="T81" i="2" s="1"/>
  <c r="O82" i="2"/>
  <c r="T82" i="2" s="1"/>
  <c r="O83" i="2"/>
  <c r="T83" i="2" s="1"/>
  <c r="O84" i="2"/>
  <c r="O85" i="2"/>
  <c r="T85" i="2" s="1"/>
  <c r="O86" i="2"/>
  <c r="O87" i="2"/>
  <c r="O88" i="2"/>
  <c r="T88" i="2" s="1"/>
  <c r="O89" i="2"/>
  <c r="T89" i="2" s="1"/>
  <c r="O90" i="2"/>
  <c r="T90" i="2" s="1"/>
  <c r="O91" i="2"/>
  <c r="O92" i="2"/>
  <c r="O93" i="2"/>
  <c r="T93" i="2" s="1"/>
  <c r="O94" i="2"/>
  <c r="T94" i="2" s="1"/>
  <c r="O95" i="2"/>
  <c r="T95" i="2" s="1"/>
  <c r="O96" i="2"/>
  <c r="T96" i="2" s="1"/>
  <c r="O97" i="2"/>
  <c r="T97" i="2" s="1"/>
  <c r="O98" i="2"/>
  <c r="O99" i="2"/>
  <c r="O100" i="2"/>
  <c r="T100" i="2" s="1"/>
  <c r="O101" i="2"/>
  <c r="T101" i="2" s="1"/>
  <c r="O102" i="2"/>
  <c r="T102" i="2" s="1"/>
  <c r="O103" i="2"/>
  <c r="O104" i="2"/>
  <c r="O105" i="2"/>
  <c r="T105" i="2" s="1"/>
  <c r="O106" i="2"/>
  <c r="T106" i="2" s="1"/>
  <c r="O107" i="2"/>
  <c r="T107" i="2" s="1"/>
  <c r="O108" i="2"/>
  <c r="T108" i="2" s="1"/>
  <c r="O109" i="2"/>
  <c r="T109" i="2" s="1"/>
  <c r="O110" i="2"/>
  <c r="O111" i="2"/>
  <c r="O112" i="2"/>
  <c r="T112" i="2" s="1"/>
  <c r="O113" i="2"/>
  <c r="T113" i="2" s="1"/>
  <c r="O114" i="2"/>
  <c r="T114" i="2" s="1"/>
  <c r="O115" i="2"/>
  <c r="O116" i="2"/>
  <c r="O117" i="2"/>
  <c r="T117" i="2" s="1"/>
  <c r="O118" i="2"/>
  <c r="T118" i="2" s="1"/>
  <c r="O119" i="2"/>
  <c r="T119" i="2" s="1"/>
  <c r="O120" i="2"/>
  <c r="T120" i="2" s="1"/>
  <c r="O121" i="2"/>
  <c r="T121" i="2" s="1"/>
  <c r="O122" i="2"/>
  <c r="O123" i="2"/>
  <c r="O124" i="2"/>
  <c r="O125" i="2"/>
  <c r="T125" i="2" s="1"/>
  <c r="O126" i="2"/>
  <c r="T126" i="2" s="1"/>
  <c r="O127" i="2"/>
  <c r="O128" i="2"/>
  <c r="O129" i="2"/>
  <c r="T129" i="2" s="1"/>
  <c r="O130" i="2"/>
  <c r="T130" i="2" s="1"/>
  <c r="O131" i="2"/>
  <c r="T131" i="2" s="1"/>
  <c r="O132" i="2"/>
  <c r="T132" i="2" s="1"/>
  <c r="O133" i="2"/>
  <c r="T133" i="2" s="1"/>
  <c r="O134" i="2"/>
  <c r="O135" i="2"/>
  <c r="O136" i="2"/>
  <c r="T136" i="2" s="1"/>
  <c r="O137" i="2"/>
  <c r="T137" i="2" s="1"/>
  <c r="O138" i="2"/>
  <c r="T138" i="2" s="1"/>
  <c r="O139" i="2"/>
  <c r="O140" i="2"/>
  <c r="O141" i="2"/>
  <c r="T141" i="2" s="1"/>
  <c r="O142" i="2"/>
  <c r="T142" i="2" s="1"/>
  <c r="O143" i="2"/>
  <c r="T143" i="2" s="1"/>
  <c r="O144" i="2"/>
  <c r="T144" i="2" s="1"/>
  <c r="O145" i="2"/>
  <c r="T145" i="2" s="1"/>
  <c r="O146" i="2"/>
  <c r="O147" i="2"/>
  <c r="O148" i="2"/>
  <c r="O149" i="2"/>
  <c r="T149" i="2" s="1"/>
  <c r="O150" i="2"/>
  <c r="T150" i="2" s="1"/>
  <c r="O151" i="2"/>
  <c r="O152" i="2"/>
  <c r="O153" i="2"/>
  <c r="T153" i="2" s="1"/>
  <c r="O154" i="2"/>
  <c r="T154" i="2" s="1"/>
  <c r="O155" i="2"/>
  <c r="T155" i="2" s="1"/>
  <c r="O156" i="2"/>
  <c r="T156" i="2" s="1"/>
  <c r="O157" i="2"/>
  <c r="T157" i="2" s="1"/>
  <c r="O158" i="2"/>
  <c r="O159" i="2"/>
  <c r="O160" i="2"/>
  <c r="T160" i="2" s="1"/>
  <c r="O161" i="2"/>
  <c r="T161" i="2" s="1"/>
  <c r="O162" i="2"/>
  <c r="T162" i="2" s="1"/>
  <c r="O163" i="2"/>
  <c r="O164" i="2"/>
  <c r="O165" i="2"/>
  <c r="T165" i="2" s="1"/>
  <c r="O166" i="2"/>
  <c r="T166" i="2" s="1"/>
  <c r="O167" i="2"/>
  <c r="T167" i="2" s="1"/>
  <c r="O168" i="2"/>
  <c r="T168" i="2" s="1"/>
  <c r="O169" i="2"/>
  <c r="T169" i="2" s="1"/>
  <c r="O170" i="2"/>
  <c r="O171" i="2"/>
  <c r="O172" i="2"/>
  <c r="T172" i="2" s="1"/>
  <c r="O173" i="2"/>
  <c r="T173" i="2" s="1"/>
  <c r="O174" i="2"/>
  <c r="T174" i="2" s="1"/>
  <c r="O175" i="2"/>
  <c r="O176" i="2"/>
  <c r="O177" i="2"/>
  <c r="T177" i="2" s="1"/>
  <c r="O178" i="2"/>
  <c r="T178" i="2" s="1"/>
  <c r="O179" i="2"/>
  <c r="T179" i="2" s="1"/>
  <c r="O180" i="2"/>
  <c r="T180" i="2" s="1"/>
  <c r="O181" i="2"/>
  <c r="T181" i="2" s="1"/>
  <c r="O4" i="2"/>
  <c r="T4" i="2" s="1"/>
  <c r="T7" i="2"/>
  <c r="T8" i="2"/>
  <c r="T12" i="2"/>
  <c r="T13" i="2"/>
  <c r="T14" i="2"/>
  <c r="T15" i="2"/>
  <c r="T19" i="2"/>
  <c r="T20" i="2"/>
  <c r="T24" i="2"/>
  <c r="T25" i="2"/>
  <c r="T26" i="2"/>
  <c r="T27" i="2"/>
  <c r="T28" i="2"/>
  <c r="T31" i="2"/>
  <c r="T32" i="2"/>
  <c r="T36" i="2"/>
  <c r="T37" i="2"/>
  <c r="T38" i="2"/>
  <c r="T39" i="2"/>
  <c r="T41" i="2"/>
  <c r="T43" i="2"/>
  <c r="T44" i="2"/>
  <c r="T48" i="2"/>
  <c r="T49" i="2"/>
  <c r="T50" i="2"/>
  <c r="T51" i="2"/>
  <c r="T55" i="2"/>
  <c r="T56" i="2"/>
  <c r="T60" i="2"/>
  <c r="T62" i="2"/>
  <c r="T63" i="2"/>
  <c r="T67" i="2"/>
  <c r="T68" i="2"/>
  <c r="T72" i="2"/>
  <c r="T74" i="2"/>
  <c r="T75" i="2"/>
  <c r="T77" i="2"/>
  <c r="T79" i="2"/>
  <c r="T80" i="2"/>
  <c r="T84" i="2"/>
  <c r="T86" i="2"/>
  <c r="T87" i="2"/>
  <c r="T91" i="2"/>
  <c r="T92" i="2"/>
  <c r="T98" i="2"/>
  <c r="T99" i="2"/>
  <c r="T103" i="2"/>
  <c r="T104" i="2"/>
  <c r="T110" i="2"/>
  <c r="T111" i="2"/>
  <c r="T115" i="2"/>
  <c r="T116" i="2"/>
  <c r="T122" i="2"/>
  <c r="T123" i="2"/>
  <c r="T124" i="2"/>
  <c r="T127" i="2"/>
  <c r="T128" i="2"/>
  <c r="T134" i="2"/>
  <c r="T135" i="2"/>
  <c r="T139" i="2"/>
  <c r="T140" i="2"/>
  <c r="T146" i="2"/>
  <c r="T147" i="2"/>
  <c r="T148" i="2"/>
  <c r="T151" i="2"/>
  <c r="T152" i="2"/>
  <c r="T158" i="2"/>
  <c r="T159" i="2"/>
  <c r="T163" i="2"/>
  <c r="T164" i="2"/>
  <c r="T170" i="2"/>
  <c r="T171" i="2"/>
  <c r="T175" i="2"/>
  <c r="T176" i="2"/>
  <c r="Q183" i="2" l="1"/>
  <c r="K181" i="2" l="1"/>
  <c r="K180" i="2"/>
  <c r="K179" i="2"/>
  <c r="I178" i="2"/>
  <c r="K177" i="2"/>
  <c r="K176" i="2"/>
  <c r="K175" i="2"/>
  <c r="I174" i="2"/>
  <c r="K173" i="2"/>
  <c r="K172" i="2"/>
  <c r="K171" i="2"/>
  <c r="I170" i="2"/>
  <c r="K169" i="2"/>
  <c r="K168" i="2"/>
  <c r="K167" i="2"/>
  <c r="K166" i="2"/>
  <c r="K165" i="2"/>
  <c r="K164" i="2"/>
  <c r="K163" i="2"/>
  <c r="K162" i="2"/>
  <c r="K161" i="2"/>
  <c r="K160" i="2"/>
  <c r="I159" i="2"/>
  <c r="K158" i="2"/>
  <c r="K157" i="2"/>
  <c r="K156" i="2"/>
  <c r="I155" i="2"/>
  <c r="K154" i="2"/>
  <c r="K153" i="2"/>
  <c r="K152" i="2"/>
  <c r="I151" i="2"/>
  <c r="K150" i="2"/>
  <c r="K149" i="2"/>
  <c r="K148" i="2"/>
  <c r="I147" i="2"/>
  <c r="K146" i="2"/>
  <c r="K145" i="2"/>
  <c r="K144" i="2"/>
  <c r="I143" i="2"/>
  <c r="K142" i="2"/>
  <c r="K141" i="2"/>
  <c r="K140" i="2"/>
  <c r="I139" i="2"/>
  <c r="K138" i="2"/>
  <c r="K137" i="2"/>
  <c r="K136" i="2"/>
  <c r="I135" i="2"/>
  <c r="K134" i="2"/>
  <c r="K133" i="2"/>
  <c r="K132" i="2"/>
  <c r="I131" i="2"/>
  <c r="K130" i="2"/>
  <c r="K129" i="2"/>
  <c r="K128" i="2"/>
  <c r="I127" i="2"/>
  <c r="K126" i="2"/>
  <c r="K125" i="2"/>
  <c r="K124" i="2"/>
  <c r="I123" i="2"/>
  <c r="K122" i="2"/>
  <c r="K121" i="2"/>
  <c r="K120" i="2"/>
  <c r="I119" i="2"/>
  <c r="K118" i="2"/>
  <c r="K117" i="2"/>
  <c r="K116" i="2"/>
  <c r="I115" i="2"/>
  <c r="K114" i="2"/>
  <c r="K113" i="2"/>
  <c r="K112" i="2"/>
  <c r="I111" i="2"/>
  <c r="K110" i="2"/>
  <c r="K109" i="2"/>
  <c r="K108" i="2"/>
  <c r="I107" i="2"/>
  <c r="K106" i="2"/>
  <c r="K105" i="2"/>
  <c r="K104" i="2"/>
  <c r="I103" i="2"/>
  <c r="K102" i="2"/>
  <c r="K101" i="2"/>
  <c r="K100" i="2"/>
  <c r="I99" i="2"/>
  <c r="K98" i="2"/>
  <c r="K97" i="2"/>
  <c r="K96" i="2"/>
  <c r="I95" i="2"/>
  <c r="K94" i="2"/>
  <c r="K93" i="2"/>
  <c r="K92" i="2"/>
  <c r="I91" i="2"/>
  <c r="K90" i="2"/>
  <c r="K89" i="2"/>
  <c r="K88" i="2"/>
  <c r="I87" i="2"/>
  <c r="K86" i="2"/>
  <c r="K85" i="2"/>
  <c r="K84" i="2"/>
  <c r="I83" i="2"/>
  <c r="K82" i="2"/>
  <c r="K81" i="2"/>
  <c r="K80" i="2"/>
  <c r="I79" i="2"/>
  <c r="K78" i="2"/>
  <c r="K77" i="2"/>
  <c r="K76" i="2"/>
  <c r="I75" i="2"/>
  <c r="K74" i="2"/>
  <c r="K73" i="2"/>
  <c r="I72" i="2"/>
  <c r="K71" i="2"/>
  <c r="K70" i="2"/>
  <c r="K69" i="2"/>
  <c r="I68" i="2"/>
  <c r="K67" i="2"/>
  <c r="K66" i="2"/>
  <c r="K65" i="2"/>
  <c r="I64" i="2"/>
  <c r="K63" i="2"/>
  <c r="K62" i="2"/>
  <c r="K61" i="2"/>
  <c r="I60" i="2"/>
  <c r="K59" i="2"/>
  <c r="K58" i="2"/>
  <c r="K57" i="2"/>
  <c r="I56" i="2"/>
  <c r="K55" i="2"/>
  <c r="K54" i="2"/>
  <c r="K53" i="2"/>
  <c r="I52" i="2"/>
  <c r="K51" i="2"/>
  <c r="K50" i="2"/>
  <c r="K49" i="2"/>
  <c r="I48" i="2"/>
  <c r="K47" i="2"/>
  <c r="K46" i="2"/>
  <c r="K45" i="2"/>
  <c r="I44" i="2"/>
  <c r="K43" i="2"/>
  <c r="K42" i="2"/>
  <c r="K41" i="2"/>
  <c r="I40" i="2"/>
  <c r="K39" i="2"/>
  <c r="K38" i="2"/>
  <c r="K37" i="2"/>
  <c r="I36" i="2"/>
  <c r="K35" i="2"/>
  <c r="K34" i="2"/>
  <c r="K33" i="2"/>
  <c r="K32" i="2"/>
  <c r="K31" i="2"/>
  <c r="K30" i="2"/>
  <c r="K29" i="2"/>
  <c r="K28" i="2"/>
  <c r="K27" i="2"/>
  <c r="I26" i="2"/>
  <c r="I25" i="2"/>
  <c r="K24" i="2"/>
  <c r="K23" i="2"/>
  <c r="I22" i="2"/>
  <c r="I21" i="2"/>
  <c r="K20" i="2"/>
  <c r="K19" i="2"/>
  <c r="I18" i="2"/>
  <c r="K17" i="2"/>
  <c r="K16" i="2"/>
  <c r="K15" i="2"/>
  <c r="I14" i="2"/>
  <c r="K13" i="2"/>
  <c r="K12" i="2"/>
  <c r="K11" i="2"/>
  <c r="I10" i="2"/>
  <c r="I9" i="2"/>
  <c r="K8" i="2"/>
  <c r="K7" i="2"/>
  <c r="I6" i="2"/>
  <c r="I5" i="2"/>
  <c r="K4" i="2"/>
  <c r="K170" i="2" l="1"/>
  <c r="I130" i="2"/>
  <c r="I154" i="2"/>
  <c r="I157" i="2"/>
  <c r="I102" i="2"/>
  <c r="I173" i="2"/>
  <c r="K5" i="2"/>
  <c r="I118" i="2"/>
  <c r="K21" i="2"/>
  <c r="I142" i="2"/>
  <c r="K9" i="2"/>
  <c r="K25" i="2"/>
  <c r="I106" i="2"/>
  <c r="I122" i="2"/>
  <c r="I134" i="2"/>
  <c r="I146" i="2"/>
  <c r="I81" i="2"/>
  <c r="I110" i="2"/>
  <c r="I126" i="2"/>
  <c r="I129" i="2"/>
  <c r="I138" i="2"/>
  <c r="I141" i="2"/>
  <c r="I150" i="2"/>
  <c r="I153" i="2"/>
  <c r="I158" i="2"/>
  <c r="I177" i="2"/>
  <c r="K18" i="2"/>
  <c r="I114" i="2"/>
  <c r="I166" i="2"/>
  <c r="K75" i="2"/>
  <c r="K79" i="2"/>
  <c r="K83" i="2"/>
  <c r="K87" i="2"/>
  <c r="K91" i="2"/>
  <c r="K95" i="2"/>
  <c r="K99" i="2"/>
  <c r="K103" i="2"/>
  <c r="K107" i="2"/>
  <c r="K111" i="2"/>
  <c r="K115" i="2"/>
  <c r="K119" i="2"/>
  <c r="K123" i="2"/>
  <c r="K127" i="2"/>
  <c r="K131" i="2"/>
  <c r="K135" i="2"/>
  <c r="K139" i="2"/>
  <c r="K143" i="2"/>
  <c r="K147" i="2"/>
  <c r="K151" i="2"/>
  <c r="K155" i="2"/>
  <c r="K159" i="2"/>
  <c r="K14" i="2"/>
  <c r="I17" i="2"/>
  <c r="I30" i="2"/>
  <c r="I34" i="2"/>
  <c r="I38" i="2"/>
  <c r="I42" i="2"/>
  <c r="I46" i="2"/>
  <c r="I50" i="2"/>
  <c r="I54" i="2"/>
  <c r="I58" i="2"/>
  <c r="I62" i="2"/>
  <c r="I66" i="2"/>
  <c r="I70" i="2"/>
  <c r="I74" i="2"/>
  <c r="I78" i="2"/>
  <c r="I82" i="2"/>
  <c r="I86" i="2"/>
  <c r="I90" i="2"/>
  <c r="I94" i="2"/>
  <c r="I98" i="2"/>
  <c r="I162" i="2"/>
  <c r="I169" i="2"/>
  <c r="K10" i="2"/>
  <c r="I13" i="2"/>
  <c r="K26" i="2"/>
  <c r="I29" i="2"/>
  <c r="I33" i="2"/>
  <c r="I37" i="2"/>
  <c r="I41" i="2"/>
  <c r="I45" i="2"/>
  <c r="I49" i="2"/>
  <c r="I53" i="2"/>
  <c r="I57" i="2"/>
  <c r="I61" i="2"/>
  <c r="I65" i="2"/>
  <c r="I69" i="2"/>
  <c r="I73" i="2"/>
  <c r="I165" i="2"/>
  <c r="K178" i="2"/>
  <c r="I181" i="2"/>
  <c r="K6" i="2"/>
  <c r="K22" i="2"/>
  <c r="I77" i="2"/>
  <c r="I85" i="2"/>
  <c r="I89" i="2"/>
  <c r="I93" i="2"/>
  <c r="I97" i="2"/>
  <c r="I101" i="2"/>
  <c r="I105" i="2"/>
  <c r="I109" i="2"/>
  <c r="I113" i="2"/>
  <c r="I117" i="2"/>
  <c r="I121" i="2"/>
  <c r="I125" i="2"/>
  <c r="I133" i="2"/>
  <c r="I137" i="2"/>
  <c r="I145" i="2"/>
  <c r="I149" i="2"/>
  <c r="I161" i="2"/>
  <c r="K174" i="2"/>
  <c r="I76" i="2"/>
  <c r="I80" i="2"/>
  <c r="I84" i="2"/>
  <c r="I88" i="2"/>
  <c r="I92" i="2"/>
  <c r="I96" i="2"/>
  <c r="I100" i="2"/>
  <c r="I104" i="2"/>
  <c r="I108" i="2"/>
  <c r="I112" i="2"/>
  <c r="I116" i="2"/>
  <c r="I120" i="2"/>
  <c r="I124" i="2"/>
  <c r="I128" i="2"/>
  <c r="I132" i="2"/>
  <c r="I136" i="2"/>
  <c r="I140" i="2"/>
  <c r="I144" i="2"/>
  <c r="I148" i="2"/>
  <c r="I152" i="2"/>
  <c r="I156" i="2"/>
  <c r="I160" i="2"/>
  <c r="I164" i="2"/>
  <c r="I168" i="2"/>
  <c r="I172" i="2"/>
  <c r="I176" i="2"/>
  <c r="I180" i="2"/>
  <c r="I4" i="2"/>
  <c r="I12" i="2"/>
  <c r="I20" i="2"/>
  <c r="I28" i="2"/>
  <c r="I32" i="2"/>
  <c r="I27" i="2"/>
  <c r="I31" i="2"/>
  <c r="I35" i="2"/>
  <c r="K36" i="2"/>
  <c r="I39" i="2"/>
  <c r="K40" i="2"/>
  <c r="I43" i="2"/>
  <c r="K44" i="2"/>
  <c r="I47" i="2"/>
  <c r="K48" i="2"/>
  <c r="I51" i="2"/>
  <c r="K52" i="2"/>
  <c r="I55" i="2"/>
  <c r="K56" i="2"/>
  <c r="I59" i="2"/>
  <c r="K60" i="2"/>
  <c r="I63" i="2"/>
  <c r="K64" i="2"/>
  <c r="I67" i="2"/>
  <c r="K68" i="2"/>
  <c r="I71" i="2"/>
  <c r="K72" i="2"/>
  <c r="I163" i="2"/>
  <c r="I167" i="2"/>
  <c r="I171" i="2"/>
  <c r="I175" i="2"/>
  <c r="I179" i="2"/>
  <c r="I8" i="2"/>
  <c r="I16" i="2"/>
  <c r="I24" i="2"/>
  <c r="I7" i="2"/>
  <c r="I11" i="2"/>
  <c r="I15" i="2"/>
  <c r="I19" i="2"/>
  <c r="I23" i="2"/>
  <c r="R6" i="2"/>
  <c r="R10" i="2"/>
  <c r="R14" i="2"/>
  <c r="R18" i="2"/>
  <c r="R22" i="2"/>
  <c r="R26" i="2"/>
  <c r="R30" i="2"/>
  <c r="R34" i="2"/>
  <c r="R38" i="2"/>
  <c r="R42" i="2"/>
  <c r="R46" i="2"/>
  <c r="R50" i="2"/>
  <c r="R54" i="2"/>
  <c r="R58" i="2"/>
  <c r="R62" i="2"/>
  <c r="R66" i="2"/>
  <c r="R70" i="2"/>
  <c r="R74" i="2"/>
  <c r="R78" i="2"/>
  <c r="R82" i="2"/>
  <c r="R86" i="2"/>
  <c r="R90" i="2"/>
  <c r="R94" i="2"/>
  <c r="R98" i="2"/>
  <c r="R102" i="2"/>
  <c r="R106" i="2"/>
  <c r="R110" i="2"/>
  <c r="R114" i="2"/>
  <c r="R118" i="2"/>
  <c r="R122" i="2"/>
  <c r="R126" i="2"/>
  <c r="R130" i="2"/>
  <c r="R134" i="2"/>
  <c r="R138" i="2"/>
  <c r="R142" i="2"/>
  <c r="R146" i="2"/>
  <c r="R150" i="2"/>
  <c r="R154" i="2"/>
  <c r="R158" i="2"/>
  <c r="R170" i="2"/>
  <c r="R174" i="2"/>
  <c r="R124" i="2" l="1"/>
  <c r="R60" i="2"/>
  <c r="R167" i="2"/>
  <c r="R180" i="2"/>
  <c r="R172" i="2"/>
  <c r="R164" i="2"/>
  <c r="R108" i="2"/>
  <c r="R44" i="2"/>
  <c r="R175" i="2"/>
  <c r="R179" i="2"/>
  <c r="R171" i="2"/>
  <c r="R156" i="2"/>
  <c r="R92" i="2"/>
  <c r="R28" i="2"/>
  <c r="R4" i="2"/>
  <c r="R176" i="2"/>
  <c r="R168" i="2"/>
  <c r="R140" i="2"/>
  <c r="R76" i="2"/>
  <c r="R12" i="2"/>
  <c r="R157" i="2"/>
  <c r="R149" i="2"/>
  <c r="R141" i="2"/>
  <c r="R129" i="2"/>
  <c r="R121" i="2"/>
  <c r="R109" i="2"/>
  <c r="R101" i="2"/>
  <c r="R93" i="2"/>
  <c r="R85" i="2"/>
  <c r="R77" i="2"/>
  <c r="R69" i="2"/>
  <c r="R61" i="2"/>
  <c r="R53" i="2"/>
  <c r="R45" i="2"/>
  <c r="R37" i="2"/>
  <c r="R29" i="2"/>
  <c r="R21" i="2"/>
  <c r="R13" i="2"/>
  <c r="R5" i="2"/>
  <c r="R162" i="2"/>
  <c r="R152" i="2"/>
  <c r="R136" i="2"/>
  <c r="R120" i="2"/>
  <c r="R104" i="2"/>
  <c r="R88" i="2"/>
  <c r="R72" i="2"/>
  <c r="R56" i="2"/>
  <c r="R40" i="2"/>
  <c r="R24" i="2"/>
  <c r="R8" i="2"/>
  <c r="R163" i="2"/>
  <c r="R159" i="2"/>
  <c r="R155" i="2"/>
  <c r="R151" i="2"/>
  <c r="R147" i="2"/>
  <c r="R143" i="2"/>
  <c r="R139" i="2"/>
  <c r="R135" i="2"/>
  <c r="R131" i="2"/>
  <c r="R127" i="2"/>
  <c r="R123" i="2"/>
  <c r="R119" i="2"/>
  <c r="R115" i="2"/>
  <c r="R111" i="2"/>
  <c r="R107" i="2"/>
  <c r="R103" i="2"/>
  <c r="R99" i="2"/>
  <c r="R95" i="2"/>
  <c r="R91" i="2"/>
  <c r="R87" i="2"/>
  <c r="R83" i="2"/>
  <c r="R79" i="2"/>
  <c r="R75" i="2"/>
  <c r="R71" i="2"/>
  <c r="R67" i="2"/>
  <c r="R63" i="2"/>
  <c r="R59" i="2"/>
  <c r="R55" i="2"/>
  <c r="R51" i="2"/>
  <c r="R47" i="2"/>
  <c r="R43" i="2"/>
  <c r="R39" i="2"/>
  <c r="R35" i="2"/>
  <c r="R31" i="2"/>
  <c r="R27" i="2"/>
  <c r="R23" i="2"/>
  <c r="R19" i="2"/>
  <c r="R15" i="2"/>
  <c r="R11" i="2"/>
  <c r="R7" i="2"/>
  <c r="R178" i="2"/>
  <c r="R166" i="2"/>
  <c r="R160" i="2"/>
  <c r="R148" i="2"/>
  <c r="R132" i="2"/>
  <c r="R116" i="2"/>
  <c r="R100" i="2"/>
  <c r="R84" i="2"/>
  <c r="R68" i="2"/>
  <c r="R52" i="2"/>
  <c r="R36" i="2"/>
  <c r="R20" i="2"/>
  <c r="R161" i="2"/>
  <c r="R153" i="2"/>
  <c r="R145" i="2"/>
  <c r="R137" i="2"/>
  <c r="R133" i="2"/>
  <c r="R125" i="2"/>
  <c r="R117" i="2"/>
  <c r="R113" i="2"/>
  <c r="R105" i="2"/>
  <c r="R97" i="2"/>
  <c r="R89" i="2"/>
  <c r="R81" i="2"/>
  <c r="R73" i="2"/>
  <c r="R65" i="2"/>
  <c r="R57" i="2"/>
  <c r="R49" i="2"/>
  <c r="R41" i="2"/>
  <c r="R33" i="2"/>
  <c r="R25" i="2"/>
  <c r="R17" i="2"/>
  <c r="R9" i="2"/>
  <c r="R181" i="2"/>
  <c r="R177" i="2"/>
  <c r="R173" i="2"/>
  <c r="R169" i="2"/>
  <c r="R165" i="2"/>
  <c r="R144" i="2"/>
  <c r="R128" i="2"/>
  <c r="R112" i="2"/>
  <c r="R96" i="2"/>
  <c r="R80" i="2"/>
  <c r="R64" i="2"/>
  <c r="R48" i="2"/>
  <c r="R32" i="2"/>
  <c r="R16" i="2"/>
  <c r="J183" i="2"/>
  <c r="H183" i="2"/>
  <c r="G183" i="2"/>
  <c r="E183" i="2"/>
  <c r="D183" i="2"/>
  <c r="C183" i="2"/>
  <c r="R183" i="2" l="1"/>
  <c r="F183" i="2"/>
  <c r="K183" i="2" s="1"/>
  <c r="I183" i="2"/>
  <c r="F185" i="2"/>
  <c r="U4" i="2" l="1"/>
  <c r="V4" i="2"/>
  <c r="W4" i="2"/>
  <c r="X4" i="2"/>
  <c r="Y4" i="2"/>
  <c r="Z4" i="2"/>
  <c r="AA4" i="2"/>
  <c r="AB4" i="2"/>
  <c r="AC4" i="2"/>
  <c r="S183" i="2" l="1"/>
  <c r="P183" i="2"/>
  <c r="O183" i="2"/>
  <c r="N183" i="2"/>
  <c r="M183" i="2"/>
  <c r="L183" i="2"/>
  <c r="AC181" i="2"/>
  <c r="AB181" i="2"/>
  <c r="AA181" i="2"/>
  <c r="Z181" i="2"/>
  <c r="Y181" i="2"/>
  <c r="X181" i="2"/>
  <c r="W181" i="2"/>
  <c r="V181" i="2"/>
  <c r="U181" i="2"/>
  <c r="AC180" i="2"/>
  <c r="AB180" i="2"/>
  <c r="AA180" i="2"/>
  <c r="Z180" i="2"/>
  <c r="Y180" i="2"/>
  <c r="X180" i="2"/>
  <c r="W180" i="2"/>
  <c r="V180" i="2"/>
  <c r="U180" i="2"/>
  <c r="AC179" i="2"/>
  <c r="AB179" i="2"/>
  <c r="AA179" i="2"/>
  <c r="Z179" i="2"/>
  <c r="Y179" i="2"/>
  <c r="X179" i="2"/>
  <c r="W179" i="2"/>
  <c r="V179" i="2"/>
  <c r="U179" i="2"/>
  <c r="AC178" i="2"/>
  <c r="AB178" i="2"/>
  <c r="AA178" i="2"/>
  <c r="Z178" i="2"/>
  <c r="Y178" i="2"/>
  <c r="X178" i="2"/>
  <c r="W178" i="2"/>
  <c r="V178" i="2"/>
  <c r="U178" i="2"/>
  <c r="AC177" i="2"/>
  <c r="AB177" i="2"/>
  <c r="AA177" i="2"/>
  <c r="Z177" i="2"/>
  <c r="Y177" i="2"/>
  <c r="X177" i="2"/>
  <c r="W177" i="2"/>
  <c r="V177" i="2"/>
  <c r="U177" i="2"/>
  <c r="AC176" i="2"/>
  <c r="AB176" i="2"/>
  <c r="AA176" i="2"/>
  <c r="Z176" i="2"/>
  <c r="Y176" i="2"/>
  <c r="X176" i="2"/>
  <c r="W176" i="2"/>
  <c r="V176" i="2"/>
  <c r="U176" i="2"/>
  <c r="AC175" i="2"/>
  <c r="AB175" i="2"/>
  <c r="AA175" i="2"/>
  <c r="Z175" i="2"/>
  <c r="Y175" i="2"/>
  <c r="X175" i="2"/>
  <c r="W175" i="2"/>
  <c r="V175" i="2"/>
  <c r="U175" i="2"/>
  <c r="AC174" i="2"/>
  <c r="AB174" i="2"/>
  <c r="AA174" i="2"/>
  <c r="Z174" i="2"/>
  <c r="Y174" i="2"/>
  <c r="X174" i="2"/>
  <c r="W174" i="2"/>
  <c r="V174" i="2"/>
  <c r="U174" i="2"/>
  <c r="AC173" i="2"/>
  <c r="AB173" i="2"/>
  <c r="AA173" i="2"/>
  <c r="Z173" i="2"/>
  <c r="Y173" i="2"/>
  <c r="X173" i="2"/>
  <c r="W173" i="2"/>
  <c r="V173" i="2"/>
  <c r="U173" i="2"/>
  <c r="AC172" i="2"/>
  <c r="AB172" i="2"/>
  <c r="AA172" i="2"/>
  <c r="Z172" i="2"/>
  <c r="Y172" i="2"/>
  <c r="X172" i="2"/>
  <c r="W172" i="2"/>
  <c r="V172" i="2"/>
  <c r="U172" i="2"/>
  <c r="AC171" i="2"/>
  <c r="AB171" i="2"/>
  <c r="AA171" i="2"/>
  <c r="Z171" i="2"/>
  <c r="Y171" i="2"/>
  <c r="X171" i="2"/>
  <c r="W171" i="2"/>
  <c r="V171" i="2"/>
  <c r="U171" i="2"/>
  <c r="AC170" i="2"/>
  <c r="AB170" i="2"/>
  <c r="AA170" i="2"/>
  <c r="Z170" i="2"/>
  <c r="Y170" i="2"/>
  <c r="X170" i="2"/>
  <c r="W170" i="2"/>
  <c r="V170" i="2"/>
  <c r="U170" i="2"/>
  <c r="AC169" i="2"/>
  <c r="AB169" i="2"/>
  <c r="AA169" i="2"/>
  <c r="Z169" i="2"/>
  <c r="Y169" i="2"/>
  <c r="X169" i="2"/>
  <c r="W169" i="2"/>
  <c r="V169" i="2"/>
  <c r="U169" i="2"/>
  <c r="AC168" i="2"/>
  <c r="AB168" i="2"/>
  <c r="AA168" i="2"/>
  <c r="Z168" i="2"/>
  <c r="Y168" i="2"/>
  <c r="X168" i="2"/>
  <c r="W168" i="2"/>
  <c r="V168" i="2"/>
  <c r="U168" i="2"/>
  <c r="AC167" i="2"/>
  <c r="AB167" i="2"/>
  <c r="AA167" i="2"/>
  <c r="Z167" i="2"/>
  <c r="Y167" i="2"/>
  <c r="X167" i="2"/>
  <c r="W167" i="2"/>
  <c r="V167" i="2"/>
  <c r="U167" i="2"/>
  <c r="AC166" i="2"/>
  <c r="AB166" i="2"/>
  <c r="AA166" i="2"/>
  <c r="Z166" i="2"/>
  <c r="Y166" i="2"/>
  <c r="X166" i="2"/>
  <c r="W166" i="2"/>
  <c r="V166" i="2"/>
  <c r="U166" i="2"/>
  <c r="AC165" i="2"/>
  <c r="AB165" i="2"/>
  <c r="AA165" i="2"/>
  <c r="Z165" i="2"/>
  <c r="Y165" i="2"/>
  <c r="X165" i="2"/>
  <c r="W165" i="2"/>
  <c r="V165" i="2"/>
  <c r="U165" i="2"/>
  <c r="AC164" i="2"/>
  <c r="AB164" i="2"/>
  <c r="AA164" i="2"/>
  <c r="Z164" i="2"/>
  <c r="Y164" i="2"/>
  <c r="X164" i="2"/>
  <c r="W164" i="2"/>
  <c r="V164" i="2"/>
  <c r="U164" i="2"/>
  <c r="AC163" i="2"/>
  <c r="AB163" i="2"/>
  <c r="AA163" i="2"/>
  <c r="Z163" i="2"/>
  <c r="Y163" i="2"/>
  <c r="X163" i="2"/>
  <c r="W163" i="2"/>
  <c r="V163" i="2"/>
  <c r="U163" i="2"/>
  <c r="AC162" i="2"/>
  <c r="AB162" i="2"/>
  <c r="AA162" i="2"/>
  <c r="Z162" i="2"/>
  <c r="Y162" i="2"/>
  <c r="X162" i="2"/>
  <c r="W162" i="2"/>
  <c r="V162" i="2"/>
  <c r="U162" i="2"/>
  <c r="AC161" i="2"/>
  <c r="AB161" i="2"/>
  <c r="AA161" i="2"/>
  <c r="Z161" i="2"/>
  <c r="Y161" i="2"/>
  <c r="X161" i="2"/>
  <c r="W161" i="2"/>
  <c r="V161" i="2"/>
  <c r="U161" i="2"/>
  <c r="AC160" i="2"/>
  <c r="AB160" i="2"/>
  <c r="AA160" i="2"/>
  <c r="Z160" i="2"/>
  <c r="Y160" i="2"/>
  <c r="X160" i="2"/>
  <c r="W160" i="2"/>
  <c r="V160" i="2"/>
  <c r="U160" i="2"/>
  <c r="AC159" i="2"/>
  <c r="AB159" i="2"/>
  <c r="AA159" i="2"/>
  <c r="Z159" i="2"/>
  <c r="Y159" i="2"/>
  <c r="X159" i="2"/>
  <c r="W159" i="2"/>
  <c r="V159" i="2"/>
  <c r="U159" i="2"/>
  <c r="AC158" i="2"/>
  <c r="AB158" i="2"/>
  <c r="AA158" i="2"/>
  <c r="Z158" i="2"/>
  <c r="Y158" i="2"/>
  <c r="X158" i="2"/>
  <c r="W158" i="2"/>
  <c r="V158" i="2"/>
  <c r="U158" i="2"/>
  <c r="AC157" i="2"/>
  <c r="AB157" i="2"/>
  <c r="AA157" i="2"/>
  <c r="Z157" i="2"/>
  <c r="Y157" i="2"/>
  <c r="X157" i="2"/>
  <c r="W157" i="2"/>
  <c r="V157" i="2"/>
  <c r="U157" i="2"/>
  <c r="AC156" i="2"/>
  <c r="AB156" i="2"/>
  <c r="AA156" i="2"/>
  <c r="Z156" i="2"/>
  <c r="Y156" i="2"/>
  <c r="X156" i="2"/>
  <c r="W156" i="2"/>
  <c r="V156" i="2"/>
  <c r="U156" i="2"/>
  <c r="AC155" i="2"/>
  <c r="AB155" i="2"/>
  <c r="AA155" i="2"/>
  <c r="Z155" i="2"/>
  <c r="Y155" i="2"/>
  <c r="X155" i="2"/>
  <c r="W155" i="2"/>
  <c r="V155" i="2"/>
  <c r="U155" i="2"/>
  <c r="AC154" i="2"/>
  <c r="AB154" i="2"/>
  <c r="AA154" i="2"/>
  <c r="Z154" i="2"/>
  <c r="Y154" i="2"/>
  <c r="X154" i="2"/>
  <c r="W154" i="2"/>
  <c r="V154" i="2"/>
  <c r="U154" i="2"/>
  <c r="AC153" i="2"/>
  <c r="AB153" i="2"/>
  <c r="AA153" i="2"/>
  <c r="Z153" i="2"/>
  <c r="Y153" i="2"/>
  <c r="X153" i="2"/>
  <c r="W153" i="2"/>
  <c r="V153" i="2"/>
  <c r="U153" i="2"/>
  <c r="AC152" i="2"/>
  <c r="AB152" i="2"/>
  <c r="AA152" i="2"/>
  <c r="Z152" i="2"/>
  <c r="Y152" i="2"/>
  <c r="X152" i="2"/>
  <c r="W152" i="2"/>
  <c r="V152" i="2"/>
  <c r="U152" i="2"/>
  <c r="AC151" i="2"/>
  <c r="AB151" i="2"/>
  <c r="AA151" i="2"/>
  <c r="Z151" i="2"/>
  <c r="Y151" i="2"/>
  <c r="X151" i="2"/>
  <c r="W151" i="2"/>
  <c r="V151" i="2"/>
  <c r="U151" i="2"/>
  <c r="AC150" i="2"/>
  <c r="AB150" i="2"/>
  <c r="AA150" i="2"/>
  <c r="Z150" i="2"/>
  <c r="Y150" i="2"/>
  <c r="X150" i="2"/>
  <c r="W150" i="2"/>
  <c r="V150" i="2"/>
  <c r="U150" i="2"/>
  <c r="AC149" i="2"/>
  <c r="AB149" i="2"/>
  <c r="AA149" i="2"/>
  <c r="Z149" i="2"/>
  <c r="Y149" i="2"/>
  <c r="X149" i="2"/>
  <c r="W149" i="2"/>
  <c r="V149" i="2"/>
  <c r="U149" i="2"/>
  <c r="AC148" i="2"/>
  <c r="AB148" i="2"/>
  <c r="AA148" i="2"/>
  <c r="Z148" i="2"/>
  <c r="Y148" i="2"/>
  <c r="X148" i="2"/>
  <c r="W148" i="2"/>
  <c r="V148" i="2"/>
  <c r="U148" i="2"/>
  <c r="AC147" i="2"/>
  <c r="AB147" i="2"/>
  <c r="AA147" i="2"/>
  <c r="Z147" i="2"/>
  <c r="Y147" i="2"/>
  <c r="X147" i="2"/>
  <c r="W147" i="2"/>
  <c r="V147" i="2"/>
  <c r="U147" i="2"/>
  <c r="AC146" i="2"/>
  <c r="AB146" i="2"/>
  <c r="AA146" i="2"/>
  <c r="Z146" i="2"/>
  <c r="Y146" i="2"/>
  <c r="X146" i="2"/>
  <c r="W146" i="2"/>
  <c r="V146" i="2"/>
  <c r="U146" i="2"/>
  <c r="AC145" i="2"/>
  <c r="AB145" i="2"/>
  <c r="AA145" i="2"/>
  <c r="Z145" i="2"/>
  <c r="Y145" i="2"/>
  <c r="X145" i="2"/>
  <c r="W145" i="2"/>
  <c r="V145" i="2"/>
  <c r="U145" i="2"/>
  <c r="AC144" i="2"/>
  <c r="AB144" i="2"/>
  <c r="AA144" i="2"/>
  <c r="Z144" i="2"/>
  <c r="Y144" i="2"/>
  <c r="X144" i="2"/>
  <c r="W144" i="2"/>
  <c r="V144" i="2"/>
  <c r="U144" i="2"/>
  <c r="AC143" i="2"/>
  <c r="AB143" i="2"/>
  <c r="AA143" i="2"/>
  <c r="Z143" i="2"/>
  <c r="Y143" i="2"/>
  <c r="X143" i="2"/>
  <c r="W143" i="2"/>
  <c r="V143" i="2"/>
  <c r="U143" i="2"/>
  <c r="AC142" i="2"/>
  <c r="AB142" i="2"/>
  <c r="AA142" i="2"/>
  <c r="Z142" i="2"/>
  <c r="Y142" i="2"/>
  <c r="X142" i="2"/>
  <c r="W142" i="2"/>
  <c r="V142" i="2"/>
  <c r="U142" i="2"/>
  <c r="AC141" i="2"/>
  <c r="AB141" i="2"/>
  <c r="AA141" i="2"/>
  <c r="Z141" i="2"/>
  <c r="Y141" i="2"/>
  <c r="X141" i="2"/>
  <c r="W141" i="2"/>
  <c r="V141" i="2"/>
  <c r="U141" i="2"/>
  <c r="AC140" i="2"/>
  <c r="AB140" i="2"/>
  <c r="AA140" i="2"/>
  <c r="Z140" i="2"/>
  <c r="Y140" i="2"/>
  <c r="X140" i="2"/>
  <c r="W140" i="2"/>
  <c r="V140" i="2"/>
  <c r="U140" i="2"/>
  <c r="AC139" i="2"/>
  <c r="AB139" i="2"/>
  <c r="AA139" i="2"/>
  <c r="Z139" i="2"/>
  <c r="Y139" i="2"/>
  <c r="X139" i="2"/>
  <c r="W139" i="2"/>
  <c r="V139" i="2"/>
  <c r="U139" i="2"/>
  <c r="AC138" i="2"/>
  <c r="AB138" i="2"/>
  <c r="AA138" i="2"/>
  <c r="Z138" i="2"/>
  <c r="Y138" i="2"/>
  <c r="X138" i="2"/>
  <c r="W138" i="2"/>
  <c r="V138" i="2"/>
  <c r="U138" i="2"/>
  <c r="AC137" i="2"/>
  <c r="AB137" i="2"/>
  <c r="AA137" i="2"/>
  <c r="Z137" i="2"/>
  <c r="Y137" i="2"/>
  <c r="X137" i="2"/>
  <c r="W137" i="2"/>
  <c r="V137" i="2"/>
  <c r="U137" i="2"/>
  <c r="AC136" i="2"/>
  <c r="AB136" i="2"/>
  <c r="AA136" i="2"/>
  <c r="Z136" i="2"/>
  <c r="Y136" i="2"/>
  <c r="X136" i="2"/>
  <c r="W136" i="2"/>
  <c r="V136" i="2"/>
  <c r="U136" i="2"/>
  <c r="AC135" i="2"/>
  <c r="AB135" i="2"/>
  <c r="AA135" i="2"/>
  <c r="Z135" i="2"/>
  <c r="Y135" i="2"/>
  <c r="X135" i="2"/>
  <c r="W135" i="2"/>
  <c r="V135" i="2"/>
  <c r="U135" i="2"/>
  <c r="AC134" i="2"/>
  <c r="AB134" i="2"/>
  <c r="AA134" i="2"/>
  <c r="Z134" i="2"/>
  <c r="Y134" i="2"/>
  <c r="X134" i="2"/>
  <c r="W134" i="2"/>
  <c r="V134" i="2"/>
  <c r="U134" i="2"/>
  <c r="AC133" i="2"/>
  <c r="AB133" i="2"/>
  <c r="AA133" i="2"/>
  <c r="Z133" i="2"/>
  <c r="Y133" i="2"/>
  <c r="X133" i="2"/>
  <c r="W133" i="2"/>
  <c r="V133" i="2"/>
  <c r="U133" i="2"/>
  <c r="AC132" i="2"/>
  <c r="AB132" i="2"/>
  <c r="AA132" i="2"/>
  <c r="Z132" i="2"/>
  <c r="Y132" i="2"/>
  <c r="X132" i="2"/>
  <c r="W132" i="2"/>
  <c r="V132" i="2"/>
  <c r="U132" i="2"/>
  <c r="AC131" i="2"/>
  <c r="AB131" i="2"/>
  <c r="AA131" i="2"/>
  <c r="Z131" i="2"/>
  <c r="Y131" i="2"/>
  <c r="X131" i="2"/>
  <c r="W131" i="2"/>
  <c r="V131" i="2"/>
  <c r="U131" i="2"/>
  <c r="AC130" i="2"/>
  <c r="AB130" i="2"/>
  <c r="AA130" i="2"/>
  <c r="Z130" i="2"/>
  <c r="Y130" i="2"/>
  <c r="X130" i="2"/>
  <c r="W130" i="2"/>
  <c r="V130" i="2"/>
  <c r="U130" i="2"/>
  <c r="AC129" i="2"/>
  <c r="AB129" i="2"/>
  <c r="AA129" i="2"/>
  <c r="Z129" i="2"/>
  <c r="Y129" i="2"/>
  <c r="X129" i="2"/>
  <c r="W129" i="2"/>
  <c r="V129" i="2"/>
  <c r="U129" i="2"/>
  <c r="AC128" i="2"/>
  <c r="AB128" i="2"/>
  <c r="AA128" i="2"/>
  <c r="Z128" i="2"/>
  <c r="Y128" i="2"/>
  <c r="X128" i="2"/>
  <c r="W128" i="2"/>
  <c r="V128" i="2"/>
  <c r="U128" i="2"/>
  <c r="AC127" i="2"/>
  <c r="AB127" i="2"/>
  <c r="AA127" i="2"/>
  <c r="Z127" i="2"/>
  <c r="Y127" i="2"/>
  <c r="X127" i="2"/>
  <c r="W127" i="2"/>
  <c r="V127" i="2"/>
  <c r="U127" i="2"/>
  <c r="AC126" i="2"/>
  <c r="AB126" i="2"/>
  <c r="AA126" i="2"/>
  <c r="Z126" i="2"/>
  <c r="Y126" i="2"/>
  <c r="X126" i="2"/>
  <c r="W126" i="2"/>
  <c r="V126" i="2"/>
  <c r="U126" i="2"/>
  <c r="AC125" i="2"/>
  <c r="AB125" i="2"/>
  <c r="AA125" i="2"/>
  <c r="Z125" i="2"/>
  <c r="Y125" i="2"/>
  <c r="X125" i="2"/>
  <c r="W125" i="2"/>
  <c r="V125" i="2"/>
  <c r="U125" i="2"/>
  <c r="AC124" i="2"/>
  <c r="AB124" i="2"/>
  <c r="AA124" i="2"/>
  <c r="Z124" i="2"/>
  <c r="Y124" i="2"/>
  <c r="X124" i="2"/>
  <c r="W124" i="2"/>
  <c r="V124" i="2"/>
  <c r="U124" i="2"/>
  <c r="AC123" i="2"/>
  <c r="AB123" i="2"/>
  <c r="AA123" i="2"/>
  <c r="Z123" i="2"/>
  <c r="Y123" i="2"/>
  <c r="X123" i="2"/>
  <c r="W123" i="2"/>
  <c r="V123" i="2"/>
  <c r="U123" i="2"/>
  <c r="AC122" i="2"/>
  <c r="AB122" i="2"/>
  <c r="AA122" i="2"/>
  <c r="Z122" i="2"/>
  <c r="Y122" i="2"/>
  <c r="X122" i="2"/>
  <c r="W122" i="2"/>
  <c r="V122" i="2"/>
  <c r="U122" i="2"/>
  <c r="AC121" i="2"/>
  <c r="AB121" i="2"/>
  <c r="AA121" i="2"/>
  <c r="Z121" i="2"/>
  <c r="Y121" i="2"/>
  <c r="X121" i="2"/>
  <c r="W121" i="2"/>
  <c r="V121" i="2"/>
  <c r="U121" i="2"/>
  <c r="AC120" i="2"/>
  <c r="AB120" i="2"/>
  <c r="AA120" i="2"/>
  <c r="Z120" i="2"/>
  <c r="Y120" i="2"/>
  <c r="X120" i="2"/>
  <c r="W120" i="2"/>
  <c r="V120" i="2"/>
  <c r="U120" i="2"/>
  <c r="AC119" i="2"/>
  <c r="AB119" i="2"/>
  <c r="AA119" i="2"/>
  <c r="Z119" i="2"/>
  <c r="Y119" i="2"/>
  <c r="X119" i="2"/>
  <c r="W119" i="2"/>
  <c r="V119" i="2"/>
  <c r="U119" i="2"/>
  <c r="AC118" i="2"/>
  <c r="AB118" i="2"/>
  <c r="AA118" i="2"/>
  <c r="Z118" i="2"/>
  <c r="Y118" i="2"/>
  <c r="X118" i="2"/>
  <c r="W118" i="2"/>
  <c r="V118" i="2"/>
  <c r="U118" i="2"/>
  <c r="AC117" i="2"/>
  <c r="AB117" i="2"/>
  <c r="AA117" i="2"/>
  <c r="Z117" i="2"/>
  <c r="Y117" i="2"/>
  <c r="X117" i="2"/>
  <c r="W117" i="2"/>
  <c r="V117" i="2"/>
  <c r="U117" i="2"/>
  <c r="AC116" i="2"/>
  <c r="AB116" i="2"/>
  <c r="AA116" i="2"/>
  <c r="Z116" i="2"/>
  <c r="Y116" i="2"/>
  <c r="X116" i="2"/>
  <c r="W116" i="2"/>
  <c r="V116" i="2"/>
  <c r="U116" i="2"/>
  <c r="AC115" i="2"/>
  <c r="AB115" i="2"/>
  <c r="AA115" i="2"/>
  <c r="Z115" i="2"/>
  <c r="Y115" i="2"/>
  <c r="X115" i="2"/>
  <c r="W115" i="2"/>
  <c r="V115" i="2"/>
  <c r="U115" i="2"/>
  <c r="AC114" i="2"/>
  <c r="AB114" i="2"/>
  <c r="AA114" i="2"/>
  <c r="Z114" i="2"/>
  <c r="Y114" i="2"/>
  <c r="X114" i="2"/>
  <c r="W114" i="2"/>
  <c r="V114" i="2"/>
  <c r="U114" i="2"/>
  <c r="AC113" i="2"/>
  <c r="AB113" i="2"/>
  <c r="AA113" i="2"/>
  <c r="Z113" i="2"/>
  <c r="Y113" i="2"/>
  <c r="X113" i="2"/>
  <c r="W113" i="2"/>
  <c r="V113" i="2"/>
  <c r="U113" i="2"/>
  <c r="AC112" i="2"/>
  <c r="AB112" i="2"/>
  <c r="AA112" i="2"/>
  <c r="Z112" i="2"/>
  <c r="Y112" i="2"/>
  <c r="X112" i="2"/>
  <c r="W112" i="2"/>
  <c r="V112" i="2"/>
  <c r="U112" i="2"/>
  <c r="AC111" i="2"/>
  <c r="AB111" i="2"/>
  <c r="AA111" i="2"/>
  <c r="Z111" i="2"/>
  <c r="Y111" i="2"/>
  <c r="X111" i="2"/>
  <c r="W111" i="2"/>
  <c r="V111" i="2"/>
  <c r="U111" i="2"/>
  <c r="AC110" i="2"/>
  <c r="AB110" i="2"/>
  <c r="AA110" i="2"/>
  <c r="Z110" i="2"/>
  <c r="Y110" i="2"/>
  <c r="X110" i="2"/>
  <c r="W110" i="2"/>
  <c r="V110" i="2"/>
  <c r="U110" i="2"/>
  <c r="AC109" i="2"/>
  <c r="AB109" i="2"/>
  <c r="AA109" i="2"/>
  <c r="Z109" i="2"/>
  <c r="Y109" i="2"/>
  <c r="X109" i="2"/>
  <c r="W109" i="2"/>
  <c r="V109" i="2"/>
  <c r="U109" i="2"/>
  <c r="AC108" i="2"/>
  <c r="AB108" i="2"/>
  <c r="AA108" i="2"/>
  <c r="Z108" i="2"/>
  <c r="Y108" i="2"/>
  <c r="X108" i="2"/>
  <c r="W108" i="2"/>
  <c r="V108" i="2"/>
  <c r="U108" i="2"/>
  <c r="AC107" i="2"/>
  <c r="AB107" i="2"/>
  <c r="AA107" i="2"/>
  <c r="Z107" i="2"/>
  <c r="Y107" i="2"/>
  <c r="X107" i="2"/>
  <c r="W107" i="2"/>
  <c r="V107" i="2"/>
  <c r="U107" i="2"/>
  <c r="AC106" i="2"/>
  <c r="AB106" i="2"/>
  <c r="AA106" i="2"/>
  <c r="Z106" i="2"/>
  <c r="Y106" i="2"/>
  <c r="X106" i="2"/>
  <c r="W106" i="2"/>
  <c r="V106" i="2"/>
  <c r="U106" i="2"/>
  <c r="AC105" i="2"/>
  <c r="AB105" i="2"/>
  <c r="AA105" i="2"/>
  <c r="Z105" i="2"/>
  <c r="Y105" i="2"/>
  <c r="X105" i="2"/>
  <c r="W105" i="2"/>
  <c r="V105" i="2"/>
  <c r="U105" i="2"/>
  <c r="AC104" i="2"/>
  <c r="AB104" i="2"/>
  <c r="AA104" i="2"/>
  <c r="Z104" i="2"/>
  <c r="Y104" i="2"/>
  <c r="X104" i="2"/>
  <c r="W104" i="2"/>
  <c r="V104" i="2"/>
  <c r="U104" i="2"/>
  <c r="AC103" i="2"/>
  <c r="AB103" i="2"/>
  <c r="AA103" i="2"/>
  <c r="Z103" i="2"/>
  <c r="Y103" i="2"/>
  <c r="X103" i="2"/>
  <c r="W103" i="2"/>
  <c r="V103" i="2"/>
  <c r="U103" i="2"/>
  <c r="AC102" i="2"/>
  <c r="AB102" i="2"/>
  <c r="AA102" i="2"/>
  <c r="Z102" i="2"/>
  <c r="Y102" i="2"/>
  <c r="X102" i="2"/>
  <c r="W102" i="2"/>
  <c r="V102" i="2"/>
  <c r="U102" i="2"/>
  <c r="AC101" i="2"/>
  <c r="AB101" i="2"/>
  <c r="AA101" i="2"/>
  <c r="Z101" i="2"/>
  <c r="Y101" i="2"/>
  <c r="X101" i="2"/>
  <c r="W101" i="2"/>
  <c r="V101" i="2"/>
  <c r="U101" i="2"/>
  <c r="AC100" i="2"/>
  <c r="AB100" i="2"/>
  <c r="AA100" i="2"/>
  <c r="Z100" i="2"/>
  <c r="Y100" i="2"/>
  <c r="X100" i="2"/>
  <c r="W100" i="2"/>
  <c r="V100" i="2"/>
  <c r="U100" i="2"/>
  <c r="AC99" i="2"/>
  <c r="AB99" i="2"/>
  <c r="AA99" i="2"/>
  <c r="Z99" i="2"/>
  <c r="Y99" i="2"/>
  <c r="X99" i="2"/>
  <c r="W99" i="2"/>
  <c r="V99" i="2"/>
  <c r="U99" i="2"/>
  <c r="AC98" i="2"/>
  <c r="AB98" i="2"/>
  <c r="AA98" i="2"/>
  <c r="Z98" i="2"/>
  <c r="Y98" i="2"/>
  <c r="X98" i="2"/>
  <c r="W98" i="2"/>
  <c r="V98" i="2"/>
  <c r="U98" i="2"/>
  <c r="AC97" i="2"/>
  <c r="AB97" i="2"/>
  <c r="AA97" i="2"/>
  <c r="Z97" i="2"/>
  <c r="Y97" i="2"/>
  <c r="X97" i="2"/>
  <c r="W97" i="2"/>
  <c r="V97" i="2"/>
  <c r="U97" i="2"/>
  <c r="AC96" i="2"/>
  <c r="AB96" i="2"/>
  <c r="AA96" i="2"/>
  <c r="Z96" i="2"/>
  <c r="Y96" i="2"/>
  <c r="X96" i="2"/>
  <c r="W96" i="2"/>
  <c r="V96" i="2"/>
  <c r="U96" i="2"/>
  <c r="AC95" i="2"/>
  <c r="AB95" i="2"/>
  <c r="AA95" i="2"/>
  <c r="Z95" i="2"/>
  <c r="Y95" i="2"/>
  <c r="X95" i="2"/>
  <c r="W95" i="2"/>
  <c r="V95" i="2"/>
  <c r="U95" i="2"/>
  <c r="AC94" i="2"/>
  <c r="AB94" i="2"/>
  <c r="AA94" i="2"/>
  <c r="Z94" i="2"/>
  <c r="Y94" i="2"/>
  <c r="X94" i="2"/>
  <c r="W94" i="2"/>
  <c r="V94" i="2"/>
  <c r="U94" i="2"/>
  <c r="AC93" i="2"/>
  <c r="AB93" i="2"/>
  <c r="AA93" i="2"/>
  <c r="Z93" i="2"/>
  <c r="Y93" i="2"/>
  <c r="X93" i="2"/>
  <c r="W93" i="2"/>
  <c r="V93" i="2"/>
  <c r="U93" i="2"/>
  <c r="AC92" i="2"/>
  <c r="AB92" i="2"/>
  <c r="AA92" i="2"/>
  <c r="Z92" i="2"/>
  <c r="Y92" i="2"/>
  <c r="X92" i="2"/>
  <c r="W92" i="2"/>
  <c r="V92" i="2"/>
  <c r="U92" i="2"/>
  <c r="AC91" i="2"/>
  <c r="AB91" i="2"/>
  <c r="AA91" i="2"/>
  <c r="Z91" i="2"/>
  <c r="Y91" i="2"/>
  <c r="X91" i="2"/>
  <c r="W91" i="2"/>
  <c r="V91" i="2"/>
  <c r="U91" i="2"/>
  <c r="AC90" i="2"/>
  <c r="AB90" i="2"/>
  <c r="AA90" i="2"/>
  <c r="Z90" i="2"/>
  <c r="Y90" i="2"/>
  <c r="X90" i="2"/>
  <c r="W90" i="2"/>
  <c r="V90" i="2"/>
  <c r="U90" i="2"/>
  <c r="AC89" i="2"/>
  <c r="AB89" i="2"/>
  <c r="AA89" i="2"/>
  <c r="Z89" i="2"/>
  <c r="Y89" i="2"/>
  <c r="X89" i="2"/>
  <c r="W89" i="2"/>
  <c r="V89" i="2"/>
  <c r="U89" i="2"/>
  <c r="AC88" i="2"/>
  <c r="AB88" i="2"/>
  <c r="AA88" i="2"/>
  <c r="Z88" i="2"/>
  <c r="Y88" i="2"/>
  <c r="X88" i="2"/>
  <c r="W88" i="2"/>
  <c r="V88" i="2"/>
  <c r="U88" i="2"/>
  <c r="AC87" i="2"/>
  <c r="AB87" i="2"/>
  <c r="AA87" i="2"/>
  <c r="Z87" i="2"/>
  <c r="Y87" i="2"/>
  <c r="X87" i="2"/>
  <c r="W87" i="2"/>
  <c r="V87" i="2"/>
  <c r="U87" i="2"/>
  <c r="AC86" i="2"/>
  <c r="AB86" i="2"/>
  <c r="AA86" i="2"/>
  <c r="Z86" i="2"/>
  <c r="Y86" i="2"/>
  <c r="X86" i="2"/>
  <c r="W86" i="2"/>
  <c r="V86" i="2"/>
  <c r="U86" i="2"/>
  <c r="AC85" i="2"/>
  <c r="AB85" i="2"/>
  <c r="AA85" i="2"/>
  <c r="Z85" i="2"/>
  <c r="Y85" i="2"/>
  <c r="X85" i="2"/>
  <c r="W85" i="2"/>
  <c r="V85" i="2"/>
  <c r="U85" i="2"/>
  <c r="AC84" i="2"/>
  <c r="AB84" i="2"/>
  <c r="AA84" i="2"/>
  <c r="Z84" i="2"/>
  <c r="Y84" i="2"/>
  <c r="X84" i="2"/>
  <c r="W84" i="2"/>
  <c r="V84" i="2"/>
  <c r="U84" i="2"/>
  <c r="AC83" i="2"/>
  <c r="AB83" i="2"/>
  <c r="AA83" i="2"/>
  <c r="Z83" i="2"/>
  <c r="Y83" i="2"/>
  <c r="X83" i="2"/>
  <c r="W83" i="2"/>
  <c r="V83" i="2"/>
  <c r="U83" i="2"/>
  <c r="AC82" i="2"/>
  <c r="AB82" i="2"/>
  <c r="AA82" i="2"/>
  <c r="Z82" i="2"/>
  <c r="Y82" i="2"/>
  <c r="X82" i="2"/>
  <c r="W82" i="2"/>
  <c r="V82" i="2"/>
  <c r="U82" i="2"/>
  <c r="AC81" i="2"/>
  <c r="AB81" i="2"/>
  <c r="AA81" i="2"/>
  <c r="Z81" i="2"/>
  <c r="Y81" i="2"/>
  <c r="X81" i="2"/>
  <c r="W81" i="2"/>
  <c r="V81" i="2"/>
  <c r="U81" i="2"/>
  <c r="AC80" i="2"/>
  <c r="AB80" i="2"/>
  <c r="AA80" i="2"/>
  <c r="Z80" i="2"/>
  <c r="Y80" i="2"/>
  <c r="X80" i="2"/>
  <c r="W80" i="2"/>
  <c r="V80" i="2"/>
  <c r="U80" i="2"/>
  <c r="AC79" i="2"/>
  <c r="AB79" i="2"/>
  <c r="AA79" i="2"/>
  <c r="Z79" i="2"/>
  <c r="Y79" i="2"/>
  <c r="X79" i="2"/>
  <c r="W79" i="2"/>
  <c r="V79" i="2"/>
  <c r="U79" i="2"/>
  <c r="AC78" i="2"/>
  <c r="AB78" i="2"/>
  <c r="AA78" i="2"/>
  <c r="Z78" i="2"/>
  <c r="Y78" i="2"/>
  <c r="X78" i="2"/>
  <c r="W78" i="2"/>
  <c r="V78" i="2"/>
  <c r="U78" i="2"/>
  <c r="AC77" i="2"/>
  <c r="AB77" i="2"/>
  <c r="AA77" i="2"/>
  <c r="Z77" i="2"/>
  <c r="Y77" i="2"/>
  <c r="X77" i="2"/>
  <c r="W77" i="2"/>
  <c r="V77" i="2"/>
  <c r="U77" i="2"/>
  <c r="AC76" i="2"/>
  <c r="AB76" i="2"/>
  <c r="AA76" i="2"/>
  <c r="Z76" i="2"/>
  <c r="Y76" i="2"/>
  <c r="X76" i="2"/>
  <c r="W76" i="2"/>
  <c r="V76" i="2"/>
  <c r="U76" i="2"/>
  <c r="AC75" i="2"/>
  <c r="AB75" i="2"/>
  <c r="AA75" i="2"/>
  <c r="Z75" i="2"/>
  <c r="Y75" i="2"/>
  <c r="X75" i="2"/>
  <c r="W75" i="2"/>
  <c r="V75" i="2"/>
  <c r="U75" i="2"/>
  <c r="AC74" i="2"/>
  <c r="AB74" i="2"/>
  <c r="AA74" i="2"/>
  <c r="Z74" i="2"/>
  <c r="Y74" i="2"/>
  <c r="X74" i="2"/>
  <c r="W74" i="2"/>
  <c r="V74" i="2"/>
  <c r="U74" i="2"/>
  <c r="AC73" i="2"/>
  <c r="AB73" i="2"/>
  <c r="AA73" i="2"/>
  <c r="Z73" i="2"/>
  <c r="Y73" i="2"/>
  <c r="X73" i="2"/>
  <c r="W73" i="2"/>
  <c r="V73" i="2"/>
  <c r="U73" i="2"/>
  <c r="AC72" i="2"/>
  <c r="AB72" i="2"/>
  <c r="AA72" i="2"/>
  <c r="Z72" i="2"/>
  <c r="Y72" i="2"/>
  <c r="X72" i="2"/>
  <c r="W72" i="2"/>
  <c r="V72" i="2"/>
  <c r="U72" i="2"/>
  <c r="AC71" i="2"/>
  <c r="AB71" i="2"/>
  <c r="AA71" i="2"/>
  <c r="Z71" i="2"/>
  <c r="Y71" i="2"/>
  <c r="X71" i="2"/>
  <c r="W71" i="2"/>
  <c r="V71" i="2"/>
  <c r="U71" i="2"/>
  <c r="AC70" i="2"/>
  <c r="AB70" i="2"/>
  <c r="AA70" i="2"/>
  <c r="Z70" i="2"/>
  <c r="Y70" i="2"/>
  <c r="X70" i="2"/>
  <c r="W70" i="2"/>
  <c r="V70" i="2"/>
  <c r="U70" i="2"/>
  <c r="AC69" i="2"/>
  <c r="AB69" i="2"/>
  <c r="AA69" i="2"/>
  <c r="Z69" i="2"/>
  <c r="Y69" i="2"/>
  <c r="X69" i="2"/>
  <c r="W69" i="2"/>
  <c r="V69" i="2"/>
  <c r="U69" i="2"/>
  <c r="AC68" i="2"/>
  <c r="AB68" i="2"/>
  <c r="AA68" i="2"/>
  <c r="Z68" i="2"/>
  <c r="Y68" i="2"/>
  <c r="X68" i="2"/>
  <c r="W68" i="2"/>
  <c r="V68" i="2"/>
  <c r="U68" i="2"/>
  <c r="AC67" i="2"/>
  <c r="AB67" i="2"/>
  <c r="AA67" i="2"/>
  <c r="Z67" i="2"/>
  <c r="Y67" i="2"/>
  <c r="X67" i="2"/>
  <c r="W67" i="2"/>
  <c r="V67" i="2"/>
  <c r="U67" i="2"/>
  <c r="AC66" i="2"/>
  <c r="AB66" i="2"/>
  <c r="AA66" i="2"/>
  <c r="Z66" i="2"/>
  <c r="Y66" i="2"/>
  <c r="X66" i="2"/>
  <c r="W66" i="2"/>
  <c r="V66" i="2"/>
  <c r="U66" i="2"/>
  <c r="AC65" i="2"/>
  <c r="AB65" i="2"/>
  <c r="AA65" i="2"/>
  <c r="Z65" i="2"/>
  <c r="Y65" i="2"/>
  <c r="X65" i="2"/>
  <c r="W65" i="2"/>
  <c r="V65" i="2"/>
  <c r="U65" i="2"/>
  <c r="AC64" i="2"/>
  <c r="AB64" i="2"/>
  <c r="AA64" i="2"/>
  <c r="Z64" i="2"/>
  <c r="Y64" i="2"/>
  <c r="X64" i="2"/>
  <c r="W64" i="2"/>
  <c r="V64" i="2"/>
  <c r="U64" i="2"/>
  <c r="AC63" i="2"/>
  <c r="AB63" i="2"/>
  <c r="AA63" i="2"/>
  <c r="Z63" i="2"/>
  <c r="Y63" i="2"/>
  <c r="X63" i="2"/>
  <c r="W63" i="2"/>
  <c r="V63" i="2"/>
  <c r="U63" i="2"/>
  <c r="AC62" i="2"/>
  <c r="AB62" i="2"/>
  <c r="AA62" i="2"/>
  <c r="Z62" i="2"/>
  <c r="Y62" i="2"/>
  <c r="X62" i="2"/>
  <c r="W62" i="2"/>
  <c r="V62" i="2"/>
  <c r="U62" i="2"/>
  <c r="AC61" i="2"/>
  <c r="AB61" i="2"/>
  <c r="AA61" i="2"/>
  <c r="Z61" i="2"/>
  <c r="Y61" i="2"/>
  <c r="X61" i="2"/>
  <c r="W61" i="2"/>
  <c r="V61" i="2"/>
  <c r="U61" i="2"/>
  <c r="AC60" i="2"/>
  <c r="AB60" i="2"/>
  <c r="AA60" i="2"/>
  <c r="Z60" i="2"/>
  <c r="Y60" i="2"/>
  <c r="X60" i="2"/>
  <c r="W60" i="2"/>
  <c r="V60" i="2"/>
  <c r="U60" i="2"/>
  <c r="AC59" i="2"/>
  <c r="AB59" i="2"/>
  <c r="AA59" i="2"/>
  <c r="Z59" i="2"/>
  <c r="Y59" i="2"/>
  <c r="X59" i="2"/>
  <c r="W59" i="2"/>
  <c r="V59" i="2"/>
  <c r="U59" i="2"/>
  <c r="AC58" i="2"/>
  <c r="AB58" i="2"/>
  <c r="AA58" i="2"/>
  <c r="Z58" i="2"/>
  <c r="Y58" i="2"/>
  <c r="X58" i="2"/>
  <c r="W58" i="2"/>
  <c r="V58" i="2"/>
  <c r="U58" i="2"/>
  <c r="AC57" i="2"/>
  <c r="AB57" i="2"/>
  <c r="AA57" i="2"/>
  <c r="Z57" i="2"/>
  <c r="Y57" i="2"/>
  <c r="X57" i="2"/>
  <c r="W57" i="2"/>
  <c r="V57" i="2"/>
  <c r="U57" i="2"/>
  <c r="AC56" i="2"/>
  <c r="AB56" i="2"/>
  <c r="AA56" i="2"/>
  <c r="Z56" i="2"/>
  <c r="Y56" i="2"/>
  <c r="X56" i="2"/>
  <c r="W56" i="2"/>
  <c r="V56" i="2"/>
  <c r="U56" i="2"/>
  <c r="AC55" i="2"/>
  <c r="AB55" i="2"/>
  <c r="AA55" i="2"/>
  <c r="Z55" i="2"/>
  <c r="Y55" i="2"/>
  <c r="X55" i="2"/>
  <c r="W55" i="2"/>
  <c r="V55" i="2"/>
  <c r="U55" i="2"/>
  <c r="AC54" i="2"/>
  <c r="AB54" i="2"/>
  <c r="AA54" i="2"/>
  <c r="Z54" i="2"/>
  <c r="Y54" i="2"/>
  <c r="X54" i="2"/>
  <c r="W54" i="2"/>
  <c r="V54" i="2"/>
  <c r="U54" i="2"/>
  <c r="AC53" i="2"/>
  <c r="AB53" i="2"/>
  <c r="AA53" i="2"/>
  <c r="Z53" i="2"/>
  <c r="Y53" i="2"/>
  <c r="X53" i="2"/>
  <c r="W53" i="2"/>
  <c r="V53" i="2"/>
  <c r="U53" i="2"/>
  <c r="AC52" i="2"/>
  <c r="AB52" i="2"/>
  <c r="AA52" i="2"/>
  <c r="Z52" i="2"/>
  <c r="Y52" i="2"/>
  <c r="X52" i="2"/>
  <c r="W52" i="2"/>
  <c r="V52" i="2"/>
  <c r="U52" i="2"/>
  <c r="AC51" i="2"/>
  <c r="AB51" i="2"/>
  <c r="AA51" i="2"/>
  <c r="Z51" i="2"/>
  <c r="Y51" i="2"/>
  <c r="X51" i="2"/>
  <c r="W51" i="2"/>
  <c r="V51" i="2"/>
  <c r="U51" i="2"/>
  <c r="AC50" i="2"/>
  <c r="AB50" i="2"/>
  <c r="AA50" i="2"/>
  <c r="Z50" i="2"/>
  <c r="Y50" i="2"/>
  <c r="X50" i="2"/>
  <c r="W50" i="2"/>
  <c r="V50" i="2"/>
  <c r="U50" i="2"/>
  <c r="AC49" i="2"/>
  <c r="AB49" i="2"/>
  <c r="AA49" i="2"/>
  <c r="Z49" i="2"/>
  <c r="Y49" i="2"/>
  <c r="X49" i="2"/>
  <c r="W49" i="2"/>
  <c r="V49" i="2"/>
  <c r="U49" i="2"/>
  <c r="AC48" i="2"/>
  <c r="AB48" i="2"/>
  <c r="AA48" i="2"/>
  <c r="Z48" i="2"/>
  <c r="Y48" i="2"/>
  <c r="X48" i="2"/>
  <c r="W48" i="2"/>
  <c r="V48" i="2"/>
  <c r="U48" i="2"/>
  <c r="AC47" i="2"/>
  <c r="AB47" i="2"/>
  <c r="AA47" i="2"/>
  <c r="Z47" i="2"/>
  <c r="Y47" i="2"/>
  <c r="X47" i="2"/>
  <c r="W47" i="2"/>
  <c r="V47" i="2"/>
  <c r="U47" i="2"/>
  <c r="AC46" i="2"/>
  <c r="AB46" i="2"/>
  <c r="AA46" i="2"/>
  <c r="Z46" i="2"/>
  <c r="Y46" i="2"/>
  <c r="X46" i="2"/>
  <c r="W46" i="2"/>
  <c r="V46" i="2"/>
  <c r="U46" i="2"/>
  <c r="AC45" i="2"/>
  <c r="AB45" i="2"/>
  <c r="AA45" i="2"/>
  <c r="Z45" i="2"/>
  <c r="Y45" i="2"/>
  <c r="X45" i="2"/>
  <c r="W45" i="2"/>
  <c r="V45" i="2"/>
  <c r="U45" i="2"/>
  <c r="AC44" i="2"/>
  <c r="AB44" i="2"/>
  <c r="AA44" i="2"/>
  <c r="Z44" i="2"/>
  <c r="Y44" i="2"/>
  <c r="X44" i="2"/>
  <c r="W44" i="2"/>
  <c r="V44" i="2"/>
  <c r="U44" i="2"/>
  <c r="AC43" i="2"/>
  <c r="AB43" i="2"/>
  <c r="AA43" i="2"/>
  <c r="Z43" i="2"/>
  <c r="Y43" i="2"/>
  <c r="X43" i="2"/>
  <c r="W43" i="2"/>
  <c r="V43" i="2"/>
  <c r="U43" i="2"/>
  <c r="AC42" i="2"/>
  <c r="AB42" i="2"/>
  <c r="AA42" i="2"/>
  <c r="Z42" i="2"/>
  <c r="Y42" i="2"/>
  <c r="X42" i="2"/>
  <c r="W42" i="2"/>
  <c r="V42" i="2"/>
  <c r="U42" i="2"/>
  <c r="AC41" i="2"/>
  <c r="AB41" i="2"/>
  <c r="AA41" i="2"/>
  <c r="Z41" i="2"/>
  <c r="Y41" i="2"/>
  <c r="X41" i="2"/>
  <c r="W41" i="2"/>
  <c r="V41" i="2"/>
  <c r="U41" i="2"/>
  <c r="AC40" i="2"/>
  <c r="AB40" i="2"/>
  <c r="AA40" i="2"/>
  <c r="Z40" i="2"/>
  <c r="Y40" i="2"/>
  <c r="X40" i="2"/>
  <c r="W40" i="2"/>
  <c r="V40" i="2"/>
  <c r="U40" i="2"/>
  <c r="AC39" i="2"/>
  <c r="AB39" i="2"/>
  <c r="AA39" i="2"/>
  <c r="Z39" i="2"/>
  <c r="Y39" i="2"/>
  <c r="X39" i="2"/>
  <c r="W39" i="2"/>
  <c r="V39" i="2"/>
  <c r="U39" i="2"/>
  <c r="AC38" i="2"/>
  <c r="AB38" i="2"/>
  <c r="AA38" i="2"/>
  <c r="Z38" i="2"/>
  <c r="Y38" i="2"/>
  <c r="X38" i="2"/>
  <c r="W38" i="2"/>
  <c r="V38" i="2"/>
  <c r="U38" i="2"/>
  <c r="AC37" i="2"/>
  <c r="AB37" i="2"/>
  <c r="AA37" i="2"/>
  <c r="Z37" i="2"/>
  <c r="Y37" i="2"/>
  <c r="X37" i="2"/>
  <c r="W37" i="2"/>
  <c r="V37" i="2"/>
  <c r="U37" i="2"/>
  <c r="AC36" i="2"/>
  <c r="AB36" i="2"/>
  <c r="AA36" i="2"/>
  <c r="Z36" i="2"/>
  <c r="Y36" i="2"/>
  <c r="X36" i="2"/>
  <c r="W36" i="2"/>
  <c r="V36" i="2"/>
  <c r="U36" i="2"/>
  <c r="AC35" i="2"/>
  <c r="AB35" i="2"/>
  <c r="AA35" i="2"/>
  <c r="Z35" i="2"/>
  <c r="Y35" i="2"/>
  <c r="X35" i="2"/>
  <c r="W35" i="2"/>
  <c r="V35" i="2"/>
  <c r="U35" i="2"/>
  <c r="AC34" i="2"/>
  <c r="AB34" i="2"/>
  <c r="AA34" i="2"/>
  <c r="Z34" i="2"/>
  <c r="Y34" i="2"/>
  <c r="X34" i="2"/>
  <c r="W34" i="2"/>
  <c r="V34" i="2"/>
  <c r="U34" i="2"/>
  <c r="AC33" i="2"/>
  <c r="AB33" i="2"/>
  <c r="AA33" i="2"/>
  <c r="Z33" i="2"/>
  <c r="Y33" i="2"/>
  <c r="X33" i="2"/>
  <c r="W33" i="2"/>
  <c r="V33" i="2"/>
  <c r="U33" i="2"/>
  <c r="AC32" i="2"/>
  <c r="AB32" i="2"/>
  <c r="AA32" i="2"/>
  <c r="Z32" i="2"/>
  <c r="Y32" i="2"/>
  <c r="X32" i="2"/>
  <c r="W32" i="2"/>
  <c r="V32" i="2"/>
  <c r="U32" i="2"/>
  <c r="AC31" i="2"/>
  <c r="AB31" i="2"/>
  <c r="AA31" i="2"/>
  <c r="Z31" i="2"/>
  <c r="Y31" i="2"/>
  <c r="X31" i="2"/>
  <c r="W31" i="2"/>
  <c r="V31" i="2"/>
  <c r="U31" i="2"/>
  <c r="AC30" i="2"/>
  <c r="AB30" i="2"/>
  <c r="AA30" i="2"/>
  <c r="Z30" i="2"/>
  <c r="Y30" i="2"/>
  <c r="X30" i="2"/>
  <c r="W30" i="2"/>
  <c r="V30" i="2"/>
  <c r="U30" i="2"/>
  <c r="AC29" i="2"/>
  <c r="AB29" i="2"/>
  <c r="AA29" i="2"/>
  <c r="Z29" i="2"/>
  <c r="Y29" i="2"/>
  <c r="X29" i="2"/>
  <c r="W29" i="2"/>
  <c r="V29" i="2"/>
  <c r="U29" i="2"/>
  <c r="AC28" i="2"/>
  <c r="AB28" i="2"/>
  <c r="AA28" i="2"/>
  <c r="Z28" i="2"/>
  <c r="Y28" i="2"/>
  <c r="X28" i="2"/>
  <c r="W28" i="2"/>
  <c r="V28" i="2"/>
  <c r="U28" i="2"/>
  <c r="AC27" i="2"/>
  <c r="AB27" i="2"/>
  <c r="AA27" i="2"/>
  <c r="Z27" i="2"/>
  <c r="Y27" i="2"/>
  <c r="X27" i="2"/>
  <c r="W27" i="2"/>
  <c r="V27" i="2"/>
  <c r="U27" i="2"/>
  <c r="AC26" i="2"/>
  <c r="AB26" i="2"/>
  <c r="AA26" i="2"/>
  <c r="Z26" i="2"/>
  <c r="Y26" i="2"/>
  <c r="X26" i="2"/>
  <c r="W26" i="2"/>
  <c r="V26" i="2"/>
  <c r="U26" i="2"/>
  <c r="AC25" i="2"/>
  <c r="AB25" i="2"/>
  <c r="AA25" i="2"/>
  <c r="Z25" i="2"/>
  <c r="Y25" i="2"/>
  <c r="X25" i="2"/>
  <c r="W25" i="2"/>
  <c r="V25" i="2"/>
  <c r="U25" i="2"/>
  <c r="AC24" i="2"/>
  <c r="AB24" i="2"/>
  <c r="AA24" i="2"/>
  <c r="Z24" i="2"/>
  <c r="Y24" i="2"/>
  <c r="X24" i="2"/>
  <c r="W24" i="2"/>
  <c r="V24" i="2"/>
  <c r="U24" i="2"/>
  <c r="AC23" i="2"/>
  <c r="AB23" i="2"/>
  <c r="AA23" i="2"/>
  <c r="Z23" i="2"/>
  <c r="Y23" i="2"/>
  <c r="X23" i="2"/>
  <c r="W23" i="2"/>
  <c r="V23" i="2"/>
  <c r="U23" i="2"/>
  <c r="AC22" i="2"/>
  <c r="AB22" i="2"/>
  <c r="AA22" i="2"/>
  <c r="Z22" i="2"/>
  <c r="Y22" i="2"/>
  <c r="X22" i="2"/>
  <c r="W22" i="2"/>
  <c r="V22" i="2"/>
  <c r="U22" i="2"/>
  <c r="AC21" i="2"/>
  <c r="AB21" i="2"/>
  <c r="AA21" i="2"/>
  <c r="Z21" i="2"/>
  <c r="Y21" i="2"/>
  <c r="X21" i="2"/>
  <c r="W21" i="2"/>
  <c r="V21" i="2"/>
  <c r="U21" i="2"/>
  <c r="AC20" i="2"/>
  <c r="AB20" i="2"/>
  <c r="AA20" i="2"/>
  <c r="Z20" i="2"/>
  <c r="Y20" i="2"/>
  <c r="X20" i="2"/>
  <c r="W20" i="2"/>
  <c r="V20" i="2"/>
  <c r="U20" i="2"/>
  <c r="AC19" i="2"/>
  <c r="AB19" i="2"/>
  <c r="AA19" i="2"/>
  <c r="Z19" i="2"/>
  <c r="Y19" i="2"/>
  <c r="X19" i="2"/>
  <c r="W19" i="2"/>
  <c r="V19" i="2"/>
  <c r="U19" i="2"/>
  <c r="AC18" i="2"/>
  <c r="AB18" i="2"/>
  <c r="AA18" i="2"/>
  <c r="Z18" i="2"/>
  <c r="Y18" i="2"/>
  <c r="X18" i="2"/>
  <c r="W18" i="2"/>
  <c r="V18" i="2"/>
  <c r="U18" i="2"/>
  <c r="AC17" i="2"/>
  <c r="AB17" i="2"/>
  <c r="AA17" i="2"/>
  <c r="Z17" i="2"/>
  <c r="Y17" i="2"/>
  <c r="X17" i="2"/>
  <c r="W17" i="2"/>
  <c r="V17" i="2"/>
  <c r="U17" i="2"/>
  <c r="AC16" i="2"/>
  <c r="AB16" i="2"/>
  <c r="AA16" i="2"/>
  <c r="Z16" i="2"/>
  <c r="Y16" i="2"/>
  <c r="X16" i="2"/>
  <c r="W16" i="2"/>
  <c r="V16" i="2"/>
  <c r="U16" i="2"/>
  <c r="AC15" i="2"/>
  <c r="AB15" i="2"/>
  <c r="AA15" i="2"/>
  <c r="Z15" i="2"/>
  <c r="Y15" i="2"/>
  <c r="X15" i="2"/>
  <c r="W15" i="2"/>
  <c r="V15" i="2"/>
  <c r="U15" i="2"/>
  <c r="AC14" i="2"/>
  <c r="AB14" i="2"/>
  <c r="AA14" i="2"/>
  <c r="Z14" i="2"/>
  <c r="Y14" i="2"/>
  <c r="X14" i="2"/>
  <c r="W14" i="2"/>
  <c r="V14" i="2"/>
  <c r="U14" i="2"/>
  <c r="AC13" i="2"/>
  <c r="AB13" i="2"/>
  <c r="AA13" i="2"/>
  <c r="Z13" i="2"/>
  <c r="Y13" i="2"/>
  <c r="X13" i="2"/>
  <c r="W13" i="2"/>
  <c r="V13" i="2"/>
  <c r="U13" i="2"/>
  <c r="AC12" i="2"/>
  <c r="AB12" i="2"/>
  <c r="AA12" i="2"/>
  <c r="Z12" i="2"/>
  <c r="Y12" i="2"/>
  <c r="X12" i="2"/>
  <c r="W12" i="2"/>
  <c r="V12" i="2"/>
  <c r="U12" i="2"/>
  <c r="AC11" i="2"/>
  <c r="AB11" i="2"/>
  <c r="AA11" i="2"/>
  <c r="Z11" i="2"/>
  <c r="Y11" i="2"/>
  <c r="X11" i="2"/>
  <c r="W11" i="2"/>
  <c r="V11" i="2"/>
  <c r="U11" i="2"/>
  <c r="AC10" i="2"/>
  <c r="AB10" i="2"/>
  <c r="AA10" i="2"/>
  <c r="Z10" i="2"/>
  <c r="Y10" i="2"/>
  <c r="X10" i="2"/>
  <c r="W10" i="2"/>
  <c r="V10" i="2"/>
  <c r="U10" i="2"/>
  <c r="AC9" i="2"/>
  <c r="AB9" i="2"/>
  <c r="AA9" i="2"/>
  <c r="Z9" i="2"/>
  <c r="Y9" i="2"/>
  <c r="X9" i="2"/>
  <c r="W9" i="2"/>
  <c r="V9" i="2"/>
  <c r="U9" i="2"/>
  <c r="AC8" i="2"/>
  <c r="AB8" i="2"/>
  <c r="AA8" i="2"/>
  <c r="Z8" i="2"/>
  <c r="Y8" i="2"/>
  <c r="X8" i="2"/>
  <c r="W8" i="2"/>
  <c r="V8" i="2"/>
  <c r="U8" i="2"/>
  <c r="AC7" i="2"/>
  <c r="AB7" i="2"/>
  <c r="AA7" i="2"/>
  <c r="Z7" i="2"/>
  <c r="Y7" i="2"/>
  <c r="X7" i="2"/>
  <c r="W7" i="2"/>
  <c r="V7" i="2"/>
  <c r="U7" i="2"/>
  <c r="AC6" i="2"/>
  <c r="AB6" i="2"/>
  <c r="AA6" i="2"/>
  <c r="Z6" i="2"/>
  <c r="Y6" i="2"/>
  <c r="X6" i="2"/>
  <c r="W6" i="2"/>
  <c r="V6" i="2"/>
  <c r="U6" i="2"/>
  <c r="AC5" i="2"/>
  <c r="AB5" i="2"/>
  <c r="AA5" i="2"/>
  <c r="Z5" i="2"/>
  <c r="Y5" i="2"/>
  <c r="X5" i="2"/>
  <c r="W5" i="2"/>
  <c r="V5" i="2"/>
  <c r="U5" i="2"/>
  <c r="AB183" i="2" l="1"/>
  <c r="T183" i="2"/>
  <c r="AC183" i="2" s="1"/>
  <c r="U183" i="2"/>
  <c r="Y183" i="2"/>
  <c r="Z183" i="2"/>
  <c r="AA183" i="2"/>
  <c r="X183" i="2"/>
  <c r="W183" i="2"/>
  <c r="V183" i="2"/>
</calcChain>
</file>

<file path=xl/sharedStrings.xml><?xml version="1.0" encoding="utf-8"?>
<sst xmlns="http://schemas.openxmlformats.org/spreadsheetml/2006/main" count="404" uniqueCount="253">
  <si>
    <t>COUNTY</t>
  </si>
  <si>
    <t>DISTRICT</t>
  </si>
  <si>
    <t>PROPERTY
 TAXES</t>
  </si>
  <si>
    <t>SPECIFIC OWNERSHIP TAXES</t>
  </si>
  <si>
    <t>STATE SHARE</t>
  </si>
  <si>
    <t>CATEGORICAL BUYOUT</t>
  </si>
  <si>
    <t>CHANGE IN FUNDED PUPILS</t>
  </si>
  <si>
    <t>CHANGE IN FULLY FUNDED TOTAL PROGRAM</t>
  </si>
  <si>
    <t>CHANGE IN PROPERTY TAXES</t>
  </si>
  <si>
    <t>CHANGE IN SPECIFIC OWNERSHIP TAXES</t>
  </si>
  <si>
    <t>CHANGE IN STATE SHARE</t>
  </si>
  <si>
    <t>CHANGE IN CATEGORICAL BUYOUT</t>
  </si>
  <si>
    <t>CHANGE IN PER PUPIL FUNDING</t>
  </si>
  <si>
    <t>M + N</t>
  </si>
  <si>
    <t>L - C</t>
  </si>
  <si>
    <t>M - D</t>
  </si>
  <si>
    <t>N - E</t>
  </si>
  <si>
    <t>O - F</t>
  </si>
  <si>
    <t>P  - G</t>
  </si>
  <si>
    <t>Q - H</t>
  </si>
  <si>
    <t>R - I</t>
  </si>
  <si>
    <t>S - J</t>
  </si>
  <si>
    <t>T - K</t>
  </si>
  <si>
    <t>ADAMS</t>
  </si>
  <si>
    <t>MAPLETON</t>
  </si>
  <si>
    <t>ADAMS 12 FIVE STAR</t>
  </si>
  <si>
    <t>COMMERCE CITY</t>
  </si>
  <si>
    <t>BRIGHTON</t>
  </si>
  <si>
    <t>BENNETT</t>
  </si>
  <si>
    <t>STRASBURG</t>
  </si>
  <si>
    <t>WESTMINSTER</t>
  </si>
  <si>
    <t>ALAMOSA</t>
  </si>
  <si>
    <t>SANGRE DE CRISTO</t>
  </si>
  <si>
    <t>ARAPAHOE</t>
  </si>
  <si>
    <t>ENGLEWOOD</t>
  </si>
  <si>
    <t>SHERIDAN</t>
  </si>
  <si>
    <t>CHERRY CREEK</t>
  </si>
  <si>
    <t>LITTLETON</t>
  </si>
  <si>
    <t>DEER TRAIL</t>
  </si>
  <si>
    <t>AURORA</t>
  </si>
  <si>
    <t>BYERS</t>
  </si>
  <si>
    <t>ARCHULETA</t>
  </si>
  <si>
    <t>BACA</t>
  </si>
  <si>
    <t>WALSH</t>
  </si>
  <si>
    <t>PRITCHETT</t>
  </si>
  <si>
    <t>SPRINGFIELD</t>
  </si>
  <si>
    <t>VILAS</t>
  </si>
  <si>
    <t>CAMPO</t>
  </si>
  <si>
    <t>BENT</t>
  </si>
  <si>
    <t>LAS ANIMAS</t>
  </si>
  <si>
    <t>MCCLAVE</t>
  </si>
  <si>
    <t>BOULDER</t>
  </si>
  <si>
    <t>ST VRAIN</t>
  </si>
  <si>
    <t>CHAFFEE</t>
  </si>
  <si>
    <t>BUENA VISTA</t>
  </si>
  <si>
    <t>SALIDA</t>
  </si>
  <si>
    <t>CHEYENNE</t>
  </si>
  <si>
    <t>KIT CARSON</t>
  </si>
  <si>
    <t>CLEAR CREEK</t>
  </si>
  <si>
    <t>CONEJOS</t>
  </si>
  <si>
    <t>NORTH CONEJOS</t>
  </si>
  <si>
    <t>SANFORD</t>
  </si>
  <si>
    <t>SOUTH CONEJOS</t>
  </si>
  <si>
    <t>COSTILLA</t>
  </si>
  <si>
    <t>CENTENNIAL</t>
  </si>
  <si>
    <t>SIERRA GRANDE</t>
  </si>
  <si>
    <t>CROWLEY</t>
  </si>
  <si>
    <t>CUSTER</t>
  </si>
  <si>
    <t>WESTCLIFFE</t>
  </si>
  <si>
    <t>DELTA</t>
  </si>
  <si>
    <t>DENVER</t>
  </si>
  <si>
    <t>DOLORES</t>
  </si>
  <si>
    <t>DOUGLAS</t>
  </si>
  <si>
    <t>EAGLE</t>
  </si>
  <si>
    <t>ELBERT</t>
  </si>
  <si>
    <t>ELIZABETH</t>
  </si>
  <si>
    <t>KIOWA</t>
  </si>
  <si>
    <t>BIG SANDY</t>
  </si>
  <si>
    <t>AGATE</t>
  </si>
  <si>
    <t>EL PASO</t>
  </si>
  <si>
    <t>CALHAN</t>
  </si>
  <si>
    <t>HARRISON</t>
  </si>
  <si>
    <t>WIDEFIELD</t>
  </si>
  <si>
    <t>FOUNTAIN</t>
  </si>
  <si>
    <t>COLORADO SPRINGS</t>
  </si>
  <si>
    <t>CHEYENNE MOUNTAIN</t>
  </si>
  <si>
    <t>MANITOU SPRINGS</t>
  </si>
  <si>
    <t>ACADEMY</t>
  </si>
  <si>
    <t>ELLICOTT</t>
  </si>
  <si>
    <t>PEYTON</t>
  </si>
  <si>
    <t>HANOVER</t>
  </si>
  <si>
    <t>LEWIS-PALMER</t>
  </si>
  <si>
    <t>FALCON</t>
  </si>
  <si>
    <t>EDISON</t>
  </si>
  <si>
    <t>MIAMI-YODER</t>
  </si>
  <si>
    <t>FREMONT</t>
  </si>
  <si>
    <t>CANON CITY</t>
  </si>
  <si>
    <t>FLORENCE</t>
  </si>
  <si>
    <t>COTOPAXI</t>
  </si>
  <si>
    <t>GARFIELD</t>
  </si>
  <si>
    <t>ROARING FORK</t>
  </si>
  <si>
    <t>RIFLE</t>
  </si>
  <si>
    <t>PARACHUTE</t>
  </si>
  <si>
    <t>GILPIN</t>
  </si>
  <si>
    <t>GRAND</t>
  </si>
  <si>
    <t>WEST GRAND</t>
  </si>
  <si>
    <t>EAST GRAND</t>
  </si>
  <si>
    <t>GUNNISON</t>
  </si>
  <si>
    <t>HINSDALE</t>
  </si>
  <si>
    <t>HUERFANO</t>
  </si>
  <si>
    <t>LA VETA</t>
  </si>
  <si>
    <t>JACKSON</t>
  </si>
  <si>
    <t>NORTH PARK</t>
  </si>
  <si>
    <t>JEFFERSON</t>
  </si>
  <si>
    <t>EADS</t>
  </si>
  <si>
    <t>PLAINVIEW</t>
  </si>
  <si>
    <t>ARRIBA-FLAGLER</t>
  </si>
  <si>
    <t>HI PLAINS</t>
  </si>
  <si>
    <t>STRATTON</t>
  </si>
  <si>
    <t>BETHUNE</t>
  </si>
  <si>
    <t>BURLINGTON</t>
  </si>
  <si>
    <t>LAKE</t>
  </si>
  <si>
    <t>LA PLATA</t>
  </si>
  <si>
    <t>DURANGO</t>
  </si>
  <si>
    <t>BAYFIELD</t>
  </si>
  <si>
    <t>IGNACIO</t>
  </si>
  <si>
    <t>LARIMER</t>
  </si>
  <si>
    <t>POUDRE</t>
  </si>
  <si>
    <t>THOMPSON</t>
  </si>
  <si>
    <t>ESTES PARK</t>
  </si>
  <si>
    <t>TRINIDAD</t>
  </si>
  <si>
    <t>PRIMERO</t>
  </si>
  <si>
    <t>HOEHNE</t>
  </si>
  <si>
    <t>AGUILAR</t>
  </si>
  <si>
    <t>BRANSON</t>
  </si>
  <si>
    <t>KIM</t>
  </si>
  <si>
    <t>LINCOLN</t>
  </si>
  <si>
    <t>GENOA-HUGO</t>
  </si>
  <si>
    <t>LIMON</t>
  </si>
  <si>
    <t>KARVAL</t>
  </si>
  <si>
    <t>LOGAN</t>
  </si>
  <si>
    <t>VALLEY</t>
  </si>
  <si>
    <t>FRENCHMAN</t>
  </si>
  <si>
    <t>BUFFALO</t>
  </si>
  <si>
    <t>PLATEAU</t>
  </si>
  <si>
    <t>MESA</t>
  </si>
  <si>
    <t>DEBEQUE</t>
  </si>
  <si>
    <t>PLATEAU VALLEY</t>
  </si>
  <si>
    <t>MESA VALLEY</t>
  </si>
  <si>
    <t>MINERAL</t>
  </si>
  <si>
    <t>CREEDE</t>
  </si>
  <si>
    <t>MOFFAT</t>
  </si>
  <si>
    <t>MONTEZUMA</t>
  </si>
  <si>
    <t>MANCOS</t>
  </si>
  <si>
    <t>MONTROSE</t>
  </si>
  <si>
    <t>WEST END</t>
  </si>
  <si>
    <t>MORGAN</t>
  </si>
  <si>
    <t>BRUSH</t>
  </si>
  <si>
    <t>FT. MORGAN</t>
  </si>
  <si>
    <t>WELDON</t>
  </si>
  <si>
    <t>WIGGINS</t>
  </si>
  <si>
    <t>OTERO</t>
  </si>
  <si>
    <t>EAST OTERO</t>
  </si>
  <si>
    <t>ROCKY FORD</t>
  </si>
  <si>
    <t>MANZANOLA</t>
  </si>
  <si>
    <t>FOWLER</t>
  </si>
  <si>
    <t>CHERAW</t>
  </si>
  <si>
    <t>SWINK</t>
  </si>
  <si>
    <t>OURAY</t>
  </si>
  <si>
    <t>RIDGWAY</t>
  </si>
  <si>
    <t>PARK</t>
  </si>
  <si>
    <t>PLATTE CANYON</t>
  </si>
  <si>
    <t>PHILLIPS</t>
  </si>
  <si>
    <t>HOLYOKE</t>
  </si>
  <si>
    <t>HAXTUN</t>
  </si>
  <si>
    <t>PITKIN</t>
  </si>
  <si>
    <t>ASPEN</t>
  </si>
  <si>
    <t>PROWERS</t>
  </si>
  <si>
    <t>GRANADA</t>
  </si>
  <si>
    <t>LAMAR</t>
  </si>
  <si>
    <t>HOLLY</t>
  </si>
  <si>
    <t>WILEY</t>
  </si>
  <si>
    <t>PUEBLO</t>
  </si>
  <si>
    <t>PUEBLO CITY</t>
  </si>
  <si>
    <t>PUEBLO RURAL</t>
  </si>
  <si>
    <t>RIO BLANCO</t>
  </si>
  <si>
    <t>MEEKER</t>
  </si>
  <si>
    <t>RANGELY</t>
  </si>
  <si>
    <t>RIO GRANDE</t>
  </si>
  <si>
    <t>DEL NORTE</t>
  </si>
  <si>
    <t>MONTE VISTA</t>
  </si>
  <si>
    <t>SARGENT</t>
  </si>
  <si>
    <t>ROUTT</t>
  </si>
  <si>
    <t>HAYDEN</t>
  </si>
  <si>
    <t>STEAMBOAT SPRINGS</t>
  </si>
  <si>
    <t>SOUTH ROUTT</t>
  </si>
  <si>
    <t>SAGUACHE</t>
  </si>
  <si>
    <t>MOUNTAIN VALLEY</t>
  </si>
  <si>
    <t>CENTER</t>
  </si>
  <si>
    <t>SAN JUAN</t>
  </si>
  <si>
    <t>SILVERTON</t>
  </si>
  <si>
    <t>SAN MIGUEL</t>
  </si>
  <si>
    <t>TELLURIDE</t>
  </si>
  <si>
    <t>NORWOOD</t>
  </si>
  <si>
    <t>SEDGWICK</t>
  </si>
  <si>
    <t>JULESBURG</t>
  </si>
  <si>
    <t>PLATTE VALLEY</t>
  </si>
  <si>
    <t>SUMMIT</t>
  </si>
  <si>
    <t>TELLER</t>
  </si>
  <si>
    <t>CRIPPLE CREEK</t>
  </si>
  <si>
    <t>WOODLAND PARK</t>
  </si>
  <si>
    <t>WASHINGTON</t>
  </si>
  <si>
    <t>AKRON</t>
  </si>
  <si>
    <t>ARICKAREE</t>
  </si>
  <si>
    <t>OTIS</t>
  </si>
  <si>
    <t>LONE STAR</t>
  </si>
  <si>
    <t>WOODLIN</t>
  </si>
  <si>
    <t>WELD</t>
  </si>
  <si>
    <t>GILCREST</t>
  </si>
  <si>
    <t>EATON</t>
  </si>
  <si>
    <t>KEENESBURG</t>
  </si>
  <si>
    <t>WINDSOR</t>
  </si>
  <si>
    <t>JOHNSTOWN</t>
  </si>
  <si>
    <t>GREELEY</t>
  </si>
  <si>
    <t>FT. LUPTON</t>
  </si>
  <si>
    <t>AULT-HIGHLAND</t>
  </si>
  <si>
    <t>BRIGGSDALE</t>
  </si>
  <si>
    <t>PRAIRIE</t>
  </si>
  <si>
    <t>PAWNEE</t>
  </si>
  <si>
    <t>YUMA</t>
  </si>
  <si>
    <t>YUMA 1</t>
  </si>
  <si>
    <t>WRAY RD-2</t>
  </si>
  <si>
    <t>IDALIA RJ-3</t>
  </si>
  <si>
    <t>LIBERTY J-4</t>
  </si>
  <si>
    <t>TOTALS</t>
  </si>
  <si>
    <t xml:space="preserve"> </t>
  </si>
  <si>
    <t/>
  </si>
  <si>
    <t>CHANGE IN BUDGET STABILIZATION FACTOR</t>
  </si>
  <si>
    <t>CHANGE IN TOTAL PROGRAM AFTER BUDGET STABILIZATION FACTOR</t>
  </si>
  <si>
    <t>22-54-104(5)(g)(I)(H)</t>
  </si>
  <si>
    <t>2021-22 ESTIMATED FUNDED PUPIL COUNTS</t>
  </si>
  <si>
    <t xml:space="preserve">2021-22 ESTIMATED FULLY FUNDED TOTAL PROGRAM </t>
  </si>
  <si>
    <t>2021-22 ESTIMATED BUDGET STABILIZATION FACTOR</t>
  </si>
  <si>
    <t>2021-22 TOTAL PROGRAM AFTER BUDGET STABILIZATION FACTOR</t>
  </si>
  <si>
    <t>2021-22 ESTIMATED PER PUPIL FUNDING AFTER BUDGET STABILIZATION FACTOR</t>
  </si>
  <si>
    <t>2021-22 Governor's Budget Request - November 2021</t>
  </si>
  <si>
    <t>2022-23 ESTIMATED FUNDED PUPIL COUNTS</t>
  </si>
  <si>
    <t xml:space="preserve">2022-23 ESTIMATED FULLY FUNDED TOTAL PROGRAM </t>
  </si>
  <si>
    <t>2022-23 ESTIMATED BUDGET STABILIZATION FACTOR</t>
  </si>
  <si>
    <t>2022-23 TOTAL PROGRAM AFTER BUDGET STABILIZATION FACTOR</t>
  </si>
  <si>
    <t>2022-23 ESTIMATED PER PUPIL FUNDING AFTER BUDGET STABILIZATION FACTOR</t>
  </si>
  <si>
    <t>2021-22 School Finance Act as Appropriated per SB21-268</t>
  </si>
  <si>
    <t>Estimated Change - 2021-22 to 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</si>
</sst>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FDAD7"/>
        <bgColor indexed="64"/>
      </patternFill>
    </fill>
    <fill>
      <patternFill patternType="solid">
        <fgColor rgb="FFFFDB8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0" fontId="4" fillId="0" borderId="0"/>
    <xf numFmtId="40" fontId="4" fillId="0" borderId="0"/>
  </cellStyleXfs>
  <cellXfs count="38">
    <xf numFmtId="0" fontId="0" fillId="0" borderId="0" xfId="0"/>
    <xf numFmtId="164" fontId="0" fillId="0" borderId="0" xfId="1" applyNumberFormat="1" applyFont="1"/>
    <xf numFmtId="164" fontId="1" fillId="0" borderId="2" xfId="1" applyNumberFormat="1" applyFont="1" applyBorder="1" applyAlignment="1">
      <alignment horizontal="center" wrapText="1"/>
    </xf>
    <xf numFmtId="164" fontId="1" fillId="0" borderId="3" xfId="1" applyNumberFormat="1" applyFont="1" applyBorder="1" applyAlignment="1">
      <alignment horizontal="center" wrapText="1"/>
    </xf>
    <xf numFmtId="164" fontId="0" fillId="0" borderId="5" xfId="1" applyNumberFormat="1" applyFont="1" applyBorder="1"/>
    <xf numFmtId="165" fontId="0" fillId="0" borderId="0" xfId="1" applyNumberFormat="1" applyFont="1" applyFill="1"/>
    <xf numFmtId="165" fontId="2" fillId="0" borderId="0" xfId="1" applyNumberFormat="1" applyFont="1" applyBorder="1" applyAlignment="1"/>
    <xf numFmtId="165" fontId="0" fillId="0" borderId="0" xfId="1" applyNumberFormat="1" applyFont="1"/>
    <xf numFmtId="165" fontId="1" fillId="0" borderId="2" xfId="1" applyNumberFormat="1" applyFont="1" applyFill="1" applyBorder="1" applyAlignment="1">
      <alignment horizontal="center" wrapText="1"/>
    </xf>
    <xf numFmtId="165" fontId="1" fillId="0" borderId="2" xfId="1" applyNumberFormat="1" applyFont="1" applyBorder="1" applyAlignment="1">
      <alignment horizontal="center" wrapText="1"/>
    </xf>
    <xf numFmtId="165" fontId="1" fillId="0" borderId="0" xfId="1" applyNumberFormat="1" applyFont="1" applyAlignment="1">
      <alignment wrapText="1"/>
    </xf>
    <xf numFmtId="165" fontId="0" fillId="0" borderId="0" xfId="1" applyNumberFormat="1" applyFont="1" applyAlignment="1">
      <alignment horizontal="center" wrapText="1"/>
    </xf>
    <xf numFmtId="165" fontId="0" fillId="0" borderId="5" xfId="1" applyNumberFormat="1" applyFont="1" applyBorder="1"/>
    <xf numFmtId="165" fontId="0" fillId="0" borderId="0" xfId="1" applyNumberFormat="1" applyFont="1" applyAlignment="1">
      <alignment wrapText="1"/>
    </xf>
    <xf numFmtId="43" fontId="0" fillId="0" borderId="4" xfId="1" applyNumberFormat="1" applyFont="1" applyBorder="1"/>
    <xf numFmtId="43" fontId="0" fillId="0" borderId="0" xfId="1" applyNumberFormat="1" applyFont="1"/>
    <xf numFmtId="43" fontId="0" fillId="0" borderId="6" xfId="1" applyNumberFormat="1" applyFont="1" applyBorder="1"/>
    <xf numFmtId="43" fontId="1" fillId="0" borderId="2" xfId="1" applyNumberFormat="1" applyFont="1" applyFill="1" applyBorder="1" applyAlignment="1">
      <alignment horizontal="center" wrapText="1"/>
    </xf>
    <xf numFmtId="165" fontId="0" fillId="0" borderId="0" xfId="1" applyNumberFormat="1" applyFont="1" applyBorder="1"/>
    <xf numFmtId="164" fontId="0" fillId="0" borderId="0" xfId="1" applyNumberFormat="1" applyFont="1" applyBorder="1"/>
    <xf numFmtId="43" fontId="0" fillId="0" borderId="0" xfId="1" applyNumberFormat="1" applyFont="1" applyBorder="1"/>
    <xf numFmtId="165" fontId="0" fillId="0" borderId="3" xfId="1" applyNumberFormat="1" applyFont="1" applyBorder="1"/>
    <xf numFmtId="164" fontId="1" fillId="2" borderId="2" xfId="1" applyNumberFormat="1" applyFont="1" applyFill="1" applyBorder="1" applyAlignment="1">
      <alignment horizontal="center" wrapText="1"/>
    </xf>
    <xf numFmtId="165" fontId="1" fillId="2" borderId="2" xfId="1" applyNumberFormat="1" applyFont="1" applyFill="1" applyBorder="1" applyAlignment="1">
      <alignment horizontal="center" wrapText="1"/>
    </xf>
    <xf numFmtId="43" fontId="1" fillId="2" borderId="2" xfId="1" applyNumberFormat="1" applyFont="1" applyFill="1" applyBorder="1" applyAlignment="1">
      <alignment horizontal="center" wrapText="1"/>
    </xf>
    <xf numFmtId="164" fontId="1" fillId="2" borderId="3" xfId="1" applyNumberFormat="1" applyFont="1" applyFill="1" applyBorder="1" applyAlignment="1">
      <alignment horizontal="center" wrapText="1"/>
    </xf>
    <xf numFmtId="165" fontId="1" fillId="2" borderId="2" xfId="1" quotePrefix="1" applyNumberFormat="1" applyFont="1" applyFill="1" applyBorder="1" applyAlignment="1">
      <alignment horizontal="center" wrapText="1"/>
    </xf>
    <xf numFmtId="164" fontId="1" fillId="3" borderId="2" xfId="1" applyNumberFormat="1" applyFont="1" applyFill="1" applyBorder="1" applyAlignment="1">
      <alignment horizontal="center" wrapText="1"/>
    </xf>
    <xf numFmtId="165" fontId="1" fillId="3" borderId="2" xfId="1" applyNumberFormat="1" applyFont="1" applyFill="1" applyBorder="1" applyAlignment="1">
      <alignment horizontal="center" wrapText="1"/>
    </xf>
    <xf numFmtId="43" fontId="1" fillId="3" borderId="2" xfId="1" applyNumberFormat="1" applyFont="1" applyFill="1" applyBorder="1" applyAlignment="1">
      <alignment horizontal="center" wrapText="1"/>
    </xf>
    <xf numFmtId="164" fontId="1" fillId="3" borderId="3" xfId="1" applyNumberFormat="1" applyFont="1" applyFill="1" applyBorder="1" applyAlignment="1">
      <alignment horizontal="center" wrapText="1"/>
    </xf>
    <xf numFmtId="165" fontId="1" fillId="3" borderId="2" xfId="1" quotePrefix="1" applyNumberFormat="1" applyFont="1" applyFill="1" applyBorder="1" applyAlignment="1">
      <alignment horizontal="center" wrapText="1"/>
    </xf>
    <xf numFmtId="38" fontId="0" fillId="0" borderId="0" xfId="1" applyNumberFormat="1" applyFont="1"/>
    <xf numFmtId="165" fontId="0" fillId="0" borderId="7" xfId="1" applyNumberFormat="1" applyFont="1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2" fillId="3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</cellXfs>
  <cellStyles count="4">
    <cellStyle name="Comma" xfId="1" builtinId="3"/>
    <cellStyle name="Normal" xfId="0" builtinId="0"/>
    <cellStyle name="Normal 5" xfId="2" xr:uid="{00000000-0005-0000-0000-000002000000}"/>
    <cellStyle name="Normal 5 2" xfId="3" xr:uid="{00000000-0005-0000-0000-000003000000}"/>
  </cellStyles>
  <dxfs count="0"/>
  <tableStyles count="0" defaultTableStyle="TableStyleMedium9" defaultPivotStyle="PivotStyleLight16"/>
  <colors>
    <mruColors>
      <color rgb="FFFFDB81"/>
      <color rgb="FF5FDAD7"/>
      <color rgb="FF33CCCC"/>
      <color rgb="FFFFD261"/>
      <color rgb="FFFFC846"/>
      <color rgb="FF8FC6E8"/>
      <color rgb="FF488BC9"/>
      <color rgb="FFEF7521"/>
      <color rgb="FF95B6D2"/>
      <color rgb="FFFAAB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88"/>
  <sheetViews>
    <sheetView tabSelected="1" zoomScaleNormal="100" workbookViewId="0">
      <selection activeCell="C4" sqref="C4"/>
    </sheetView>
  </sheetViews>
  <sheetFormatPr defaultColWidth="9.140625" defaultRowHeight="15" x14ac:dyDescent="0.25"/>
  <cols>
    <col min="1" max="1" width="12.85546875" style="7" customWidth="1"/>
    <col min="2" max="2" width="22.28515625" style="7" bestFit="1" customWidth="1"/>
    <col min="3" max="3" width="16.7109375" style="1" bestFit="1" customWidth="1"/>
    <col min="4" max="5" width="16.42578125" style="7" customWidth="1"/>
    <col min="6" max="7" width="16.140625" style="7" customWidth="1"/>
    <col min="8" max="8" width="16.7109375" style="7" bestFit="1" customWidth="1"/>
    <col min="9" max="9" width="17.140625" style="7" bestFit="1" customWidth="1"/>
    <col min="10" max="10" width="16.28515625" style="7" customWidth="1"/>
    <col min="11" max="11" width="16.28515625" style="15" customWidth="1"/>
    <col min="12" max="12" width="16.140625" style="1" customWidth="1"/>
    <col min="13" max="13" width="16.85546875" style="7" bestFit="1" customWidth="1"/>
    <col min="14" max="14" width="18.7109375" style="7" bestFit="1" customWidth="1"/>
    <col min="15" max="15" width="18.85546875" style="7" bestFit="1" customWidth="1"/>
    <col min="16" max="16" width="18.5703125" style="7" bestFit="1" customWidth="1"/>
    <col min="17" max="17" width="17.5703125" style="7" bestFit="1" customWidth="1"/>
    <col min="18" max="18" width="16.85546875" style="7" bestFit="1" customWidth="1"/>
    <col min="19" max="19" width="19" style="7" bestFit="1" customWidth="1"/>
    <col min="20" max="20" width="16.140625" style="15" customWidth="1"/>
    <col min="21" max="21" width="13" style="1" customWidth="1"/>
    <col min="22" max="23" width="15.28515625" style="7" bestFit="1" customWidth="1"/>
    <col min="24" max="24" width="16" style="7" customWidth="1"/>
    <col min="25" max="25" width="15" style="7" customWidth="1"/>
    <col min="26" max="26" width="16.42578125" style="7" bestFit="1" customWidth="1"/>
    <col min="27" max="27" width="17.140625" style="7" bestFit="1" customWidth="1"/>
    <col min="28" max="28" width="16.42578125" style="7" bestFit="1" customWidth="1"/>
    <col min="29" max="29" width="17.140625" style="15" bestFit="1" customWidth="1"/>
    <col min="30" max="16384" width="9.140625" style="7"/>
  </cols>
  <sheetData>
    <row r="1" spans="1:34" ht="84.75" customHeight="1" x14ac:dyDescent="0.4">
      <c r="A1" s="5"/>
      <c r="B1" s="5"/>
      <c r="C1" s="35" t="s">
        <v>251</v>
      </c>
      <c r="D1" s="35"/>
      <c r="E1" s="35"/>
      <c r="F1" s="35"/>
      <c r="G1" s="35"/>
      <c r="H1" s="35"/>
      <c r="I1" s="35"/>
      <c r="J1" s="35"/>
      <c r="K1" s="35"/>
      <c r="L1" s="36" t="s">
        <v>245</v>
      </c>
      <c r="M1" s="36"/>
      <c r="N1" s="36"/>
      <c r="O1" s="36"/>
      <c r="P1" s="36"/>
      <c r="Q1" s="36"/>
      <c r="R1" s="36"/>
      <c r="S1" s="36"/>
      <c r="T1" s="36"/>
      <c r="U1" s="37" t="s">
        <v>252</v>
      </c>
      <c r="V1" s="37"/>
      <c r="W1" s="37"/>
      <c r="X1" s="37"/>
      <c r="Y1" s="37"/>
      <c r="Z1" s="37"/>
      <c r="AA1" s="37"/>
      <c r="AB1" s="37"/>
      <c r="AC1" s="37"/>
      <c r="AD1" s="6"/>
      <c r="AE1" s="6"/>
      <c r="AF1" s="6"/>
      <c r="AG1" s="6"/>
      <c r="AH1" s="6"/>
    </row>
    <row r="2" spans="1:34" s="10" customFormat="1" ht="75" customHeight="1" x14ac:dyDescent="0.25">
      <c r="A2" s="8" t="s">
        <v>0</v>
      </c>
      <c r="B2" s="8" t="s">
        <v>1</v>
      </c>
      <c r="C2" s="27" t="s">
        <v>240</v>
      </c>
      <c r="D2" s="28" t="s">
        <v>241</v>
      </c>
      <c r="E2" s="28" t="s">
        <v>242</v>
      </c>
      <c r="F2" s="28" t="s">
        <v>243</v>
      </c>
      <c r="G2" s="28" t="s">
        <v>2</v>
      </c>
      <c r="H2" s="28" t="s">
        <v>3</v>
      </c>
      <c r="I2" s="28" t="s">
        <v>4</v>
      </c>
      <c r="J2" s="28" t="s">
        <v>5</v>
      </c>
      <c r="K2" s="29" t="s">
        <v>244</v>
      </c>
      <c r="L2" s="22" t="s">
        <v>246</v>
      </c>
      <c r="M2" s="23" t="s">
        <v>247</v>
      </c>
      <c r="N2" s="23" t="s">
        <v>248</v>
      </c>
      <c r="O2" s="23" t="s">
        <v>249</v>
      </c>
      <c r="P2" s="23" t="s">
        <v>2</v>
      </c>
      <c r="Q2" s="23" t="s">
        <v>3</v>
      </c>
      <c r="R2" s="23" t="s">
        <v>4</v>
      </c>
      <c r="S2" s="23" t="s">
        <v>5</v>
      </c>
      <c r="T2" s="24" t="s">
        <v>250</v>
      </c>
      <c r="U2" s="2" t="s">
        <v>6</v>
      </c>
      <c r="V2" s="9" t="s">
        <v>7</v>
      </c>
      <c r="W2" s="9" t="s">
        <v>237</v>
      </c>
      <c r="X2" s="9" t="s">
        <v>238</v>
      </c>
      <c r="Y2" s="8" t="s">
        <v>8</v>
      </c>
      <c r="Z2" s="8" t="s">
        <v>9</v>
      </c>
      <c r="AA2" s="8" t="s">
        <v>10</v>
      </c>
      <c r="AB2" s="8" t="s">
        <v>11</v>
      </c>
      <c r="AC2" s="17" t="s">
        <v>12</v>
      </c>
    </row>
    <row r="3" spans="1:34" s="11" customFormat="1" x14ac:dyDescent="0.25">
      <c r="A3" s="8"/>
      <c r="B3" s="8"/>
      <c r="C3" s="30"/>
      <c r="D3" s="31" t="s">
        <v>236</v>
      </c>
      <c r="E3" s="28"/>
      <c r="F3" s="28" t="s">
        <v>13</v>
      </c>
      <c r="G3" s="28"/>
      <c r="H3" s="28"/>
      <c r="I3" s="28"/>
      <c r="J3" s="28"/>
      <c r="K3" s="29"/>
      <c r="L3" s="25"/>
      <c r="M3" s="26" t="s">
        <v>236</v>
      </c>
      <c r="N3" s="23"/>
      <c r="O3" s="23" t="s">
        <v>13</v>
      </c>
      <c r="P3" s="23"/>
      <c r="Q3" s="23"/>
      <c r="R3" s="23"/>
      <c r="S3" s="23"/>
      <c r="T3" s="24"/>
      <c r="U3" s="3" t="s">
        <v>14</v>
      </c>
      <c r="V3" s="9" t="s">
        <v>15</v>
      </c>
      <c r="W3" s="9" t="s">
        <v>16</v>
      </c>
      <c r="X3" s="9" t="s">
        <v>17</v>
      </c>
      <c r="Y3" s="8" t="s">
        <v>18</v>
      </c>
      <c r="Z3" s="8" t="s">
        <v>19</v>
      </c>
      <c r="AA3" s="8" t="s">
        <v>20</v>
      </c>
      <c r="AB3" s="8" t="s">
        <v>21</v>
      </c>
      <c r="AC3" s="17" t="s">
        <v>22</v>
      </c>
    </row>
    <row r="4" spans="1:34" x14ac:dyDescent="0.25">
      <c r="A4" s="7" t="s">
        <v>23</v>
      </c>
      <c r="B4" s="7" t="s">
        <v>24</v>
      </c>
      <c r="C4" s="1">
        <v>8803.5</v>
      </c>
      <c r="D4" s="7">
        <v>85313505.079999998</v>
      </c>
      <c r="E4" s="32">
        <v>-5699389.4145791661</v>
      </c>
      <c r="F4" s="7">
        <f>D4+E4</f>
        <v>79614115.66542083</v>
      </c>
      <c r="G4" s="7">
        <v>22092174.319500279</v>
      </c>
      <c r="H4" s="7">
        <v>1474334.05</v>
      </c>
      <c r="I4" s="7">
        <f>F4-G4-H4</f>
        <v>56047607.295920551</v>
      </c>
      <c r="J4" s="7">
        <v>0</v>
      </c>
      <c r="K4" s="14">
        <f>F4/C4</f>
        <v>9043.4617669586896</v>
      </c>
      <c r="L4" s="1">
        <v>8801.2999999999993</v>
      </c>
      <c r="M4" s="7">
        <v>88694409.790000007</v>
      </c>
      <c r="N4" s="32">
        <v>-4210422.8258996923</v>
      </c>
      <c r="O4" s="7">
        <f>ROUND(M4+N4,0)</f>
        <v>84483987</v>
      </c>
      <c r="P4" s="7">
        <v>22553208.523567259</v>
      </c>
      <c r="Q4" s="7">
        <v>1518564.07</v>
      </c>
      <c r="R4" s="7">
        <f>O4-P4-Q4</f>
        <v>60412214.40643274</v>
      </c>
      <c r="S4" s="7">
        <v>0</v>
      </c>
      <c r="T4" s="14">
        <f>ROUND(O4/L4,)</f>
        <v>9599</v>
      </c>
      <c r="U4" s="1">
        <f t="shared" ref="U4:AC32" si="0">L4-C4</f>
        <v>-2.2000000000007276</v>
      </c>
      <c r="V4" s="7">
        <f t="shared" si="0"/>
        <v>3380904.7100000083</v>
      </c>
      <c r="W4" s="7">
        <f t="shared" si="0"/>
        <v>1488966.5886794738</v>
      </c>
      <c r="X4" s="7">
        <f t="shared" si="0"/>
        <v>4869871.3345791698</v>
      </c>
      <c r="Y4" s="7">
        <f t="shared" si="0"/>
        <v>461034.20406698063</v>
      </c>
      <c r="Z4" s="7">
        <f t="shared" si="0"/>
        <v>44230.020000000019</v>
      </c>
      <c r="AA4" s="7">
        <f t="shared" si="0"/>
        <v>4364607.1105121896</v>
      </c>
      <c r="AB4" s="7">
        <f t="shared" si="0"/>
        <v>0</v>
      </c>
      <c r="AC4" s="14">
        <f t="shared" si="0"/>
        <v>555.53823304131038</v>
      </c>
    </row>
    <row r="5" spans="1:34" x14ac:dyDescent="0.25">
      <c r="A5" s="7" t="s">
        <v>23</v>
      </c>
      <c r="B5" s="7" t="s">
        <v>25</v>
      </c>
      <c r="C5" s="1">
        <v>42208.800000000003</v>
      </c>
      <c r="D5" s="7">
        <v>400797339.72000003</v>
      </c>
      <c r="E5" s="32">
        <v>-26775363.563478362</v>
      </c>
      <c r="F5" s="7">
        <f t="shared" ref="F5:F68" si="1">D5+E5</f>
        <v>374021976.15652168</v>
      </c>
      <c r="G5" s="7">
        <v>86055165.22860004</v>
      </c>
      <c r="H5" s="7">
        <v>5255385.51</v>
      </c>
      <c r="I5" s="7">
        <f t="shared" ref="I5:I68" si="2">F5-G5-H5</f>
        <v>282711425.41792166</v>
      </c>
      <c r="J5" s="7">
        <v>0</v>
      </c>
      <c r="K5" s="14">
        <f t="shared" ref="K5:K68" si="3">F5/C5</f>
        <v>8861.2321638265403</v>
      </c>
      <c r="L5" s="1">
        <v>42566.400000000001</v>
      </c>
      <c r="M5" s="7">
        <v>418948292.66000003</v>
      </c>
      <c r="N5" s="32">
        <v>-19887943.991778478</v>
      </c>
      <c r="O5" s="7">
        <f t="shared" ref="O5:O68" si="4">ROUND(M5+N5,0)</f>
        <v>399060349</v>
      </c>
      <c r="P5" s="7">
        <v>88440984.349493116</v>
      </c>
      <c r="Q5" s="7">
        <v>5413047.0800000001</v>
      </c>
      <c r="R5" s="7">
        <f t="shared" ref="R5:R68" si="5">O5-P5-Q5</f>
        <v>305206317.57050687</v>
      </c>
      <c r="S5" s="7">
        <v>0</v>
      </c>
      <c r="T5" s="14">
        <f t="shared" ref="T5:T68" si="6">O5/L5</f>
        <v>9375.0081989550436</v>
      </c>
      <c r="U5" s="1">
        <f t="shared" si="0"/>
        <v>357.59999999999854</v>
      </c>
      <c r="V5" s="7">
        <f t="shared" si="0"/>
        <v>18150952.939999998</v>
      </c>
      <c r="W5" s="7">
        <f t="shared" si="0"/>
        <v>6887419.5716998838</v>
      </c>
      <c r="X5" s="7">
        <f t="shared" si="0"/>
        <v>25038372.843478322</v>
      </c>
      <c r="Y5" s="7">
        <f t="shared" si="0"/>
        <v>2385819.1208930761</v>
      </c>
      <c r="Z5" s="7">
        <f t="shared" si="0"/>
        <v>157661.5700000003</v>
      </c>
      <c r="AA5" s="7">
        <f t="shared" si="0"/>
        <v>22494892.152585208</v>
      </c>
      <c r="AB5" s="7">
        <f t="shared" si="0"/>
        <v>0</v>
      </c>
      <c r="AC5" s="14">
        <f t="shared" si="0"/>
        <v>513.77603512850328</v>
      </c>
      <c r="AD5" s="7" t="s">
        <v>235</v>
      </c>
    </row>
    <row r="6" spans="1:34" x14ac:dyDescent="0.25">
      <c r="A6" s="7" t="s">
        <v>23</v>
      </c>
      <c r="B6" s="7" t="s">
        <v>26</v>
      </c>
      <c r="C6" s="1">
        <v>7026.4</v>
      </c>
      <c r="D6" s="7">
        <v>71751523.459999993</v>
      </c>
      <c r="E6" s="32">
        <v>-4793377.9406247865</v>
      </c>
      <c r="F6" s="7">
        <f t="shared" si="1"/>
        <v>66958145.519375205</v>
      </c>
      <c r="G6" s="7">
        <v>21312489.191770405</v>
      </c>
      <c r="H6" s="7">
        <v>1506828.38</v>
      </c>
      <c r="I6" s="7">
        <f t="shared" si="2"/>
        <v>44138827.947604798</v>
      </c>
      <c r="J6" s="7">
        <v>0</v>
      </c>
      <c r="K6" s="14">
        <f t="shared" si="3"/>
        <v>9529.5094955276109</v>
      </c>
      <c r="L6" s="1">
        <v>6876.6</v>
      </c>
      <c r="M6" s="7">
        <v>72924685.200000003</v>
      </c>
      <c r="N6" s="32">
        <v>-3461816.3632252687</v>
      </c>
      <c r="O6" s="7">
        <f t="shared" si="4"/>
        <v>69462869</v>
      </c>
      <c r="P6" s="7">
        <v>22313045.19700576</v>
      </c>
      <c r="Q6" s="7">
        <v>1552033.23</v>
      </c>
      <c r="R6" s="7">
        <f t="shared" si="5"/>
        <v>45597790.57299424</v>
      </c>
      <c r="S6" s="7">
        <v>0</v>
      </c>
      <c r="T6" s="14">
        <f t="shared" si="6"/>
        <v>10101.339179245557</v>
      </c>
      <c r="U6" s="1">
        <f t="shared" si="0"/>
        <v>-149.79999999999927</v>
      </c>
      <c r="V6" s="7">
        <f t="shared" si="0"/>
        <v>1173161.7400000095</v>
      </c>
      <c r="W6" s="7">
        <f t="shared" si="0"/>
        <v>1331561.5773995179</v>
      </c>
      <c r="X6" s="7">
        <f t="shared" si="0"/>
        <v>2504723.480624795</v>
      </c>
      <c r="Y6" s="7">
        <f t="shared" si="0"/>
        <v>1000556.0052353553</v>
      </c>
      <c r="Z6" s="7">
        <f t="shared" si="0"/>
        <v>45204.850000000093</v>
      </c>
      <c r="AA6" s="7">
        <f t="shared" si="0"/>
        <v>1458962.6253894418</v>
      </c>
      <c r="AB6" s="7">
        <f t="shared" si="0"/>
        <v>0</v>
      </c>
      <c r="AC6" s="14">
        <f t="shared" si="0"/>
        <v>571.82968371794595</v>
      </c>
    </row>
    <row r="7" spans="1:34" x14ac:dyDescent="0.25">
      <c r="A7" s="7" t="s">
        <v>23</v>
      </c>
      <c r="B7" s="7" t="s">
        <v>27</v>
      </c>
      <c r="C7" s="1">
        <v>19992.400000000001</v>
      </c>
      <c r="D7" s="7">
        <v>185020698.37</v>
      </c>
      <c r="E7" s="32">
        <v>-12360352.663733538</v>
      </c>
      <c r="F7" s="7">
        <f t="shared" si="1"/>
        <v>172660345.70626646</v>
      </c>
      <c r="G7" s="7">
        <v>53482846.463100001</v>
      </c>
      <c r="H7" s="7">
        <v>2828384.96</v>
      </c>
      <c r="I7" s="7">
        <f t="shared" si="2"/>
        <v>116349114.28316647</v>
      </c>
      <c r="J7" s="7">
        <v>0</v>
      </c>
      <c r="K7" s="14">
        <f t="shared" si="3"/>
        <v>8636.2990789633277</v>
      </c>
      <c r="L7" s="1">
        <v>20179.7</v>
      </c>
      <c r="M7" s="7">
        <v>193596984.56</v>
      </c>
      <c r="N7" s="32">
        <v>-9190265.3701256942</v>
      </c>
      <c r="O7" s="7">
        <f t="shared" si="4"/>
        <v>184406719</v>
      </c>
      <c r="P7" s="7">
        <v>57402260.400849856</v>
      </c>
      <c r="Q7" s="7">
        <v>2913236.51</v>
      </c>
      <c r="R7" s="7">
        <f t="shared" si="5"/>
        <v>124091222.08915015</v>
      </c>
      <c r="S7" s="7">
        <v>0</v>
      </c>
      <c r="T7" s="14">
        <f t="shared" si="6"/>
        <v>9138.2289627695154</v>
      </c>
      <c r="U7" s="1">
        <f t="shared" si="0"/>
        <v>187.29999999999927</v>
      </c>
      <c r="V7" s="7">
        <f t="shared" si="0"/>
        <v>8576286.1899999976</v>
      </c>
      <c r="W7" s="7">
        <f t="shared" si="0"/>
        <v>3170087.293607844</v>
      </c>
      <c r="X7" s="7">
        <f t="shared" si="0"/>
        <v>11746373.293733537</v>
      </c>
      <c r="Y7" s="7">
        <f t="shared" si="0"/>
        <v>3919413.9377498552</v>
      </c>
      <c r="Z7" s="7">
        <f t="shared" si="0"/>
        <v>84851.549999999814</v>
      </c>
      <c r="AA7" s="7">
        <f t="shared" si="0"/>
        <v>7742107.8059836775</v>
      </c>
      <c r="AB7" s="7">
        <f t="shared" si="0"/>
        <v>0</v>
      </c>
      <c r="AC7" s="14">
        <f t="shared" si="0"/>
        <v>501.92988380618772</v>
      </c>
    </row>
    <row r="8" spans="1:34" x14ac:dyDescent="0.25">
      <c r="A8" s="7" t="s">
        <v>23</v>
      </c>
      <c r="B8" s="7" t="s">
        <v>28</v>
      </c>
      <c r="C8" s="1">
        <v>1131.3</v>
      </c>
      <c r="D8" s="7">
        <v>11311276.83</v>
      </c>
      <c r="E8" s="32">
        <v>-755652.59415639262</v>
      </c>
      <c r="F8" s="7">
        <f t="shared" si="1"/>
        <v>10555624.235843608</v>
      </c>
      <c r="G8" s="7">
        <v>5725486.1430474482</v>
      </c>
      <c r="H8" s="7">
        <v>271097.03999999998</v>
      </c>
      <c r="I8" s="7">
        <f t="shared" si="2"/>
        <v>4559041.0527961599</v>
      </c>
      <c r="J8" s="7">
        <v>0</v>
      </c>
      <c r="K8" s="14">
        <f t="shared" si="3"/>
        <v>9330.5261520760268</v>
      </c>
      <c r="L8" s="1">
        <v>1131.5999999999999</v>
      </c>
      <c r="M8" s="7">
        <v>11732767.65</v>
      </c>
      <c r="N8" s="32">
        <v>-556967.60192103079</v>
      </c>
      <c r="O8" s="7">
        <f t="shared" si="4"/>
        <v>11175800</v>
      </c>
      <c r="P8" s="7">
        <v>6454830.2161402153</v>
      </c>
      <c r="Q8" s="7">
        <v>279229.95</v>
      </c>
      <c r="R8" s="7">
        <f t="shared" si="5"/>
        <v>4441739.8338597845</v>
      </c>
      <c r="S8" s="7">
        <v>0</v>
      </c>
      <c r="T8" s="14">
        <f t="shared" si="6"/>
        <v>9876.104630611524</v>
      </c>
      <c r="U8" s="1">
        <f t="shared" si="0"/>
        <v>0.29999999999995453</v>
      </c>
      <c r="V8" s="7">
        <f t="shared" si="0"/>
        <v>421490.8200000003</v>
      </c>
      <c r="W8" s="7">
        <f t="shared" si="0"/>
        <v>198684.99223536183</v>
      </c>
      <c r="X8" s="7">
        <f t="shared" si="0"/>
        <v>620175.76415639184</v>
      </c>
      <c r="Y8" s="7">
        <f t="shared" si="0"/>
        <v>729344.07309276704</v>
      </c>
      <c r="Z8" s="7">
        <f t="shared" si="0"/>
        <v>8132.9100000000326</v>
      </c>
      <c r="AA8" s="7">
        <f t="shared" si="0"/>
        <v>-117301.21893637534</v>
      </c>
      <c r="AB8" s="7">
        <f t="shared" si="0"/>
        <v>0</v>
      </c>
      <c r="AC8" s="14">
        <f t="shared" si="0"/>
        <v>545.5784785354972</v>
      </c>
    </row>
    <row r="9" spans="1:34" x14ac:dyDescent="0.25">
      <c r="A9" s="7" t="s">
        <v>23</v>
      </c>
      <c r="B9" s="7" t="s">
        <v>29</v>
      </c>
      <c r="C9" s="1">
        <v>1075.8</v>
      </c>
      <c r="D9" s="7">
        <v>10560623.439999999</v>
      </c>
      <c r="E9" s="32">
        <v>-705505.01223519316</v>
      </c>
      <c r="F9" s="7">
        <f t="shared" si="1"/>
        <v>9855118.4277648069</v>
      </c>
      <c r="G9" s="7">
        <v>2983041.8480699998</v>
      </c>
      <c r="H9" s="7">
        <v>210173.66</v>
      </c>
      <c r="I9" s="7">
        <f t="shared" si="2"/>
        <v>6661902.9196948074</v>
      </c>
      <c r="J9" s="7">
        <v>0</v>
      </c>
      <c r="K9" s="14">
        <f t="shared" si="3"/>
        <v>9160.7347348622498</v>
      </c>
      <c r="L9" s="1">
        <v>1086.4000000000001</v>
      </c>
      <c r="M9" s="7">
        <v>11050430.83</v>
      </c>
      <c r="N9" s="32">
        <v>-524576.30997059122</v>
      </c>
      <c r="O9" s="7">
        <f t="shared" si="4"/>
        <v>10525855</v>
      </c>
      <c r="P9" s="7">
        <v>3093454.8582440228</v>
      </c>
      <c r="Q9" s="7">
        <v>216478.87</v>
      </c>
      <c r="R9" s="7">
        <f t="shared" si="5"/>
        <v>7215921.2717559775</v>
      </c>
      <c r="S9" s="7">
        <v>0</v>
      </c>
      <c r="T9" s="14">
        <f t="shared" si="6"/>
        <v>9688.7472385861547</v>
      </c>
      <c r="U9" s="1">
        <f t="shared" si="0"/>
        <v>10.600000000000136</v>
      </c>
      <c r="V9" s="7">
        <f t="shared" si="0"/>
        <v>489807.3900000006</v>
      </c>
      <c r="W9" s="7">
        <f t="shared" si="0"/>
        <v>180928.70226460195</v>
      </c>
      <c r="X9" s="7">
        <f t="shared" si="0"/>
        <v>670736.5722351931</v>
      </c>
      <c r="Y9" s="7">
        <f t="shared" si="0"/>
        <v>110413.01017402299</v>
      </c>
      <c r="Z9" s="7">
        <f t="shared" si="0"/>
        <v>6305.2099999999919</v>
      </c>
      <c r="AA9" s="7">
        <f t="shared" si="0"/>
        <v>554018.35206117015</v>
      </c>
      <c r="AB9" s="7">
        <f t="shared" si="0"/>
        <v>0</v>
      </c>
      <c r="AC9" s="14">
        <f t="shared" si="0"/>
        <v>528.01250372390496</v>
      </c>
    </row>
    <row r="10" spans="1:34" x14ac:dyDescent="0.25">
      <c r="A10" s="7" t="s">
        <v>23</v>
      </c>
      <c r="B10" s="7" t="s">
        <v>30</v>
      </c>
      <c r="C10" s="1">
        <v>9691</v>
      </c>
      <c r="D10" s="7">
        <v>97317283.239999995</v>
      </c>
      <c r="E10" s="32">
        <v>-6501304.7281735064</v>
      </c>
      <c r="F10" s="7">
        <f t="shared" si="1"/>
        <v>90815978.511826485</v>
      </c>
      <c r="G10" s="7">
        <v>24120844.874999996</v>
      </c>
      <c r="H10" s="7">
        <v>1366877.2</v>
      </c>
      <c r="I10" s="7">
        <f t="shared" si="2"/>
        <v>65328256.436826482</v>
      </c>
      <c r="J10" s="7">
        <v>0</v>
      </c>
      <c r="K10" s="14">
        <f t="shared" si="3"/>
        <v>9371.1669086602506</v>
      </c>
      <c r="L10" s="1">
        <v>9549.4</v>
      </c>
      <c r="M10" s="7">
        <v>99669353.390000001</v>
      </c>
      <c r="N10" s="32">
        <v>-4731415.6726395292</v>
      </c>
      <c r="O10" s="7">
        <f t="shared" si="4"/>
        <v>94937938</v>
      </c>
      <c r="P10" s="7">
        <v>24376429.418893248</v>
      </c>
      <c r="Q10" s="7">
        <v>1407883.52</v>
      </c>
      <c r="R10" s="7">
        <f t="shared" si="5"/>
        <v>69153625.061106756</v>
      </c>
      <c r="S10" s="7">
        <v>0</v>
      </c>
      <c r="T10" s="14">
        <f t="shared" si="6"/>
        <v>9941.769954133244</v>
      </c>
      <c r="U10" s="1">
        <f t="shared" si="0"/>
        <v>-141.60000000000036</v>
      </c>
      <c r="V10" s="7">
        <f t="shared" si="0"/>
        <v>2352070.150000006</v>
      </c>
      <c r="W10" s="7">
        <f t="shared" si="0"/>
        <v>1769889.0555339772</v>
      </c>
      <c r="X10" s="7">
        <f t="shared" si="0"/>
        <v>4121959.4881735146</v>
      </c>
      <c r="Y10" s="7">
        <f t="shared" si="0"/>
        <v>255584.54389325157</v>
      </c>
      <c r="Z10" s="7">
        <f t="shared" si="0"/>
        <v>41006.320000000065</v>
      </c>
      <c r="AA10" s="7">
        <f t="shared" si="0"/>
        <v>3825368.6242802739</v>
      </c>
      <c r="AB10" s="7">
        <f t="shared" si="0"/>
        <v>0</v>
      </c>
      <c r="AC10" s="14">
        <f t="shared" si="0"/>
        <v>570.60304547299347</v>
      </c>
    </row>
    <row r="11" spans="1:34" x14ac:dyDescent="0.25">
      <c r="A11" s="7" t="s">
        <v>31</v>
      </c>
      <c r="B11" s="7" t="s">
        <v>31</v>
      </c>
      <c r="C11" s="1">
        <v>2384.5</v>
      </c>
      <c r="D11" s="7">
        <v>22725800.890000001</v>
      </c>
      <c r="E11" s="32">
        <v>-1518202.6445736063</v>
      </c>
      <c r="F11" s="7">
        <f t="shared" si="1"/>
        <v>21207598.245426394</v>
      </c>
      <c r="G11" s="7">
        <v>3906192.1705379994</v>
      </c>
      <c r="H11" s="7">
        <v>476610.64</v>
      </c>
      <c r="I11" s="7">
        <f t="shared" si="2"/>
        <v>16824795.434888393</v>
      </c>
      <c r="J11" s="7">
        <v>0</v>
      </c>
      <c r="K11" s="14">
        <f t="shared" si="3"/>
        <v>8893.9392935317228</v>
      </c>
      <c r="L11" s="1">
        <v>2406.3000000000002</v>
      </c>
      <c r="M11" s="7">
        <v>23785956.859999999</v>
      </c>
      <c r="N11" s="32">
        <v>-1129145.9736451262</v>
      </c>
      <c r="O11" s="7">
        <f t="shared" si="4"/>
        <v>22656811</v>
      </c>
      <c r="P11" s="7">
        <v>3945775.5566104315</v>
      </c>
      <c r="Q11" s="7">
        <v>490908.96</v>
      </c>
      <c r="R11" s="7">
        <f t="shared" si="5"/>
        <v>18220126.483389568</v>
      </c>
      <c r="S11" s="7">
        <v>0</v>
      </c>
      <c r="T11" s="14">
        <f t="shared" si="6"/>
        <v>9415.6219091551338</v>
      </c>
      <c r="U11" s="1">
        <f t="shared" si="0"/>
        <v>21.800000000000182</v>
      </c>
      <c r="V11" s="7">
        <f t="shared" si="0"/>
        <v>1060155.9699999988</v>
      </c>
      <c r="W11" s="7">
        <f t="shared" si="0"/>
        <v>389056.6709284801</v>
      </c>
      <c r="X11" s="7">
        <f t="shared" si="0"/>
        <v>1449212.754573606</v>
      </c>
      <c r="Y11" s="7">
        <f t="shared" si="0"/>
        <v>39583.386072432157</v>
      </c>
      <c r="Z11" s="7">
        <f t="shared" si="0"/>
        <v>14298.320000000007</v>
      </c>
      <c r="AA11" s="7">
        <f t="shared" si="0"/>
        <v>1395331.0485011749</v>
      </c>
      <c r="AB11" s="7">
        <f t="shared" si="0"/>
        <v>0</v>
      </c>
      <c r="AC11" s="14">
        <f t="shared" si="0"/>
        <v>521.68261562341104</v>
      </c>
    </row>
    <row r="12" spans="1:34" x14ac:dyDescent="0.25">
      <c r="A12" s="7" t="s">
        <v>31</v>
      </c>
      <c r="B12" s="7" t="s">
        <v>32</v>
      </c>
      <c r="C12" s="1">
        <v>267.39999999999998</v>
      </c>
      <c r="D12" s="7">
        <v>3514556.41</v>
      </c>
      <c r="E12" s="32">
        <v>-234790.79404031159</v>
      </c>
      <c r="F12" s="7">
        <f t="shared" si="1"/>
        <v>3279765.6159596886</v>
      </c>
      <c r="G12" s="7">
        <v>1163128.0905629997</v>
      </c>
      <c r="H12" s="7">
        <v>112355.03</v>
      </c>
      <c r="I12" s="7">
        <f t="shared" si="2"/>
        <v>2004282.4953966888</v>
      </c>
      <c r="J12" s="7">
        <v>0</v>
      </c>
      <c r="K12" s="14">
        <f t="shared" si="3"/>
        <v>12265.391233955455</v>
      </c>
      <c r="L12" s="1">
        <v>253.9</v>
      </c>
      <c r="M12" s="7">
        <v>3581974.83</v>
      </c>
      <c r="N12" s="32">
        <v>-170040.35115334374</v>
      </c>
      <c r="O12" s="7">
        <f t="shared" si="4"/>
        <v>3411934</v>
      </c>
      <c r="P12" s="7">
        <v>1187717.5093294978</v>
      </c>
      <c r="Q12" s="7">
        <v>115725.68</v>
      </c>
      <c r="R12" s="7">
        <f t="shared" si="5"/>
        <v>2108490.810670502</v>
      </c>
      <c r="S12" s="7">
        <v>0</v>
      </c>
      <c r="T12" s="14">
        <f t="shared" si="6"/>
        <v>13438.10161480898</v>
      </c>
      <c r="U12" s="1">
        <f t="shared" si="0"/>
        <v>-13.499999999999972</v>
      </c>
      <c r="V12" s="7">
        <f t="shared" si="0"/>
        <v>67418.419999999925</v>
      </c>
      <c r="W12" s="7">
        <f t="shared" si="0"/>
        <v>64750.442886967852</v>
      </c>
      <c r="X12" s="7">
        <f t="shared" si="0"/>
        <v>132168.38404031144</v>
      </c>
      <c r="Y12" s="7">
        <f t="shared" si="0"/>
        <v>24589.4187664981</v>
      </c>
      <c r="Z12" s="7">
        <f t="shared" si="0"/>
        <v>3370.6499999999942</v>
      </c>
      <c r="AA12" s="7">
        <f t="shared" si="0"/>
        <v>104208.3152738132</v>
      </c>
      <c r="AB12" s="7">
        <f t="shared" si="0"/>
        <v>0</v>
      </c>
      <c r="AC12" s="14">
        <f t="shared" si="0"/>
        <v>1172.7103808535248</v>
      </c>
    </row>
    <row r="13" spans="1:34" x14ac:dyDescent="0.25">
      <c r="A13" s="7" t="s">
        <v>33</v>
      </c>
      <c r="B13" s="7" t="s">
        <v>34</v>
      </c>
      <c r="C13" s="1">
        <v>2465.6999999999998</v>
      </c>
      <c r="D13" s="7">
        <v>24676246.27</v>
      </c>
      <c r="E13" s="32">
        <v>-1648502.6216061153</v>
      </c>
      <c r="F13" s="7">
        <f t="shared" si="1"/>
        <v>23027743.648393884</v>
      </c>
      <c r="G13" s="7">
        <v>14593473.806779154</v>
      </c>
      <c r="H13" s="7">
        <v>879159.45</v>
      </c>
      <c r="I13" s="7">
        <f t="shared" si="2"/>
        <v>7555110.3916147305</v>
      </c>
      <c r="J13" s="7">
        <v>0</v>
      </c>
      <c r="K13" s="14">
        <f t="shared" si="3"/>
        <v>9339.2317185358661</v>
      </c>
      <c r="L13" s="1">
        <v>2427.3000000000002</v>
      </c>
      <c r="M13" s="7">
        <v>25192824.640000001</v>
      </c>
      <c r="N13" s="32">
        <v>-1195931.5605604663</v>
      </c>
      <c r="O13" s="7">
        <f t="shared" si="4"/>
        <v>23996893</v>
      </c>
      <c r="P13" s="7">
        <v>15528742.979245959</v>
      </c>
      <c r="Q13" s="7">
        <v>905534.23</v>
      </c>
      <c r="R13" s="7">
        <f t="shared" si="5"/>
        <v>7562615.7907540407</v>
      </c>
      <c r="S13" s="7">
        <v>0</v>
      </c>
      <c r="T13" s="14">
        <f t="shared" si="6"/>
        <v>9886.2493305318658</v>
      </c>
      <c r="U13" s="1">
        <f t="shared" si="0"/>
        <v>-38.399999999999636</v>
      </c>
      <c r="V13" s="7">
        <f t="shared" si="0"/>
        <v>516578.37000000104</v>
      </c>
      <c r="W13" s="7">
        <f t="shared" si="0"/>
        <v>452571.061045649</v>
      </c>
      <c r="X13" s="7">
        <f t="shared" si="0"/>
        <v>969149.3516061157</v>
      </c>
      <c r="Y13" s="7">
        <f t="shared" si="0"/>
        <v>935269.1724668052</v>
      </c>
      <c r="Z13" s="7">
        <f t="shared" si="0"/>
        <v>26374.780000000028</v>
      </c>
      <c r="AA13" s="7">
        <f t="shared" si="0"/>
        <v>7505.3991393102333</v>
      </c>
      <c r="AB13" s="7">
        <f t="shared" si="0"/>
        <v>0</v>
      </c>
      <c r="AC13" s="14">
        <f t="shared" si="0"/>
        <v>547.01761199599969</v>
      </c>
    </row>
    <row r="14" spans="1:34" x14ac:dyDescent="0.25">
      <c r="A14" s="7" t="s">
        <v>33</v>
      </c>
      <c r="B14" s="7" t="s">
        <v>35</v>
      </c>
      <c r="C14" s="1">
        <v>1259.7</v>
      </c>
      <c r="D14" s="7">
        <v>14125874.93</v>
      </c>
      <c r="E14" s="32">
        <v>-943682.50339986163</v>
      </c>
      <c r="F14" s="7">
        <f t="shared" si="1"/>
        <v>13182192.426600138</v>
      </c>
      <c r="G14" s="7">
        <v>4844023.5709090522</v>
      </c>
      <c r="H14" s="7">
        <v>311383.77</v>
      </c>
      <c r="I14" s="7">
        <f t="shared" si="2"/>
        <v>8026785.0856910851</v>
      </c>
      <c r="J14" s="7">
        <v>0</v>
      </c>
      <c r="K14" s="14">
        <f t="shared" si="3"/>
        <v>10464.54904072409</v>
      </c>
      <c r="L14" s="1">
        <v>1261.0999999999999</v>
      </c>
      <c r="M14" s="7">
        <v>14666486.27</v>
      </c>
      <c r="N14" s="32">
        <v>-696234.50579536729</v>
      </c>
      <c r="O14" s="7">
        <f t="shared" si="4"/>
        <v>13970252</v>
      </c>
      <c r="P14" s="7">
        <v>4997205.3622706123</v>
      </c>
      <c r="Q14" s="7">
        <v>320725.28000000003</v>
      </c>
      <c r="R14" s="7">
        <f t="shared" si="5"/>
        <v>8652321.3577293884</v>
      </c>
      <c r="S14" s="7">
        <v>0</v>
      </c>
      <c r="T14" s="14">
        <f t="shared" si="6"/>
        <v>11077.830465466657</v>
      </c>
      <c r="U14" s="1">
        <f t="shared" si="0"/>
        <v>1.3999999999998636</v>
      </c>
      <c r="V14" s="7">
        <f t="shared" si="0"/>
        <v>540611.33999999985</v>
      </c>
      <c r="W14" s="7">
        <f t="shared" si="0"/>
        <v>247447.99760449433</v>
      </c>
      <c r="X14" s="7">
        <f t="shared" si="0"/>
        <v>788059.57339986227</v>
      </c>
      <c r="Y14" s="7">
        <f t="shared" si="0"/>
        <v>153181.79136156011</v>
      </c>
      <c r="Z14" s="7">
        <f t="shared" si="0"/>
        <v>9341.5100000000093</v>
      </c>
      <c r="AA14" s="7">
        <f t="shared" si="0"/>
        <v>625536.27203830332</v>
      </c>
      <c r="AB14" s="7">
        <f t="shared" si="0"/>
        <v>0</v>
      </c>
      <c r="AC14" s="14">
        <f t="shared" si="0"/>
        <v>613.28142474256674</v>
      </c>
    </row>
    <row r="15" spans="1:34" x14ac:dyDescent="0.25">
      <c r="A15" s="7" t="s">
        <v>33</v>
      </c>
      <c r="B15" s="7" t="s">
        <v>36</v>
      </c>
      <c r="C15" s="1">
        <v>53776.800000000003</v>
      </c>
      <c r="D15" s="7">
        <v>516658589.33999997</v>
      </c>
      <c r="E15" s="32">
        <v>-34515502.466749668</v>
      </c>
      <c r="F15" s="7">
        <f t="shared" si="1"/>
        <v>482143086.87325031</v>
      </c>
      <c r="G15" s="7">
        <v>134947523.79803452</v>
      </c>
      <c r="H15" s="7">
        <v>9508736.3800000008</v>
      </c>
      <c r="I15" s="7">
        <f t="shared" si="2"/>
        <v>337686826.69521582</v>
      </c>
      <c r="J15" s="7">
        <v>0</v>
      </c>
      <c r="K15" s="14">
        <f t="shared" si="3"/>
        <v>8965.6336351967821</v>
      </c>
      <c r="L15" s="1">
        <v>53620</v>
      </c>
      <c r="M15" s="7">
        <v>534276516.94999999</v>
      </c>
      <c r="N15" s="32">
        <v>-25362703.778452683</v>
      </c>
      <c r="O15" s="7">
        <f t="shared" si="4"/>
        <v>508913813</v>
      </c>
      <c r="P15" s="7">
        <v>137488106.39732945</v>
      </c>
      <c r="Q15" s="7">
        <v>9793998.4700000007</v>
      </c>
      <c r="R15" s="7">
        <f t="shared" si="5"/>
        <v>361631708.13267052</v>
      </c>
      <c r="S15" s="7">
        <v>0</v>
      </c>
      <c r="T15" s="14">
        <f t="shared" si="6"/>
        <v>9491.119227900037</v>
      </c>
      <c r="U15" s="1">
        <f t="shared" si="0"/>
        <v>-156.80000000000291</v>
      </c>
      <c r="V15" s="7">
        <f t="shared" si="0"/>
        <v>17617927.610000014</v>
      </c>
      <c r="W15" s="7">
        <f t="shared" si="0"/>
        <v>9152798.6882969849</v>
      </c>
      <c r="X15" s="7">
        <f t="shared" si="0"/>
        <v>26770726.126749694</v>
      </c>
      <c r="Y15" s="7">
        <f t="shared" si="0"/>
        <v>2540582.5992949307</v>
      </c>
      <c r="Z15" s="7">
        <f t="shared" si="0"/>
        <v>285262.08999999985</v>
      </c>
      <c r="AA15" s="7">
        <f t="shared" si="0"/>
        <v>23944881.4374547</v>
      </c>
      <c r="AB15" s="7">
        <f t="shared" si="0"/>
        <v>0</v>
      </c>
      <c r="AC15" s="14">
        <f t="shared" si="0"/>
        <v>525.48559270325495</v>
      </c>
    </row>
    <row r="16" spans="1:34" x14ac:dyDescent="0.25">
      <c r="A16" s="7" t="s">
        <v>33</v>
      </c>
      <c r="B16" s="7" t="s">
        <v>37</v>
      </c>
      <c r="C16" s="1">
        <v>14424</v>
      </c>
      <c r="D16" s="7">
        <v>133119888.69</v>
      </c>
      <c r="E16" s="32">
        <v>-8893106.47544365</v>
      </c>
      <c r="F16" s="7">
        <f t="shared" si="1"/>
        <v>124226782.21455635</v>
      </c>
      <c r="G16" s="7">
        <v>53789843.799053498</v>
      </c>
      <c r="H16" s="7">
        <v>3190506.25</v>
      </c>
      <c r="I16" s="7">
        <f t="shared" si="2"/>
        <v>67246432.165502846</v>
      </c>
      <c r="J16" s="7">
        <v>0</v>
      </c>
      <c r="K16" s="14">
        <f t="shared" si="3"/>
        <v>8612.5056998444506</v>
      </c>
      <c r="L16" s="1">
        <v>14414.4</v>
      </c>
      <c r="M16" s="7">
        <v>137955836.41</v>
      </c>
      <c r="N16" s="32">
        <v>-6548917.8400535118</v>
      </c>
      <c r="O16" s="7">
        <f t="shared" si="4"/>
        <v>131406919</v>
      </c>
      <c r="P16" s="7">
        <v>56043712.711984597</v>
      </c>
      <c r="Q16" s="7">
        <v>3286221.44</v>
      </c>
      <c r="R16" s="7">
        <f t="shared" si="5"/>
        <v>72076984.848015398</v>
      </c>
      <c r="S16" s="7">
        <v>0</v>
      </c>
      <c r="T16" s="14">
        <f t="shared" si="6"/>
        <v>9116.3641219891215</v>
      </c>
      <c r="U16" s="1">
        <f t="shared" si="0"/>
        <v>-9.6000000000003638</v>
      </c>
      <c r="V16" s="7">
        <f t="shared" si="0"/>
        <v>4835947.7199999988</v>
      </c>
      <c r="W16" s="7">
        <f t="shared" si="0"/>
        <v>2344188.6353901383</v>
      </c>
      <c r="X16" s="7">
        <f t="shared" si="0"/>
        <v>7180136.7854436487</v>
      </c>
      <c r="Y16" s="7">
        <f t="shared" si="0"/>
        <v>2253868.9129310995</v>
      </c>
      <c r="Z16" s="7">
        <f t="shared" si="0"/>
        <v>95715.189999999944</v>
      </c>
      <c r="AA16" s="7">
        <f t="shared" si="0"/>
        <v>4830552.6825125515</v>
      </c>
      <c r="AB16" s="7">
        <f t="shared" si="0"/>
        <v>0</v>
      </c>
      <c r="AC16" s="14">
        <f t="shared" si="0"/>
        <v>503.85842214467084</v>
      </c>
    </row>
    <row r="17" spans="1:29" x14ac:dyDescent="0.25">
      <c r="A17" s="7" t="s">
        <v>33</v>
      </c>
      <c r="B17" s="7" t="s">
        <v>38</v>
      </c>
      <c r="C17" s="1">
        <v>242.7</v>
      </c>
      <c r="D17" s="7">
        <v>3629576.74</v>
      </c>
      <c r="E17" s="32">
        <v>-242474.75510425668</v>
      </c>
      <c r="F17" s="7">
        <f t="shared" si="1"/>
        <v>3387101.9848957434</v>
      </c>
      <c r="G17" s="7">
        <v>1258131.1837500001</v>
      </c>
      <c r="H17" s="7">
        <v>71519.679999999993</v>
      </c>
      <c r="I17" s="7">
        <f t="shared" si="2"/>
        <v>2057451.1211457436</v>
      </c>
      <c r="J17" s="7">
        <v>0</v>
      </c>
      <c r="K17" s="14">
        <f t="shared" si="3"/>
        <v>13955.920827753373</v>
      </c>
      <c r="L17" s="1">
        <v>245.1</v>
      </c>
      <c r="M17" s="7">
        <v>3778636.84</v>
      </c>
      <c r="N17" s="32">
        <v>-179376.11670893879</v>
      </c>
      <c r="O17" s="7">
        <f t="shared" si="4"/>
        <v>3599261</v>
      </c>
      <c r="P17" s="7">
        <v>1297211.7300033651</v>
      </c>
      <c r="Q17" s="7">
        <v>73665.27</v>
      </c>
      <c r="R17" s="7">
        <f t="shared" si="5"/>
        <v>2228383.9999966347</v>
      </c>
      <c r="S17" s="7">
        <v>0</v>
      </c>
      <c r="T17" s="14">
        <f t="shared" si="6"/>
        <v>14684.867401060792</v>
      </c>
      <c r="U17" s="1">
        <f t="shared" si="0"/>
        <v>2.4000000000000057</v>
      </c>
      <c r="V17" s="7">
        <f t="shared" si="0"/>
        <v>149060.09999999963</v>
      </c>
      <c r="W17" s="7">
        <f t="shared" si="0"/>
        <v>63098.638395317888</v>
      </c>
      <c r="X17" s="7">
        <f t="shared" si="0"/>
        <v>212159.01510425657</v>
      </c>
      <c r="Y17" s="7">
        <f t="shared" si="0"/>
        <v>39080.546253364999</v>
      </c>
      <c r="Z17" s="7">
        <f t="shared" si="0"/>
        <v>2145.5900000000111</v>
      </c>
      <c r="AA17" s="7">
        <f t="shared" si="0"/>
        <v>170932.87885089102</v>
      </c>
      <c r="AB17" s="7">
        <f t="shared" si="0"/>
        <v>0</v>
      </c>
      <c r="AC17" s="14">
        <f t="shared" si="0"/>
        <v>728.94657330741938</v>
      </c>
    </row>
    <row r="18" spans="1:29" x14ac:dyDescent="0.25">
      <c r="A18" s="7" t="s">
        <v>33</v>
      </c>
      <c r="B18" s="7" t="s">
        <v>39</v>
      </c>
      <c r="C18" s="1">
        <v>39016.400000000001</v>
      </c>
      <c r="D18" s="7">
        <v>403884556.10000002</v>
      </c>
      <c r="E18" s="32">
        <v>-26981605.803088468</v>
      </c>
      <c r="F18" s="7">
        <f t="shared" si="1"/>
        <v>376902950.29691154</v>
      </c>
      <c r="G18" s="7">
        <v>91419540.465509996</v>
      </c>
      <c r="H18" s="7">
        <v>4740516.8</v>
      </c>
      <c r="I18" s="7">
        <f t="shared" si="2"/>
        <v>280742893.03140152</v>
      </c>
      <c r="J18" s="7">
        <v>0</v>
      </c>
      <c r="K18" s="14">
        <f t="shared" si="3"/>
        <v>9660.1160101114274</v>
      </c>
      <c r="L18" s="1">
        <v>38922.800000000003</v>
      </c>
      <c r="M18" s="7">
        <v>417676873.18000001</v>
      </c>
      <c r="N18" s="32">
        <v>-19827588.287145454</v>
      </c>
      <c r="O18" s="7">
        <f t="shared" si="4"/>
        <v>397849285</v>
      </c>
      <c r="P18" s="7">
        <v>93775243.62469013</v>
      </c>
      <c r="Q18" s="7">
        <v>4882732.3</v>
      </c>
      <c r="R18" s="7">
        <f t="shared" si="5"/>
        <v>299191309.07530987</v>
      </c>
      <c r="S18" s="7">
        <v>0</v>
      </c>
      <c r="T18" s="14">
        <f t="shared" si="6"/>
        <v>10221.497040295148</v>
      </c>
      <c r="U18" s="1">
        <f t="shared" si="0"/>
        <v>-93.599999999998545</v>
      </c>
      <c r="V18" s="7">
        <f t="shared" si="0"/>
        <v>13792317.079999983</v>
      </c>
      <c r="W18" s="7">
        <f t="shared" si="0"/>
        <v>7154017.5159430131</v>
      </c>
      <c r="X18" s="7">
        <f t="shared" si="0"/>
        <v>20946334.703088462</v>
      </c>
      <c r="Y18" s="7">
        <f t="shared" si="0"/>
        <v>2355703.1591801345</v>
      </c>
      <c r="Z18" s="7">
        <f t="shared" si="0"/>
        <v>142215.5</v>
      </c>
      <c r="AA18" s="7">
        <f t="shared" si="0"/>
        <v>18448416.043908358</v>
      </c>
      <c r="AB18" s="7">
        <f t="shared" si="0"/>
        <v>0</v>
      </c>
      <c r="AC18" s="14">
        <f t="shared" si="0"/>
        <v>561.38103018372021</v>
      </c>
    </row>
    <row r="19" spans="1:29" x14ac:dyDescent="0.25">
      <c r="A19" s="7" t="s">
        <v>33</v>
      </c>
      <c r="B19" s="7" t="s">
        <v>40</v>
      </c>
      <c r="C19" s="1">
        <v>4714.6000000000004</v>
      </c>
      <c r="D19" s="7">
        <v>42899124.259999998</v>
      </c>
      <c r="E19" s="32">
        <v>-2865886.4088738281</v>
      </c>
      <c r="F19" s="7">
        <f t="shared" si="1"/>
        <v>40033237.851126172</v>
      </c>
      <c r="G19" s="7">
        <v>1764806.7300941995</v>
      </c>
      <c r="H19" s="7">
        <v>120196.55</v>
      </c>
      <c r="I19" s="7">
        <f t="shared" si="2"/>
        <v>38148234.571031973</v>
      </c>
      <c r="J19" s="7">
        <v>0</v>
      </c>
      <c r="K19" s="14">
        <f t="shared" si="3"/>
        <v>8491.3328492610544</v>
      </c>
      <c r="L19" s="1">
        <v>4712.3999999999996</v>
      </c>
      <c r="M19" s="7">
        <v>44465366.659999996</v>
      </c>
      <c r="N19" s="32">
        <v>-2110820.684082971</v>
      </c>
      <c r="O19" s="7">
        <f t="shared" si="4"/>
        <v>42354546</v>
      </c>
      <c r="P19" s="7">
        <v>1871650.1763061413</v>
      </c>
      <c r="Q19" s="7">
        <v>123802.45</v>
      </c>
      <c r="R19" s="7">
        <f t="shared" si="5"/>
        <v>40359093.373693854</v>
      </c>
      <c r="S19" s="7">
        <v>0</v>
      </c>
      <c r="T19" s="14">
        <f t="shared" si="6"/>
        <v>8987.892793481029</v>
      </c>
      <c r="U19" s="1">
        <f t="shared" si="0"/>
        <v>-2.2000000000007276</v>
      </c>
      <c r="V19" s="7">
        <f t="shared" si="0"/>
        <v>1566242.3999999985</v>
      </c>
      <c r="W19" s="7">
        <f t="shared" si="0"/>
        <v>755065.72479085717</v>
      </c>
      <c r="X19" s="7">
        <f t="shared" si="0"/>
        <v>2321308.1488738284</v>
      </c>
      <c r="Y19" s="7">
        <f t="shared" si="0"/>
        <v>106843.44621194177</v>
      </c>
      <c r="Z19" s="7">
        <f t="shared" si="0"/>
        <v>3605.8999999999942</v>
      </c>
      <c r="AA19" s="7">
        <f t="shared" si="0"/>
        <v>2210858.8026618809</v>
      </c>
      <c r="AB19" s="7">
        <f t="shared" si="0"/>
        <v>0</v>
      </c>
      <c r="AC19" s="14">
        <f t="shared" si="0"/>
        <v>496.55994421997457</v>
      </c>
    </row>
    <row r="20" spans="1:29" x14ac:dyDescent="0.25">
      <c r="A20" s="7" t="s">
        <v>41</v>
      </c>
      <c r="B20" s="7" t="s">
        <v>41</v>
      </c>
      <c r="C20" s="1">
        <v>1701.5</v>
      </c>
      <c r="D20" s="7">
        <v>16649052.949999999</v>
      </c>
      <c r="E20" s="32">
        <v>-1112244.0234640285</v>
      </c>
      <c r="F20" s="7">
        <f t="shared" si="1"/>
        <v>15536808.926535971</v>
      </c>
      <c r="G20" s="7">
        <v>7366603.6717873197</v>
      </c>
      <c r="H20" s="7">
        <v>541996.35</v>
      </c>
      <c r="I20" s="7">
        <f t="shared" si="2"/>
        <v>7628208.9047486521</v>
      </c>
      <c r="J20" s="7">
        <v>0</v>
      </c>
      <c r="K20" s="14">
        <f t="shared" si="3"/>
        <v>9131.2423899711848</v>
      </c>
      <c r="L20" s="1">
        <v>1717.7</v>
      </c>
      <c r="M20" s="7">
        <v>17394115.420000002</v>
      </c>
      <c r="N20" s="32">
        <v>-825718.11204452033</v>
      </c>
      <c r="O20" s="7">
        <f t="shared" si="4"/>
        <v>16568397</v>
      </c>
      <c r="P20" s="7">
        <v>7790076.3872998273</v>
      </c>
      <c r="Q20" s="7">
        <v>558256.24</v>
      </c>
      <c r="R20" s="7">
        <f t="shared" si="5"/>
        <v>8220064.3727001715</v>
      </c>
      <c r="S20" s="7">
        <v>0</v>
      </c>
      <c r="T20" s="14">
        <f t="shared" si="6"/>
        <v>9645.6872562147055</v>
      </c>
      <c r="U20" s="1">
        <f t="shared" si="0"/>
        <v>16.200000000000045</v>
      </c>
      <c r="V20" s="7">
        <f t="shared" si="0"/>
        <v>745062.47000000253</v>
      </c>
      <c r="W20" s="7">
        <f t="shared" si="0"/>
        <v>286525.91141950816</v>
      </c>
      <c r="X20" s="7">
        <f t="shared" si="0"/>
        <v>1031588.0734640285</v>
      </c>
      <c r="Y20" s="7">
        <f t="shared" si="0"/>
        <v>423472.7155125076</v>
      </c>
      <c r="Z20" s="7">
        <f t="shared" si="0"/>
        <v>16259.890000000014</v>
      </c>
      <c r="AA20" s="7">
        <f t="shared" si="0"/>
        <v>591855.46795151941</v>
      </c>
      <c r="AB20" s="7">
        <f t="shared" si="0"/>
        <v>0</v>
      </c>
      <c r="AC20" s="14">
        <f t="shared" si="0"/>
        <v>514.44486624352066</v>
      </c>
    </row>
    <row r="21" spans="1:29" x14ac:dyDescent="0.25">
      <c r="A21" s="7" t="s">
        <v>42</v>
      </c>
      <c r="B21" s="7" t="s">
        <v>43</v>
      </c>
      <c r="C21" s="1">
        <v>142.6</v>
      </c>
      <c r="D21" s="7">
        <v>2397628.69</v>
      </c>
      <c r="E21" s="32">
        <v>-160174.16659957153</v>
      </c>
      <c r="F21" s="7">
        <f t="shared" si="1"/>
        <v>2237454.5234004282</v>
      </c>
      <c r="G21" s="7">
        <v>583392.68498668796</v>
      </c>
      <c r="H21" s="7">
        <v>64136.57</v>
      </c>
      <c r="I21" s="7">
        <f t="shared" si="2"/>
        <v>1589925.2684137402</v>
      </c>
      <c r="J21" s="7">
        <v>0</v>
      </c>
      <c r="K21" s="14">
        <f t="shared" si="3"/>
        <v>15690.42442777299</v>
      </c>
      <c r="L21" s="1">
        <v>141.19999999999999</v>
      </c>
      <c r="M21" s="7">
        <v>2469769.5699999998</v>
      </c>
      <c r="N21" s="32">
        <v>-117242.72360413062</v>
      </c>
      <c r="O21" s="7">
        <f t="shared" si="4"/>
        <v>2352527</v>
      </c>
      <c r="P21" s="7">
        <v>628601.88201602467</v>
      </c>
      <c r="Q21" s="7">
        <v>66060.67</v>
      </c>
      <c r="R21" s="7">
        <f t="shared" si="5"/>
        <v>1657864.4479839755</v>
      </c>
      <c r="S21" s="7">
        <v>0</v>
      </c>
      <c r="T21" s="14">
        <f t="shared" si="6"/>
        <v>16660.956090651558</v>
      </c>
      <c r="U21" s="1">
        <f t="shared" si="0"/>
        <v>-1.4000000000000057</v>
      </c>
      <c r="V21" s="7">
        <f t="shared" si="0"/>
        <v>72140.879999999888</v>
      </c>
      <c r="W21" s="7">
        <f t="shared" si="0"/>
        <v>42931.442995440913</v>
      </c>
      <c r="X21" s="7">
        <f t="shared" si="0"/>
        <v>115072.47659957176</v>
      </c>
      <c r="Y21" s="7">
        <f t="shared" si="0"/>
        <v>45209.197029336705</v>
      </c>
      <c r="Z21" s="7">
        <f t="shared" si="0"/>
        <v>1924.0999999999985</v>
      </c>
      <c r="AA21" s="7">
        <f t="shared" si="0"/>
        <v>67939.179570235312</v>
      </c>
      <c r="AB21" s="7">
        <f t="shared" si="0"/>
        <v>0</v>
      </c>
      <c r="AC21" s="14">
        <f t="shared" si="0"/>
        <v>970.53166287856766</v>
      </c>
    </row>
    <row r="22" spans="1:29" x14ac:dyDescent="0.25">
      <c r="A22" s="7" t="s">
        <v>42</v>
      </c>
      <c r="B22" s="7" t="s">
        <v>44</v>
      </c>
      <c r="C22" s="1">
        <v>56</v>
      </c>
      <c r="D22" s="7">
        <v>1105497.01</v>
      </c>
      <c r="E22" s="32">
        <v>-73852.996084672399</v>
      </c>
      <c r="F22" s="7">
        <f t="shared" si="1"/>
        <v>1031644.0139153276</v>
      </c>
      <c r="G22" s="7">
        <v>454828.98216771445</v>
      </c>
      <c r="H22" s="7">
        <v>37702.75</v>
      </c>
      <c r="I22" s="7">
        <f t="shared" si="2"/>
        <v>539112.2817476131</v>
      </c>
      <c r="J22" s="7">
        <v>0</v>
      </c>
      <c r="K22" s="14">
        <f t="shared" si="3"/>
        <v>18422.214534202278</v>
      </c>
      <c r="L22" s="1">
        <v>56</v>
      </c>
      <c r="M22" s="7">
        <v>1146401.1100000001</v>
      </c>
      <c r="N22" s="32">
        <v>-54420.942792326401</v>
      </c>
      <c r="O22" s="7">
        <f t="shared" si="4"/>
        <v>1091980</v>
      </c>
      <c r="P22" s="7">
        <v>490061.32902490499</v>
      </c>
      <c r="Q22" s="7">
        <v>38833.83</v>
      </c>
      <c r="R22" s="7">
        <f t="shared" si="5"/>
        <v>563084.84097509505</v>
      </c>
      <c r="S22" s="7">
        <v>0</v>
      </c>
      <c r="T22" s="14">
        <f t="shared" si="6"/>
        <v>19499.642857142859</v>
      </c>
      <c r="U22" s="1">
        <f t="shared" si="0"/>
        <v>0</v>
      </c>
      <c r="V22" s="7">
        <f t="shared" si="0"/>
        <v>40904.100000000093</v>
      </c>
      <c r="W22" s="7">
        <f t="shared" si="0"/>
        <v>19432.053292345998</v>
      </c>
      <c r="X22" s="7">
        <f t="shared" si="0"/>
        <v>60335.98608467239</v>
      </c>
      <c r="Y22" s="7">
        <f t="shared" si="0"/>
        <v>35232.34685719054</v>
      </c>
      <c r="Z22" s="7">
        <f t="shared" si="0"/>
        <v>1131.0800000000017</v>
      </c>
      <c r="AA22" s="7">
        <f t="shared" si="0"/>
        <v>23972.55922748195</v>
      </c>
      <c r="AB22" s="7">
        <f t="shared" si="0"/>
        <v>0</v>
      </c>
      <c r="AC22" s="14">
        <f t="shared" si="0"/>
        <v>1077.428322940581</v>
      </c>
    </row>
    <row r="23" spans="1:29" x14ac:dyDescent="0.25">
      <c r="A23" s="7" t="s">
        <v>42</v>
      </c>
      <c r="B23" s="7" t="s">
        <v>45</v>
      </c>
      <c r="C23" s="1">
        <v>292.8</v>
      </c>
      <c r="D23" s="7">
        <v>3661893.77</v>
      </c>
      <c r="E23" s="32">
        <v>-244633.70213755372</v>
      </c>
      <c r="F23" s="7">
        <f t="shared" si="1"/>
        <v>3417260.0678624464</v>
      </c>
      <c r="G23" s="7">
        <v>868967.15311800013</v>
      </c>
      <c r="H23" s="7">
        <v>88728.47</v>
      </c>
      <c r="I23" s="7">
        <f t="shared" si="2"/>
        <v>2459564.4447444458</v>
      </c>
      <c r="J23" s="7">
        <v>0</v>
      </c>
      <c r="K23" s="14">
        <f t="shared" si="3"/>
        <v>11670.970177125841</v>
      </c>
      <c r="L23" s="1">
        <v>295.60000000000002</v>
      </c>
      <c r="M23" s="7">
        <v>3819567.95</v>
      </c>
      <c r="N23" s="32">
        <v>-181319.1622767649</v>
      </c>
      <c r="O23" s="7">
        <f t="shared" si="4"/>
        <v>3638249</v>
      </c>
      <c r="P23" s="7">
        <v>886095.69592766406</v>
      </c>
      <c r="Q23" s="7">
        <v>91390.32</v>
      </c>
      <c r="R23" s="7">
        <f t="shared" si="5"/>
        <v>2660762.984072336</v>
      </c>
      <c r="S23" s="7">
        <v>0</v>
      </c>
      <c r="T23" s="14">
        <f t="shared" si="6"/>
        <v>12308.014208389715</v>
      </c>
      <c r="U23" s="1">
        <f t="shared" si="0"/>
        <v>2.8000000000000114</v>
      </c>
      <c r="V23" s="7">
        <f t="shared" si="0"/>
        <v>157674.18000000017</v>
      </c>
      <c r="W23" s="7">
        <f t="shared" si="0"/>
        <v>63314.53986078882</v>
      </c>
      <c r="X23" s="7">
        <f t="shared" si="0"/>
        <v>220988.93213755358</v>
      </c>
      <c r="Y23" s="7">
        <f t="shared" si="0"/>
        <v>17128.542809663923</v>
      </c>
      <c r="Z23" s="7">
        <f t="shared" si="0"/>
        <v>2661.8500000000058</v>
      </c>
      <c r="AA23" s="7">
        <f t="shared" si="0"/>
        <v>201198.53932789015</v>
      </c>
      <c r="AB23" s="7">
        <f t="shared" si="0"/>
        <v>0</v>
      </c>
      <c r="AC23" s="14">
        <f t="shared" si="0"/>
        <v>637.04403126387479</v>
      </c>
    </row>
    <row r="24" spans="1:29" x14ac:dyDescent="0.25">
      <c r="A24" s="7" t="s">
        <v>42</v>
      </c>
      <c r="B24" s="7" t="s">
        <v>46</v>
      </c>
      <c r="C24" s="1">
        <v>125.8</v>
      </c>
      <c r="D24" s="7">
        <v>2165889.48</v>
      </c>
      <c r="E24" s="32">
        <v>-144692.772426651</v>
      </c>
      <c r="F24" s="7">
        <f t="shared" si="1"/>
        <v>2021196.7075733489</v>
      </c>
      <c r="G24" s="7">
        <v>213675.53608799999</v>
      </c>
      <c r="H24" s="7">
        <v>21205.82</v>
      </c>
      <c r="I24" s="7">
        <f t="shared" si="2"/>
        <v>1786315.3514853488</v>
      </c>
      <c r="J24" s="7">
        <v>0</v>
      </c>
      <c r="K24" s="14">
        <f t="shared" si="3"/>
        <v>16066.746483094983</v>
      </c>
      <c r="L24" s="1">
        <v>123</v>
      </c>
      <c r="M24" s="7">
        <v>2209985.58</v>
      </c>
      <c r="N24" s="32">
        <v>-104910.48706420588</v>
      </c>
      <c r="O24" s="7">
        <f t="shared" si="4"/>
        <v>2105075</v>
      </c>
      <c r="P24" s="7">
        <v>215696.83866480002</v>
      </c>
      <c r="Q24" s="7">
        <v>21841.99</v>
      </c>
      <c r="R24" s="7">
        <f t="shared" si="5"/>
        <v>1867536.1713352001</v>
      </c>
      <c r="S24" s="7">
        <v>0</v>
      </c>
      <c r="T24" s="14">
        <f t="shared" si="6"/>
        <v>17114.430894308942</v>
      </c>
      <c r="U24" s="1">
        <f t="shared" si="0"/>
        <v>-2.7999999999999972</v>
      </c>
      <c r="V24" s="7">
        <f t="shared" si="0"/>
        <v>44096.100000000093</v>
      </c>
      <c r="W24" s="7">
        <f t="shared" si="0"/>
        <v>39782.285362445124</v>
      </c>
      <c r="X24" s="7">
        <f t="shared" si="0"/>
        <v>83878.292426651111</v>
      </c>
      <c r="Y24" s="7">
        <f t="shared" si="0"/>
        <v>2021.3025768000225</v>
      </c>
      <c r="Z24" s="7">
        <f t="shared" si="0"/>
        <v>636.17000000000189</v>
      </c>
      <c r="AA24" s="7">
        <f t="shared" si="0"/>
        <v>81220.819849851308</v>
      </c>
      <c r="AB24" s="7">
        <f t="shared" si="0"/>
        <v>0</v>
      </c>
      <c r="AC24" s="14">
        <f t="shared" si="0"/>
        <v>1047.6844112139588</v>
      </c>
    </row>
    <row r="25" spans="1:29" x14ac:dyDescent="0.25">
      <c r="A25" s="7" t="s">
        <v>42</v>
      </c>
      <c r="B25" s="7" t="s">
        <v>47</v>
      </c>
      <c r="C25" s="1">
        <v>50</v>
      </c>
      <c r="D25" s="7">
        <v>976106.01</v>
      </c>
      <c r="E25" s="32">
        <v>-65208.99892325823</v>
      </c>
      <c r="F25" s="7">
        <f t="shared" si="1"/>
        <v>910897.01107674174</v>
      </c>
      <c r="G25" s="7">
        <v>206913.13252768401</v>
      </c>
      <c r="H25" s="7">
        <v>17908.47</v>
      </c>
      <c r="I25" s="7">
        <f t="shared" si="2"/>
        <v>686075.40854905779</v>
      </c>
      <c r="J25" s="7">
        <v>0</v>
      </c>
      <c r="K25" s="14">
        <f t="shared" si="3"/>
        <v>18217.940221534835</v>
      </c>
      <c r="L25" s="1">
        <v>50</v>
      </c>
      <c r="M25" s="7">
        <v>1012222.56</v>
      </c>
      <c r="N25" s="32">
        <v>-48051.336962559442</v>
      </c>
      <c r="O25" s="7">
        <f t="shared" si="4"/>
        <v>964171</v>
      </c>
      <c r="P25" s="7">
        <v>228504.07322519933</v>
      </c>
      <c r="Q25" s="7">
        <v>18445.72</v>
      </c>
      <c r="R25" s="7">
        <f t="shared" si="5"/>
        <v>717221.20677480067</v>
      </c>
      <c r="S25" s="7">
        <v>0</v>
      </c>
      <c r="T25" s="14">
        <f t="shared" si="6"/>
        <v>19283.419999999998</v>
      </c>
      <c r="U25" s="1">
        <f t="shared" si="0"/>
        <v>0</v>
      </c>
      <c r="V25" s="7">
        <f t="shared" si="0"/>
        <v>36116.550000000047</v>
      </c>
      <c r="W25" s="7">
        <f t="shared" si="0"/>
        <v>17157.661960698788</v>
      </c>
      <c r="X25" s="7">
        <f t="shared" si="0"/>
        <v>53273.988923258265</v>
      </c>
      <c r="Y25" s="7">
        <f t="shared" si="0"/>
        <v>21590.940697515325</v>
      </c>
      <c r="Z25" s="7">
        <f t="shared" si="0"/>
        <v>537.25</v>
      </c>
      <c r="AA25" s="7">
        <f t="shared" si="0"/>
        <v>31145.798225742881</v>
      </c>
      <c r="AB25" s="7">
        <f t="shared" si="0"/>
        <v>0</v>
      </c>
      <c r="AC25" s="14">
        <f t="shared" si="0"/>
        <v>1065.4797784651637</v>
      </c>
    </row>
    <row r="26" spans="1:29" x14ac:dyDescent="0.25">
      <c r="A26" s="7" t="s">
        <v>48</v>
      </c>
      <c r="B26" s="7" t="s">
        <v>49</v>
      </c>
      <c r="C26" s="1">
        <v>2212.1999999999998</v>
      </c>
      <c r="D26" s="7">
        <v>20938799.620000001</v>
      </c>
      <c r="E26" s="32">
        <v>-1398821.5909815982</v>
      </c>
      <c r="F26" s="7">
        <f t="shared" si="1"/>
        <v>19539978.029018402</v>
      </c>
      <c r="G26" s="7">
        <v>1416811.7580009</v>
      </c>
      <c r="H26" s="7">
        <v>107750.58</v>
      </c>
      <c r="I26" s="7">
        <f t="shared" si="2"/>
        <v>18015415.691017505</v>
      </c>
      <c r="J26" s="7">
        <v>0</v>
      </c>
      <c r="K26" s="14">
        <f t="shared" si="3"/>
        <v>8832.8261590355323</v>
      </c>
      <c r="L26" s="1">
        <v>2216.6</v>
      </c>
      <c r="M26" s="7">
        <v>21959425.010000002</v>
      </c>
      <c r="N26" s="32">
        <v>-1042438.4639871742</v>
      </c>
      <c r="O26" s="7">
        <f t="shared" si="4"/>
        <v>20916987</v>
      </c>
      <c r="P26" s="7">
        <v>1500081.7277204962</v>
      </c>
      <c r="Q26" s="7">
        <v>110983.1</v>
      </c>
      <c r="R26" s="7">
        <f t="shared" si="5"/>
        <v>19305922.172279503</v>
      </c>
      <c r="S26" s="7">
        <v>0</v>
      </c>
      <c r="T26" s="14">
        <f t="shared" si="6"/>
        <v>9436.5185419110348</v>
      </c>
      <c r="U26" s="1">
        <f t="shared" si="0"/>
        <v>4.4000000000000909</v>
      </c>
      <c r="V26" s="7">
        <f t="shared" si="0"/>
        <v>1020625.3900000006</v>
      </c>
      <c r="W26" s="7">
        <f t="shared" si="0"/>
        <v>356383.12699442403</v>
      </c>
      <c r="X26" s="7">
        <f t="shared" si="0"/>
        <v>1377008.9709815979</v>
      </c>
      <c r="Y26" s="7">
        <f t="shared" si="0"/>
        <v>83269.969719596207</v>
      </c>
      <c r="Z26" s="7">
        <f t="shared" si="0"/>
        <v>3232.5200000000041</v>
      </c>
      <c r="AA26" s="7">
        <f t="shared" si="0"/>
        <v>1290506.4812619984</v>
      </c>
      <c r="AB26" s="7">
        <f t="shared" si="0"/>
        <v>0</v>
      </c>
      <c r="AC26" s="14">
        <f t="shared" si="0"/>
        <v>603.69238287550252</v>
      </c>
    </row>
    <row r="27" spans="1:29" x14ac:dyDescent="0.25">
      <c r="A27" s="7" t="s">
        <v>48</v>
      </c>
      <c r="B27" s="7" t="s">
        <v>50</v>
      </c>
      <c r="C27" s="1">
        <v>229.1</v>
      </c>
      <c r="D27" s="7">
        <v>3120796.77</v>
      </c>
      <c r="E27" s="32">
        <v>-208485.58571485258</v>
      </c>
      <c r="F27" s="7">
        <f t="shared" si="1"/>
        <v>2912311.1842851476</v>
      </c>
      <c r="G27" s="7">
        <v>489803.35432004509</v>
      </c>
      <c r="H27" s="7">
        <v>16735.54</v>
      </c>
      <c r="I27" s="7">
        <f t="shared" si="2"/>
        <v>2405772.2899651024</v>
      </c>
      <c r="J27" s="7">
        <v>0</v>
      </c>
      <c r="K27" s="14">
        <f t="shared" si="3"/>
        <v>12711.965012156908</v>
      </c>
      <c r="L27" s="1">
        <v>223.2</v>
      </c>
      <c r="M27" s="7">
        <v>3197319.96</v>
      </c>
      <c r="N27" s="32">
        <v>-151780.35428797107</v>
      </c>
      <c r="O27" s="7">
        <f t="shared" si="4"/>
        <v>3045540</v>
      </c>
      <c r="P27" s="7">
        <v>494392.93691141508</v>
      </c>
      <c r="Q27" s="7">
        <v>17237.61</v>
      </c>
      <c r="R27" s="7">
        <f t="shared" si="5"/>
        <v>2533909.4530885848</v>
      </c>
      <c r="S27" s="7">
        <v>0</v>
      </c>
      <c r="T27" s="14">
        <f t="shared" si="6"/>
        <v>13644.89247311828</v>
      </c>
      <c r="U27" s="1">
        <f t="shared" si="0"/>
        <v>-5.9000000000000057</v>
      </c>
      <c r="V27" s="7">
        <f t="shared" si="0"/>
        <v>76523.189999999944</v>
      </c>
      <c r="W27" s="7">
        <f t="shared" si="0"/>
        <v>56705.23142688151</v>
      </c>
      <c r="X27" s="7">
        <f t="shared" si="0"/>
        <v>133228.81571485242</v>
      </c>
      <c r="Y27" s="7">
        <f t="shared" si="0"/>
        <v>4589.5825913699809</v>
      </c>
      <c r="Z27" s="7">
        <f t="shared" si="0"/>
        <v>502.06999999999971</v>
      </c>
      <c r="AA27" s="7">
        <f t="shared" si="0"/>
        <v>128137.16312348237</v>
      </c>
      <c r="AB27" s="7">
        <f t="shared" si="0"/>
        <v>0</v>
      </c>
      <c r="AC27" s="14">
        <f t="shared" si="0"/>
        <v>932.92746096137125</v>
      </c>
    </row>
    <row r="28" spans="1:29" x14ac:dyDescent="0.25">
      <c r="A28" s="7" t="s">
        <v>51</v>
      </c>
      <c r="B28" s="7" t="s">
        <v>52</v>
      </c>
      <c r="C28" s="1">
        <v>30681.7</v>
      </c>
      <c r="D28" s="7">
        <v>289078919.76999998</v>
      </c>
      <c r="E28" s="32">
        <v>-19311987.40187921</v>
      </c>
      <c r="F28" s="7">
        <f t="shared" si="1"/>
        <v>269766932.36812079</v>
      </c>
      <c r="G28" s="7">
        <v>106794094.44441992</v>
      </c>
      <c r="H28" s="7">
        <v>5135811.88</v>
      </c>
      <c r="I28" s="7">
        <f t="shared" si="2"/>
        <v>157837026.04370087</v>
      </c>
      <c r="J28" s="7">
        <v>0</v>
      </c>
      <c r="K28" s="14">
        <f t="shared" si="3"/>
        <v>8792.4375887946499</v>
      </c>
      <c r="L28" s="1">
        <v>30810</v>
      </c>
      <c r="M28" s="7">
        <v>300975396.48000002</v>
      </c>
      <c r="N28" s="32">
        <v>-14287638.672764227</v>
      </c>
      <c r="O28" s="7">
        <f t="shared" si="4"/>
        <v>286687758</v>
      </c>
      <c r="P28" s="7">
        <v>114259226.29675761</v>
      </c>
      <c r="Q28" s="7">
        <v>5289886.24</v>
      </c>
      <c r="R28" s="7">
        <f t="shared" si="5"/>
        <v>167138645.46324238</v>
      </c>
      <c r="S28" s="7">
        <v>0</v>
      </c>
      <c r="T28" s="14">
        <f t="shared" si="6"/>
        <v>9305.0229795520936</v>
      </c>
      <c r="U28" s="1">
        <f t="shared" si="0"/>
        <v>128.29999999999927</v>
      </c>
      <c r="V28" s="7">
        <f t="shared" si="0"/>
        <v>11896476.710000038</v>
      </c>
      <c r="W28" s="7">
        <f t="shared" si="0"/>
        <v>5024348.7291149832</v>
      </c>
      <c r="X28" s="7">
        <f t="shared" si="0"/>
        <v>16920825.63187921</v>
      </c>
      <c r="Y28" s="7">
        <f t="shared" si="0"/>
        <v>7465131.8523376882</v>
      </c>
      <c r="Z28" s="7">
        <f t="shared" si="0"/>
        <v>154074.36000000034</v>
      </c>
      <c r="AA28" s="7">
        <f t="shared" si="0"/>
        <v>9301619.419541508</v>
      </c>
      <c r="AB28" s="7">
        <f t="shared" si="0"/>
        <v>0</v>
      </c>
      <c r="AC28" s="14">
        <f t="shared" si="0"/>
        <v>512.58539075744375</v>
      </c>
    </row>
    <row r="29" spans="1:29" x14ac:dyDescent="0.25">
      <c r="A29" s="7" t="s">
        <v>51</v>
      </c>
      <c r="B29" s="7" t="s">
        <v>51</v>
      </c>
      <c r="C29" s="1">
        <v>30236.7</v>
      </c>
      <c r="D29" s="7">
        <v>286197530.52999997</v>
      </c>
      <c r="E29" s="32">
        <v>-19119495.494316168</v>
      </c>
      <c r="F29" s="7">
        <f t="shared" si="1"/>
        <v>267078035.03568381</v>
      </c>
      <c r="G29" s="7">
        <v>193903157.59906265</v>
      </c>
      <c r="H29" s="7">
        <v>10667032</v>
      </c>
      <c r="I29" s="7">
        <f t="shared" si="2"/>
        <v>62507845.436621159</v>
      </c>
      <c r="J29" s="7">
        <v>0</v>
      </c>
      <c r="K29" s="14">
        <f t="shared" si="3"/>
        <v>8832.9095118079622</v>
      </c>
      <c r="L29" s="1">
        <v>30155.4</v>
      </c>
      <c r="M29" s="7">
        <v>296009053.16000003</v>
      </c>
      <c r="N29" s="32">
        <v>-14051880.801154373</v>
      </c>
      <c r="O29" s="7">
        <f t="shared" si="4"/>
        <v>281957172</v>
      </c>
      <c r="P29" s="7">
        <v>201740708.06261781</v>
      </c>
      <c r="Q29" s="7">
        <v>10987042.960000001</v>
      </c>
      <c r="R29" s="7">
        <f t="shared" si="5"/>
        <v>69229420.977382183</v>
      </c>
      <c r="S29" s="7">
        <v>0</v>
      </c>
      <c r="T29" s="14">
        <f t="shared" si="6"/>
        <v>9350.1386816291597</v>
      </c>
      <c r="U29" s="1">
        <f t="shared" si="0"/>
        <v>-81.299999999999272</v>
      </c>
      <c r="V29" s="7">
        <f t="shared" si="0"/>
        <v>9811522.6300000548</v>
      </c>
      <c r="W29" s="7">
        <f t="shared" si="0"/>
        <v>5067614.6931617949</v>
      </c>
      <c r="X29" s="7">
        <f t="shared" si="0"/>
        <v>14879136.964316189</v>
      </c>
      <c r="Y29" s="7">
        <f t="shared" si="0"/>
        <v>7837550.4635551572</v>
      </c>
      <c r="Z29" s="7">
        <f t="shared" si="0"/>
        <v>320010.96000000089</v>
      </c>
      <c r="AA29" s="7">
        <f t="shared" si="0"/>
        <v>6721575.5407610238</v>
      </c>
      <c r="AB29" s="7">
        <f t="shared" si="0"/>
        <v>0</v>
      </c>
      <c r="AC29" s="14">
        <f t="shared" si="0"/>
        <v>517.2291698211975</v>
      </c>
    </row>
    <row r="30" spans="1:29" x14ac:dyDescent="0.25">
      <c r="A30" s="7" t="s">
        <v>53</v>
      </c>
      <c r="B30" s="7" t="s">
        <v>54</v>
      </c>
      <c r="C30" s="1">
        <v>1006</v>
      </c>
      <c r="D30" s="7">
        <v>9754513.7799999993</v>
      </c>
      <c r="E30" s="32">
        <v>-651652.66073602752</v>
      </c>
      <c r="F30" s="7">
        <f t="shared" si="1"/>
        <v>9102861.1192639712</v>
      </c>
      <c r="G30" s="7">
        <v>4261431.2767896801</v>
      </c>
      <c r="H30" s="7">
        <v>350691.93</v>
      </c>
      <c r="I30" s="7">
        <f t="shared" si="2"/>
        <v>4490737.9124742914</v>
      </c>
      <c r="J30" s="7">
        <v>0</v>
      </c>
      <c r="K30" s="14">
        <f t="shared" si="3"/>
        <v>9048.5697010576259</v>
      </c>
      <c r="L30" s="1">
        <v>1001.4</v>
      </c>
      <c r="M30" s="7">
        <v>10079675.390000001</v>
      </c>
      <c r="N30" s="32">
        <v>-478493.46357001545</v>
      </c>
      <c r="O30" s="7">
        <f t="shared" si="4"/>
        <v>9601182</v>
      </c>
      <c r="P30" s="7">
        <v>4641856.6725497134</v>
      </c>
      <c r="Q30" s="7">
        <v>361212.69</v>
      </c>
      <c r="R30" s="7">
        <f t="shared" si="5"/>
        <v>4598112.6374502862</v>
      </c>
      <c r="S30" s="7">
        <v>0</v>
      </c>
      <c r="T30" s="14">
        <f t="shared" si="6"/>
        <v>9587.7591372079096</v>
      </c>
      <c r="U30" s="1">
        <f t="shared" si="0"/>
        <v>-4.6000000000000227</v>
      </c>
      <c r="V30" s="7">
        <f t="shared" si="0"/>
        <v>325161.61000000127</v>
      </c>
      <c r="W30" s="7">
        <f t="shared" si="0"/>
        <v>173159.19716601208</v>
      </c>
      <c r="X30" s="7">
        <f t="shared" si="0"/>
        <v>498320.88073602878</v>
      </c>
      <c r="Y30" s="7">
        <f t="shared" si="0"/>
        <v>380425.39576003328</v>
      </c>
      <c r="Z30" s="7">
        <f t="shared" si="0"/>
        <v>10520.760000000009</v>
      </c>
      <c r="AA30" s="7">
        <f t="shared" si="0"/>
        <v>107374.72497599479</v>
      </c>
      <c r="AB30" s="7">
        <f t="shared" si="0"/>
        <v>0</v>
      </c>
      <c r="AC30" s="14">
        <f t="shared" si="0"/>
        <v>539.18943615028365</v>
      </c>
    </row>
    <row r="31" spans="1:29" x14ac:dyDescent="0.25">
      <c r="A31" s="7" t="s">
        <v>53</v>
      </c>
      <c r="B31" s="7" t="s">
        <v>55</v>
      </c>
      <c r="C31" s="1">
        <v>1343</v>
      </c>
      <c r="D31" s="7">
        <v>12646014.210000001</v>
      </c>
      <c r="E31" s="32">
        <v>-844820.04880125506</v>
      </c>
      <c r="F31" s="7">
        <f t="shared" si="1"/>
        <v>11801194.161198746</v>
      </c>
      <c r="G31" s="7">
        <v>4677063.4754866501</v>
      </c>
      <c r="H31" s="7">
        <v>457109.72</v>
      </c>
      <c r="I31" s="7">
        <f t="shared" si="2"/>
        <v>6667020.9657120965</v>
      </c>
      <c r="J31" s="7">
        <v>0</v>
      </c>
      <c r="K31" s="14">
        <f t="shared" si="3"/>
        <v>8787.188504243295</v>
      </c>
      <c r="L31" s="1">
        <v>1347.9</v>
      </c>
      <c r="M31" s="7">
        <v>13156655.949999999</v>
      </c>
      <c r="N31" s="32">
        <v>-624561.17195600993</v>
      </c>
      <c r="O31" s="7">
        <f t="shared" si="4"/>
        <v>12532095</v>
      </c>
      <c r="P31" s="7">
        <v>5074222.9432147043</v>
      </c>
      <c r="Q31" s="7">
        <v>470823.01</v>
      </c>
      <c r="R31" s="7">
        <f t="shared" si="5"/>
        <v>6987049.0467852959</v>
      </c>
      <c r="S31" s="7">
        <v>0</v>
      </c>
      <c r="T31" s="14">
        <f t="shared" si="6"/>
        <v>9297.4961050523034</v>
      </c>
      <c r="U31" s="1">
        <f t="shared" si="0"/>
        <v>4.9000000000000909</v>
      </c>
      <c r="V31" s="7">
        <f t="shared" si="0"/>
        <v>510641.73999999836</v>
      </c>
      <c r="W31" s="7">
        <f t="shared" si="0"/>
        <v>220258.87684524513</v>
      </c>
      <c r="X31" s="7">
        <f t="shared" si="0"/>
        <v>730900.83880125359</v>
      </c>
      <c r="Y31" s="7">
        <f t="shared" si="0"/>
        <v>397159.46772805415</v>
      </c>
      <c r="Z31" s="7">
        <f t="shared" si="0"/>
        <v>13713.290000000037</v>
      </c>
      <c r="AA31" s="7">
        <f t="shared" si="0"/>
        <v>320028.0810731994</v>
      </c>
      <c r="AB31" s="7">
        <f t="shared" si="0"/>
        <v>0</v>
      </c>
      <c r="AC31" s="14">
        <f t="shared" si="0"/>
        <v>510.30760080900836</v>
      </c>
    </row>
    <row r="32" spans="1:29" x14ac:dyDescent="0.25">
      <c r="A32" s="7" t="s">
        <v>56</v>
      </c>
      <c r="B32" s="7" t="s">
        <v>57</v>
      </c>
      <c r="C32" s="1">
        <v>102</v>
      </c>
      <c r="D32" s="7">
        <v>1767382.57</v>
      </c>
      <c r="E32" s="32">
        <v>-118070.42157656151</v>
      </c>
      <c r="F32" s="7">
        <f t="shared" si="1"/>
        <v>1649312.1484234387</v>
      </c>
      <c r="G32" s="7">
        <v>342296.25512316002</v>
      </c>
      <c r="H32" s="7">
        <v>34901.269999999997</v>
      </c>
      <c r="I32" s="7">
        <f t="shared" si="2"/>
        <v>1272114.6233002786</v>
      </c>
      <c r="J32" s="7">
        <v>0</v>
      </c>
      <c r="K32" s="14">
        <f t="shared" si="3"/>
        <v>16169.72694532783</v>
      </c>
      <c r="L32" s="1">
        <v>100.8</v>
      </c>
      <c r="M32" s="7">
        <v>1815636.78</v>
      </c>
      <c r="N32" s="32">
        <v>-86190.308500332583</v>
      </c>
      <c r="O32" s="7">
        <f t="shared" si="4"/>
        <v>1729446</v>
      </c>
      <c r="P32" s="7">
        <v>401484.7671014599</v>
      </c>
      <c r="Q32" s="7">
        <v>35948.31</v>
      </c>
      <c r="R32" s="7">
        <f t="shared" si="5"/>
        <v>1292012.92289854</v>
      </c>
      <c r="S32" s="7">
        <v>0</v>
      </c>
      <c r="T32" s="14">
        <f t="shared" si="6"/>
        <v>17157.202380952382</v>
      </c>
      <c r="U32" s="1">
        <f t="shared" si="0"/>
        <v>-1.2000000000000028</v>
      </c>
      <c r="V32" s="7">
        <f t="shared" si="0"/>
        <v>48254.209999999963</v>
      </c>
      <c r="W32" s="7">
        <f t="shared" si="0"/>
        <v>31880.113076228925</v>
      </c>
      <c r="X32" s="7">
        <f t="shared" ref="X32:AC63" si="7">O32-F32</f>
        <v>80133.851576561341</v>
      </c>
      <c r="Y32" s="7">
        <f t="shared" si="7"/>
        <v>59188.511978299881</v>
      </c>
      <c r="Z32" s="7">
        <f t="shared" si="7"/>
        <v>1047.0400000000009</v>
      </c>
      <c r="AA32" s="7">
        <f t="shared" si="7"/>
        <v>19898.299598261481</v>
      </c>
      <c r="AB32" s="7">
        <f t="shared" si="7"/>
        <v>0</v>
      </c>
      <c r="AC32" s="14">
        <f t="shared" si="7"/>
        <v>987.47543562455212</v>
      </c>
    </row>
    <row r="33" spans="1:29" x14ac:dyDescent="0.25">
      <c r="A33" s="7" t="s">
        <v>56</v>
      </c>
      <c r="B33" s="7" t="s">
        <v>56</v>
      </c>
      <c r="C33" s="1">
        <v>176.9</v>
      </c>
      <c r="D33" s="7">
        <v>2838042.85</v>
      </c>
      <c r="E33" s="32">
        <v>-189596.14145784301</v>
      </c>
      <c r="F33" s="7">
        <f t="shared" si="1"/>
        <v>2648446.708542157</v>
      </c>
      <c r="G33" s="7">
        <v>532445.49377616006</v>
      </c>
      <c r="H33" s="7">
        <v>60509.19</v>
      </c>
      <c r="I33" s="7">
        <f t="shared" si="2"/>
        <v>2055492.0247659967</v>
      </c>
      <c r="J33" s="7">
        <v>0</v>
      </c>
      <c r="K33" s="14">
        <f t="shared" si="3"/>
        <v>14971.434191872</v>
      </c>
      <c r="L33" s="1">
        <v>178.1</v>
      </c>
      <c r="M33" s="7">
        <v>2955071.75</v>
      </c>
      <c r="N33" s="32">
        <v>-140280.56083613686</v>
      </c>
      <c r="O33" s="7">
        <f t="shared" si="4"/>
        <v>2814791</v>
      </c>
      <c r="P33" s="7">
        <v>634923.1430257085</v>
      </c>
      <c r="Q33" s="7">
        <v>62324.47</v>
      </c>
      <c r="R33" s="7">
        <f t="shared" si="5"/>
        <v>2117543.3869742914</v>
      </c>
      <c r="S33" s="7">
        <v>0</v>
      </c>
      <c r="T33" s="14">
        <f t="shared" si="6"/>
        <v>15804.553621560921</v>
      </c>
      <c r="U33" s="1">
        <f t="shared" ref="U33:AC64" si="8">L33-C33</f>
        <v>1.1999999999999886</v>
      </c>
      <c r="V33" s="7">
        <f t="shared" si="8"/>
        <v>117028.89999999991</v>
      </c>
      <c r="W33" s="7">
        <f t="shared" si="8"/>
        <v>49315.580621706147</v>
      </c>
      <c r="X33" s="7">
        <f t="shared" si="7"/>
        <v>166344.29145784304</v>
      </c>
      <c r="Y33" s="7">
        <f t="shared" si="7"/>
        <v>102477.64924954844</v>
      </c>
      <c r="Z33" s="7">
        <f t="shared" si="7"/>
        <v>1815.2799999999988</v>
      </c>
      <c r="AA33" s="7">
        <f t="shared" si="7"/>
        <v>62051.362208294682</v>
      </c>
      <c r="AB33" s="7">
        <f t="shared" si="7"/>
        <v>0</v>
      </c>
      <c r="AC33" s="14">
        <f t="shared" si="7"/>
        <v>833.11942968892072</v>
      </c>
    </row>
    <row r="34" spans="1:29" x14ac:dyDescent="0.25">
      <c r="A34" s="7" t="s">
        <v>58</v>
      </c>
      <c r="B34" s="7" t="s">
        <v>58</v>
      </c>
      <c r="C34" s="1">
        <v>687</v>
      </c>
      <c r="D34" s="7">
        <v>7138003.4800000004</v>
      </c>
      <c r="E34" s="32">
        <v>-476856.05505239492</v>
      </c>
      <c r="F34" s="7">
        <f t="shared" si="1"/>
        <v>6661147.4249476055</v>
      </c>
      <c r="G34" s="7">
        <v>4482918.3228855999</v>
      </c>
      <c r="H34" s="7">
        <v>332856.71000000002</v>
      </c>
      <c r="I34" s="7">
        <f t="shared" si="2"/>
        <v>1845372.3920620056</v>
      </c>
      <c r="J34" s="7">
        <v>0</v>
      </c>
      <c r="K34" s="14">
        <f t="shared" si="3"/>
        <v>9695.9933405350876</v>
      </c>
      <c r="L34" s="1">
        <v>666.7</v>
      </c>
      <c r="M34" s="7">
        <v>7213165.29</v>
      </c>
      <c r="N34" s="32">
        <v>-342417.02330407238</v>
      </c>
      <c r="O34" s="7">
        <f t="shared" si="4"/>
        <v>6870748</v>
      </c>
      <c r="P34" s="7">
        <v>4626421.2055965811</v>
      </c>
      <c r="Q34" s="7">
        <v>342842.41</v>
      </c>
      <c r="R34" s="7">
        <f t="shared" si="5"/>
        <v>1901484.384403419</v>
      </c>
      <c r="S34" s="7">
        <v>0</v>
      </c>
      <c r="T34" s="14">
        <f t="shared" si="6"/>
        <v>10305.606719664016</v>
      </c>
      <c r="U34" s="1">
        <f t="shared" si="8"/>
        <v>-20.299999999999955</v>
      </c>
      <c r="V34" s="7">
        <f t="shared" si="8"/>
        <v>75161.80999999959</v>
      </c>
      <c r="W34" s="7">
        <f t="shared" si="8"/>
        <v>134439.03174832254</v>
      </c>
      <c r="X34" s="7">
        <f t="shared" si="7"/>
        <v>209600.57505239453</v>
      </c>
      <c r="Y34" s="7">
        <f t="shared" si="7"/>
        <v>143502.88271098118</v>
      </c>
      <c r="Z34" s="7">
        <f t="shared" si="7"/>
        <v>9985.6999999999534</v>
      </c>
      <c r="AA34" s="7">
        <f t="shared" si="7"/>
        <v>56111.992341413395</v>
      </c>
      <c r="AB34" s="7">
        <f t="shared" si="7"/>
        <v>0</v>
      </c>
      <c r="AC34" s="14">
        <f t="shared" si="7"/>
        <v>609.6133791289285</v>
      </c>
    </row>
    <row r="35" spans="1:29" x14ac:dyDescent="0.25">
      <c r="A35" s="7" t="s">
        <v>59</v>
      </c>
      <c r="B35" s="7" t="s">
        <v>60</v>
      </c>
      <c r="C35" s="1">
        <v>1092</v>
      </c>
      <c r="D35" s="7">
        <v>10292583.08</v>
      </c>
      <c r="E35" s="32">
        <v>-687598.51092533057</v>
      </c>
      <c r="F35" s="7">
        <f t="shared" si="1"/>
        <v>9604984.5690746699</v>
      </c>
      <c r="G35" s="7">
        <v>621424.10031313496</v>
      </c>
      <c r="H35" s="7">
        <v>138704.76</v>
      </c>
      <c r="I35" s="7">
        <f t="shared" si="2"/>
        <v>8844855.7087615356</v>
      </c>
      <c r="J35" s="7">
        <v>0</v>
      </c>
      <c r="K35" s="14">
        <f t="shared" si="3"/>
        <v>8795.7734149035441</v>
      </c>
      <c r="L35" s="1">
        <v>1099.5999999999999</v>
      </c>
      <c r="M35" s="7">
        <v>10738740.01</v>
      </c>
      <c r="N35" s="32">
        <v>-509779.99815952423</v>
      </c>
      <c r="O35" s="7">
        <f t="shared" si="4"/>
        <v>10228960</v>
      </c>
      <c r="P35" s="7">
        <v>659647.63166748383</v>
      </c>
      <c r="Q35" s="7">
        <v>142865.9</v>
      </c>
      <c r="R35" s="7">
        <f t="shared" si="5"/>
        <v>9426446.468332516</v>
      </c>
      <c r="S35" s="7">
        <v>0</v>
      </c>
      <c r="T35" s="14">
        <f t="shared" si="6"/>
        <v>9302.4372499090587</v>
      </c>
      <c r="U35" s="1">
        <f t="shared" si="8"/>
        <v>7.5999999999999091</v>
      </c>
      <c r="V35" s="7">
        <f t="shared" si="8"/>
        <v>446156.9299999997</v>
      </c>
      <c r="W35" s="7">
        <f t="shared" si="8"/>
        <v>177818.51276580634</v>
      </c>
      <c r="X35" s="7">
        <f t="shared" si="7"/>
        <v>623975.43092533015</v>
      </c>
      <c r="Y35" s="7">
        <f t="shared" si="7"/>
        <v>38223.531354348874</v>
      </c>
      <c r="Z35" s="7">
        <f t="shared" si="7"/>
        <v>4161.1399999999849</v>
      </c>
      <c r="AA35" s="7">
        <f t="shared" si="7"/>
        <v>581590.75957098044</v>
      </c>
      <c r="AB35" s="7">
        <f t="shared" si="7"/>
        <v>0</v>
      </c>
      <c r="AC35" s="14">
        <f t="shared" si="7"/>
        <v>506.66383500551456</v>
      </c>
    </row>
    <row r="36" spans="1:29" x14ac:dyDescent="0.25">
      <c r="A36" s="7" t="s">
        <v>59</v>
      </c>
      <c r="B36" s="7" t="s">
        <v>61</v>
      </c>
      <c r="C36" s="1">
        <v>345.2</v>
      </c>
      <c r="D36" s="7">
        <v>4103525.17</v>
      </c>
      <c r="E36" s="32">
        <v>-274136.99500947958</v>
      </c>
      <c r="F36" s="7">
        <f t="shared" si="1"/>
        <v>3829388.1749905203</v>
      </c>
      <c r="G36" s="7">
        <v>255913.40037599998</v>
      </c>
      <c r="H36" s="7">
        <v>47387.13</v>
      </c>
      <c r="I36" s="7">
        <f t="shared" si="2"/>
        <v>3526087.6446145205</v>
      </c>
      <c r="J36" s="7">
        <v>0</v>
      </c>
      <c r="K36" s="14">
        <f t="shared" si="3"/>
        <v>11093.245002869411</v>
      </c>
      <c r="L36" s="1">
        <v>346</v>
      </c>
      <c r="M36" s="7">
        <v>4260763.51</v>
      </c>
      <c r="N36" s="32">
        <v>-202263.20892984985</v>
      </c>
      <c r="O36" s="7">
        <f t="shared" si="4"/>
        <v>4058500</v>
      </c>
      <c r="P36" s="7">
        <v>260665.48157234391</v>
      </c>
      <c r="Q36" s="7">
        <v>48808.74</v>
      </c>
      <c r="R36" s="7">
        <f t="shared" si="5"/>
        <v>3749025.7784276558</v>
      </c>
      <c r="S36" s="7">
        <v>0</v>
      </c>
      <c r="T36" s="14">
        <f t="shared" si="6"/>
        <v>11729.768786127168</v>
      </c>
      <c r="U36" s="1">
        <f t="shared" si="8"/>
        <v>0.80000000000001137</v>
      </c>
      <c r="V36" s="7">
        <f t="shared" si="8"/>
        <v>157238.33999999985</v>
      </c>
      <c r="W36" s="7">
        <f t="shared" si="8"/>
        <v>71873.786079629732</v>
      </c>
      <c r="X36" s="7">
        <f t="shared" si="7"/>
        <v>229111.82500947965</v>
      </c>
      <c r="Y36" s="7">
        <f t="shared" si="7"/>
        <v>4752.0811963439337</v>
      </c>
      <c r="Z36" s="7">
        <f t="shared" si="7"/>
        <v>1421.6100000000006</v>
      </c>
      <c r="AA36" s="7">
        <f t="shared" si="7"/>
        <v>222938.13381313533</v>
      </c>
      <c r="AB36" s="7">
        <f t="shared" si="7"/>
        <v>0</v>
      </c>
      <c r="AC36" s="14">
        <f t="shared" si="7"/>
        <v>636.5237832577568</v>
      </c>
    </row>
    <row r="37" spans="1:29" x14ac:dyDescent="0.25">
      <c r="A37" s="7" t="s">
        <v>59</v>
      </c>
      <c r="B37" s="7" t="s">
        <v>62</v>
      </c>
      <c r="C37" s="1">
        <v>161.6</v>
      </c>
      <c r="D37" s="7">
        <v>2722935.29</v>
      </c>
      <c r="E37" s="32">
        <v>-181906.35297257503</v>
      </c>
      <c r="F37" s="7">
        <f t="shared" si="1"/>
        <v>2541028.937027425</v>
      </c>
      <c r="G37" s="7">
        <v>590829.25940858398</v>
      </c>
      <c r="H37" s="7">
        <v>109562.31</v>
      </c>
      <c r="I37" s="7">
        <f t="shared" si="2"/>
        <v>1840637.3676188411</v>
      </c>
      <c r="J37" s="7">
        <v>0</v>
      </c>
      <c r="K37" s="14">
        <f t="shared" si="3"/>
        <v>15724.188966753869</v>
      </c>
      <c r="L37" s="1">
        <v>156.19999999999999</v>
      </c>
      <c r="M37" s="7">
        <v>2764346.87</v>
      </c>
      <c r="N37" s="32">
        <v>-131226.63748155002</v>
      </c>
      <c r="O37" s="7">
        <f t="shared" si="4"/>
        <v>2633120</v>
      </c>
      <c r="P37" s="7">
        <v>627404.62427500763</v>
      </c>
      <c r="Q37" s="7">
        <v>112849.18</v>
      </c>
      <c r="R37" s="7">
        <f t="shared" si="5"/>
        <v>1892866.1957249923</v>
      </c>
      <c r="S37" s="7">
        <v>0</v>
      </c>
      <c r="T37" s="14">
        <f t="shared" si="6"/>
        <v>16857.362355953908</v>
      </c>
      <c r="U37" s="1">
        <f t="shared" si="8"/>
        <v>-5.4000000000000057</v>
      </c>
      <c r="V37" s="7">
        <f t="shared" si="8"/>
        <v>41411.580000000075</v>
      </c>
      <c r="W37" s="7">
        <f t="shared" si="8"/>
        <v>50679.71549102501</v>
      </c>
      <c r="X37" s="7">
        <f t="shared" si="7"/>
        <v>92091.06297257496</v>
      </c>
      <c r="Y37" s="7">
        <f t="shared" si="7"/>
        <v>36575.364866423653</v>
      </c>
      <c r="Z37" s="7">
        <f t="shared" si="7"/>
        <v>3286.8699999999953</v>
      </c>
      <c r="AA37" s="7">
        <f t="shared" si="7"/>
        <v>52228.828106151195</v>
      </c>
      <c r="AB37" s="7">
        <f t="shared" si="7"/>
        <v>0</v>
      </c>
      <c r="AC37" s="14">
        <f t="shared" si="7"/>
        <v>1133.1733892000393</v>
      </c>
    </row>
    <row r="38" spans="1:29" x14ac:dyDescent="0.25">
      <c r="A38" s="7" t="s">
        <v>63</v>
      </c>
      <c r="B38" s="7" t="s">
        <v>64</v>
      </c>
      <c r="C38" s="1">
        <v>217.8</v>
      </c>
      <c r="D38" s="7">
        <v>3257857.12</v>
      </c>
      <c r="E38" s="32">
        <v>-217641.93566455878</v>
      </c>
      <c r="F38" s="7">
        <f t="shared" si="1"/>
        <v>3040215.1843354413</v>
      </c>
      <c r="G38" s="7">
        <v>995689.7406086399</v>
      </c>
      <c r="H38" s="7">
        <v>7918.92</v>
      </c>
      <c r="I38" s="7">
        <f t="shared" si="2"/>
        <v>2036606.5237268014</v>
      </c>
      <c r="J38" s="7">
        <v>0</v>
      </c>
      <c r="K38" s="14">
        <f t="shared" si="3"/>
        <v>13958.747402825717</v>
      </c>
      <c r="L38" s="1">
        <v>219</v>
      </c>
      <c r="M38" s="7">
        <v>3386804.84</v>
      </c>
      <c r="N38" s="32">
        <v>-160775.41345577914</v>
      </c>
      <c r="O38" s="7">
        <f t="shared" si="4"/>
        <v>3226029</v>
      </c>
      <c r="P38" s="7">
        <v>1062312.7097782276</v>
      </c>
      <c r="Q38" s="7">
        <v>8156.49</v>
      </c>
      <c r="R38" s="7">
        <f t="shared" si="5"/>
        <v>2155559.8002217719</v>
      </c>
      <c r="S38" s="7">
        <v>0</v>
      </c>
      <c r="T38" s="14">
        <f t="shared" si="6"/>
        <v>14730.726027397261</v>
      </c>
      <c r="U38" s="1">
        <f t="shared" si="8"/>
        <v>1.1999999999999886</v>
      </c>
      <c r="V38" s="7">
        <f t="shared" si="8"/>
        <v>128947.71999999974</v>
      </c>
      <c r="W38" s="7">
        <f t="shared" si="8"/>
        <v>56866.522208779643</v>
      </c>
      <c r="X38" s="7">
        <f t="shared" si="7"/>
        <v>185813.81566455867</v>
      </c>
      <c r="Y38" s="7">
        <f t="shared" si="7"/>
        <v>66622.969169587712</v>
      </c>
      <c r="Z38" s="7">
        <f t="shared" si="7"/>
        <v>237.56999999999971</v>
      </c>
      <c r="AA38" s="7">
        <f t="shared" si="7"/>
        <v>118953.27649497055</v>
      </c>
      <c r="AB38" s="7">
        <f t="shared" si="7"/>
        <v>0</v>
      </c>
      <c r="AC38" s="14">
        <f t="shared" si="7"/>
        <v>771.97862457154406</v>
      </c>
    </row>
    <row r="39" spans="1:29" x14ac:dyDescent="0.25">
      <c r="A39" s="7" t="s">
        <v>63</v>
      </c>
      <c r="B39" s="7" t="s">
        <v>65</v>
      </c>
      <c r="C39" s="1">
        <v>277</v>
      </c>
      <c r="D39" s="7">
        <v>3690213.44</v>
      </c>
      <c r="E39" s="32">
        <v>-246525.60456579202</v>
      </c>
      <c r="F39" s="7">
        <f t="shared" si="1"/>
        <v>3443687.8354342077</v>
      </c>
      <c r="G39" s="7">
        <v>1810651.017762</v>
      </c>
      <c r="H39" s="7">
        <v>118828.75</v>
      </c>
      <c r="I39" s="7">
        <f t="shared" si="2"/>
        <v>1514208.0676722077</v>
      </c>
      <c r="J39" s="7">
        <v>0</v>
      </c>
      <c r="K39" s="14">
        <f t="shared" si="3"/>
        <v>12432.086048498944</v>
      </c>
      <c r="L39" s="1">
        <v>278.8</v>
      </c>
      <c r="M39" s="7">
        <v>3841879.69</v>
      </c>
      <c r="N39" s="32">
        <v>-182378.32552734588</v>
      </c>
      <c r="O39" s="7">
        <f t="shared" si="4"/>
        <v>3659501</v>
      </c>
      <c r="P39" s="7">
        <v>1827993.3624883795</v>
      </c>
      <c r="Q39" s="7">
        <v>122393.61</v>
      </c>
      <c r="R39" s="7">
        <f t="shared" si="5"/>
        <v>1709114.0275116204</v>
      </c>
      <c r="S39" s="7">
        <v>0</v>
      </c>
      <c r="T39" s="14">
        <f t="shared" si="6"/>
        <v>13125.900286944045</v>
      </c>
      <c r="U39" s="1">
        <f t="shared" si="8"/>
        <v>1.8000000000000114</v>
      </c>
      <c r="V39" s="7">
        <f t="shared" si="8"/>
        <v>151666.25</v>
      </c>
      <c r="W39" s="7">
        <f t="shared" si="8"/>
        <v>64147.27903844614</v>
      </c>
      <c r="X39" s="7">
        <f t="shared" si="7"/>
        <v>215813.16456579231</v>
      </c>
      <c r="Y39" s="7">
        <f t="shared" si="7"/>
        <v>17342.344726379495</v>
      </c>
      <c r="Z39" s="7">
        <f t="shared" si="7"/>
        <v>3564.8600000000006</v>
      </c>
      <c r="AA39" s="7">
        <f t="shared" si="7"/>
        <v>194905.95983941271</v>
      </c>
      <c r="AB39" s="7">
        <f t="shared" si="7"/>
        <v>0</v>
      </c>
      <c r="AC39" s="14">
        <f t="shared" si="7"/>
        <v>693.81423844510027</v>
      </c>
    </row>
    <row r="40" spans="1:29" x14ac:dyDescent="0.25">
      <c r="A40" s="7" t="s">
        <v>66</v>
      </c>
      <c r="B40" s="7" t="s">
        <v>66</v>
      </c>
      <c r="C40" s="1">
        <v>445.6</v>
      </c>
      <c r="D40" s="7">
        <v>4754515.37</v>
      </c>
      <c r="E40" s="32">
        <v>-317626.55333199381</v>
      </c>
      <c r="F40" s="7">
        <f t="shared" si="1"/>
        <v>4436888.8166680066</v>
      </c>
      <c r="G40" s="7">
        <v>919487.73209982703</v>
      </c>
      <c r="H40" s="7">
        <v>73642.559999999998</v>
      </c>
      <c r="I40" s="7">
        <f t="shared" si="2"/>
        <v>3443758.5245681796</v>
      </c>
      <c r="J40" s="7">
        <v>0</v>
      </c>
      <c r="K40" s="14">
        <f t="shared" si="3"/>
        <v>9957.1113479982196</v>
      </c>
      <c r="L40" s="1">
        <v>447.5</v>
      </c>
      <c r="M40" s="7">
        <v>4937533.83</v>
      </c>
      <c r="N40" s="32">
        <v>-234390.25289988267</v>
      </c>
      <c r="O40" s="7">
        <f t="shared" si="4"/>
        <v>4703144</v>
      </c>
      <c r="P40" s="7">
        <v>1003763.3300793198</v>
      </c>
      <c r="Q40" s="7">
        <v>75851.839999999997</v>
      </c>
      <c r="R40" s="7">
        <f t="shared" si="5"/>
        <v>3623528.8299206803</v>
      </c>
      <c r="S40" s="7">
        <v>0</v>
      </c>
      <c r="T40" s="14">
        <f t="shared" si="6"/>
        <v>10509.818994413408</v>
      </c>
      <c r="U40" s="1">
        <f t="shared" si="8"/>
        <v>1.8999999999999773</v>
      </c>
      <c r="V40" s="7">
        <f t="shared" si="8"/>
        <v>183018.45999999996</v>
      </c>
      <c r="W40" s="7">
        <f t="shared" si="8"/>
        <v>83236.300432111137</v>
      </c>
      <c r="X40" s="7">
        <f t="shared" si="7"/>
        <v>266255.18333199341</v>
      </c>
      <c r="Y40" s="7">
        <f t="shared" si="7"/>
        <v>84275.597979492741</v>
      </c>
      <c r="Z40" s="7">
        <f t="shared" si="7"/>
        <v>2209.2799999999988</v>
      </c>
      <c r="AA40" s="7">
        <f t="shared" si="7"/>
        <v>179770.30535250064</v>
      </c>
      <c r="AB40" s="7">
        <f t="shared" si="7"/>
        <v>0</v>
      </c>
      <c r="AC40" s="14">
        <f t="shared" si="7"/>
        <v>552.70764641518872</v>
      </c>
    </row>
    <row r="41" spans="1:29" x14ac:dyDescent="0.25">
      <c r="A41" s="7" t="s">
        <v>67</v>
      </c>
      <c r="B41" s="7" t="s">
        <v>68</v>
      </c>
      <c r="C41" s="1">
        <v>372.6</v>
      </c>
      <c r="D41" s="7">
        <v>4432389.6900000004</v>
      </c>
      <c r="E41" s="32">
        <v>-296106.86909167876</v>
      </c>
      <c r="F41" s="7">
        <f t="shared" si="1"/>
        <v>4136282.8209083215</v>
      </c>
      <c r="G41" s="7">
        <v>2795153.5731400601</v>
      </c>
      <c r="H41" s="7">
        <v>335579.05</v>
      </c>
      <c r="I41" s="7">
        <f t="shared" si="2"/>
        <v>1005550.1977682614</v>
      </c>
      <c r="J41" s="7">
        <v>0</v>
      </c>
      <c r="K41" s="14">
        <f t="shared" si="3"/>
        <v>11101.134785046488</v>
      </c>
      <c r="L41" s="1">
        <v>375.3</v>
      </c>
      <c r="M41" s="7">
        <v>4612773.6399999997</v>
      </c>
      <c r="N41" s="32">
        <v>-218973.52347852415</v>
      </c>
      <c r="O41" s="7">
        <f t="shared" si="4"/>
        <v>4393800</v>
      </c>
      <c r="P41" s="7">
        <v>2964919.4812746183</v>
      </c>
      <c r="Q41" s="7">
        <v>345646.42</v>
      </c>
      <c r="R41" s="7">
        <f t="shared" si="5"/>
        <v>1083234.0987253818</v>
      </c>
      <c r="S41" s="7">
        <v>0</v>
      </c>
      <c r="T41" s="14">
        <f t="shared" si="6"/>
        <v>11707.434052757793</v>
      </c>
      <c r="U41" s="1">
        <f t="shared" si="8"/>
        <v>2.6999999999999886</v>
      </c>
      <c r="V41" s="7">
        <f t="shared" si="8"/>
        <v>180383.94999999925</v>
      </c>
      <c r="W41" s="7">
        <f t="shared" si="8"/>
        <v>77133.345613154612</v>
      </c>
      <c r="X41" s="7">
        <f t="shared" si="7"/>
        <v>257517.17909167847</v>
      </c>
      <c r="Y41" s="7">
        <f t="shared" si="7"/>
        <v>169765.90813455824</v>
      </c>
      <c r="Z41" s="7">
        <f t="shared" si="7"/>
        <v>10067.369999999995</v>
      </c>
      <c r="AA41" s="7">
        <f t="shared" si="7"/>
        <v>77683.90095712035</v>
      </c>
      <c r="AB41" s="7">
        <f t="shared" si="7"/>
        <v>0</v>
      </c>
      <c r="AC41" s="14">
        <f t="shared" si="7"/>
        <v>606.29926771130522</v>
      </c>
    </row>
    <row r="42" spans="1:29" x14ac:dyDescent="0.25">
      <c r="A42" s="7" t="s">
        <v>69</v>
      </c>
      <c r="B42" s="7" t="s">
        <v>69</v>
      </c>
      <c r="C42" s="1">
        <v>4749.1000000000004</v>
      </c>
      <c r="D42" s="7">
        <v>44783002.229999997</v>
      </c>
      <c r="E42" s="32">
        <v>-2991739.3339237208</v>
      </c>
      <c r="F42" s="7">
        <f t="shared" si="1"/>
        <v>41791262.896076277</v>
      </c>
      <c r="G42" s="7">
        <v>9466038.4954846092</v>
      </c>
      <c r="H42" s="7">
        <v>1268024.02</v>
      </c>
      <c r="I42" s="7">
        <f t="shared" si="2"/>
        <v>31057200.380591668</v>
      </c>
      <c r="J42" s="7">
        <v>0</v>
      </c>
      <c r="K42" s="14">
        <f t="shared" si="3"/>
        <v>8799.8279455215252</v>
      </c>
      <c r="L42" s="1">
        <v>4782.3</v>
      </c>
      <c r="M42" s="7">
        <v>46748114.289999999</v>
      </c>
      <c r="N42" s="32">
        <v>-2219185.2670355719</v>
      </c>
      <c r="O42" s="7">
        <f t="shared" si="4"/>
        <v>44528929</v>
      </c>
      <c r="P42" s="7">
        <v>9949787.4155860059</v>
      </c>
      <c r="Q42" s="7">
        <v>1306064.74</v>
      </c>
      <c r="R42" s="7">
        <f t="shared" si="5"/>
        <v>33273076.844413992</v>
      </c>
      <c r="S42" s="7">
        <v>0</v>
      </c>
      <c r="T42" s="14">
        <f t="shared" si="6"/>
        <v>9311.1952407837234</v>
      </c>
      <c r="U42" s="1">
        <f t="shared" si="8"/>
        <v>33.199999999999818</v>
      </c>
      <c r="V42" s="7">
        <f t="shared" si="8"/>
        <v>1965112.0600000024</v>
      </c>
      <c r="W42" s="7">
        <f t="shared" si="8"/>
        <v>772554.0668881489</v>
      </c>
      <c r="X42" s="7">
        <f t="shared" si="7"/>
        <v>2737666.1039237231</v>
      </c>
      <c r="Y42" s="7">
        <f t="shared" si="7"/>
        <v>483748.92010139674</v>
      </c>
      <c r="Z42" s="7">
        <f t="shared" si="7"/>
        <v>38040.719999999972</v>
      </c>
      <c r="AA42" s="7">
        <f t="shared" si="7"/>
        <v>2215876.4638223238</v>
      </c>
      <c r="AB42" s="7">
        <f t="shared" si="7"/>
        <v>0</v>
      </c>
      <c r="AC42" s="14">
        <f t="shared" si="7"/>
        <v>511.36729526219824</v>
      </c>
    </row>
    <row r="43" spans="1:29" x14ac:dyDescent="0.25">
      <c r="A43" s="7" t="s">
        <v>70</v>
      </c>
      <c r="B43" s="7" t="s">
        <v>70</v>
      </c>
      <c r="C43" s="1">
        <v>89747.3</v>
      </c>
      <c r="D43" s="7">
        <v>898353241.60000002</v>
      </c>
      <c r="E43" s="32">
        <v>-60014706.357765324</v>
      </c>
      <c r="F43" s="7">
        <f t="shared" si="1"/>
        <v>838338535.24223471</v>
      </c>
      <c r="G43" s="7">
        <v>568413355.63992023</v>
      </c>
      <c r="H43" s="7">
        <v>27502922.300000001</v>
      </c>
      <c r="I43" s="7">
        <f t="shared" si="2"/>
        <v>242422257.30231446</v>
      </c>
      <c r="J43" s="7">
        <v>0</v>
      </c>
      <c r="K43" s="14">
        <f t="shared" si="3"/>
        <v>9341.1003477790946</v>
      </c>
      <c r="L43" s="1">
        <v>90271.7</v>
      </c>
      <c r="M43" s="7">
        <v>936363710.99000001</v>
      </c>
      <c r="N43" s="32">
        <v>-44450232.561792649</v>
      </c>
      <c r="O43" s="7">
        <f t="shared" si="4"/>
        <v>891913478</v>
      </c>
      <c r="P43" s="7">
        <v>589451640.84433949</v>
      </c>
      <c r="Q43" s="7">
        <v>28328009.969999999</v>
      </c>
      <c r="R43" s="7">
        <f t="shared" si="5"/>
        <v>274133827.18566048</v>
      </c>
      <c r="S43" s="7">
        <v>0</v>
      </c>
      <c r="T43" s="14">
        <f t="shared" si="6"/>
        <v>9880.3221607657779</v>
      </c>
      <c r="U43" s="1">
        <f t="shared" si="8"/>
        <v>524.39999999999418</v>
      </c>
      <c r="V43" s="7">
        <f t="shared" si="8"/>
        <v>38010469.389999986</v>
      </c>
      <c r="W43" s="7">
        <f t="shared" si="8"/>
        <v>15564473.795972675</v>
      </c>
      <c r="X43" s="7">
        <f t="shared" si="7"/>
        <v>53574942.757765293</v>
      </c>
      <c r="Y43" s="7">
        <f t="shared" si="7"/>
        <v>21038285.204419255</v>
      </c>
      <c r="Z43" s="7">
        <f t="shared" si="7"/>
        <v>825087.66999999806</v>
      </c>
      <c r="AA43" s="7">
        <f t="shared" si="7"/>
        <v>31711569.883346021</v>
      </c>
      <c r="AB43" s="7">
        <f t="shared" si="7"/>
        <v>0</v>
      </c>
      <c r="AC43" s="14">
        <f t="shared" si="7"/>
        <v>539.22181298668329</v>
      </c>
    </row>
    <row r="44" spans="1:29" x14ac:dyDescent="0.25">
      <c r="A44" s="7" t="s">
        <v>71</v>
      </c>
      <c r="B44" s="7" t="s">
        <v>71</v>
      </c>
      <c r="C44" s="1">
        <v>222.3</v>
      </c>
      <c r="D44" s="7">
        <v>3364278.49</v>
      </c>
      <c r="E44" s="32">
        <v>-224751.4411185224</v>
      </c>
      <c r="F44" s="7">
        <f t="shared" si="1"/>
        <v>3139527.0488814777</v>
      </c>
      <c r="G44" s="7">
        <v>1834606.4886632727</v>
      </c>
      <c r="H44" s="7">
        <v>104719.73</v>
      </c>
      <c r="I44" s="7">
        <f t="shared" si="2"/>
        <v>1200200.830218205</v>
      </c>
      <c r="J44" s="7">
        <v>0</v>
      </c>
      <c r="K44" s="14">
        <f t="shared" si="3"/>
        <v>14122.928694923427</v>
      </c>
      <c r="L44" s="1">
        <v>223</v>
      </c>
      <c r="M44" s="7">
        <v>3494026.76</v>
      </c>
      <c r="N44" s="32">
        <v>-165865.35791195938</v>
      </c>
      <c r="O44" s="7">
        <f t="shared" si="4"/>
        <v>3328161</v>
      </c>
      <c r="P44" s="7">
        <v>2015143.7814431938</v>
      </c>
      <c r="Q44" s="7">
        <v>107861.32</v>
      </c>
      <c r="R44" s="7">
        <f t="shared" si="5"/>
        <v>1205155.8985568061</v>
      </c>
      <c r="S44" s="7">
        <v>0</v>
      </c>
      <c r="T44" s="14">
        <f t="shared" si="6"/>
        <v>14924.488789237668</v>
      </c>
      <c r="U44" s="1">
        <f t="shared" si="8"/>
        <v>0.69999999999998863</v>
      </c>
      <c r="V44" s="7">
        <f t="shared" si="8"/>
        <v>129748.26999999955</v>
      </c>
      <c r="W44" s="7">
        <f t="shared" si="8"/>
        <v>58886.083206563024</v>
      </c>
      <c r="X44" s="7">
        <f t="shared" si="7"/>
        <v>188633.95111852232</v>
      </c>
      <c r="Y44" s="7">
        <f t="shared" si="7"/>
        <v>180537.29277992109</v>
      </c>
      <c r="Z44" s="7">
        <f t="shared" si="7"/>
        <v>3141.5900000000111</v>
      </c>
      <c r="AA44" s="7">
        <f t="shared" si="7"/>
        <v>4955.0683386011515</v>
      </c>
      <c r="AB44" s="7">
        <f t="shared" si="7"/>
        <v>0</v>
      </c>
      <c r="AC44" s="14">
        <f t="shared" si="7"/>
        <v>801.56009431424172</v>
      </c>
    </row>
    <row r="45" spans="1:29" x14ac:dyDescent="0.25">
      <c r="A45" s="7" t="s">
        <v>72</v>
      </c>
      <c r="B45" s="7" t="s">
        <v>72</v>
      </c>
      <c r="C45" s="1">
        <v>64831.9</v>
      </c>
      <c r="D45" s="7">
        <v>597941610.13999999</v>
      </c>
      <c r="E45" s="32">
        <v>-39945634.400704645</v>
      </c>
      <c r="F45" s="7">
        <f t="shared" si="1"/>
        <v>557995975.73929536</v>
      </c>
      <c r="G45" s="7">
        <v>203226007.16793606</v>
      </c>
      <c r="H45" s="7">
        <v>15457978.300000001</v>
      </c>
      <c r="I45" s="7">
        <f t="shared" si="2"/>
        <v>339311990.27135926</v>
      </c>
      <c r="J45" s="7">
        <v>0</v>
      </c>
      <c r="K45" s="14">
        <f t="shared" si="3"/>
        <v>8606.8120129025265</v>
      </c>
      <c r="L45" s="1">
        <v>64786.2</v>
      </c>
      <c r="M45" s="7">
        <v>619634712.34000003</v>
      </c>
      <c r="N45" s="32">
        <v>-29414752.775662232</v>
      </c>
      <c r="O45" s="7">
        <f t="shared" si="4"/>
        <v>590219960</v>
      </c>
      <c r="P45" s="7">
        <v>211833555.42912287</v>
      </c>
      <c r="Q45" s="7">
        <v>15921717.65</v>
      </c>
      <c r="R45" s="7">
        <f t="shared" si="5"/>
        <v>362464686.92087716</v>
      </c>
      <c r="S45" s="7">
        <v>0</v>
      </c>
      <c r="T45" s="14">
        <f t="shared" si="6"/>
        <v>9110.272866752488</v>
      </c>
      <c r="U45" s="1">
        <f t="shared" si="8"/>
        <v>-45.700000000004366</v>
      </c>
      <c r="V45" s="7">
        <f t="shared" si="8"/>
        <v>21693102.200000048</v>
      </c>
      <c r="W45" s="7">
        <f t="shared" si="8"/>
        <v>10530881.625042412</v>
      </c>
      <c r="X45" s="7">
        <f t="shared" si="7"/>
        <v>32223984.260704637</v>
      </c>
      <c r="Y45" s="7">
        <f t="shared" si="7"/>
        <v>8607548.2611868083</v>
      </c>
      <c r="Z45" s="7">
        <f t="shared" si="7"/>
        <v>463739.34999999963</v>
      </c>
      <c r="AA45" s="7">
        <f t="shared" si="7"/>
        <v>23152696.649517894</v>
      </c>
      <c r="AB45" s="7">
        <f t="shared" si="7"/>
        <v>0</v>
      </c>
      <c r="AC45" s="14">
        <f t="shared" si="7"/>
        <v>503.4608538499615</v>
      </c>
    </row>
    <row r="46" spans="1:29" x14ac:dyDescent="0.25">
      <c r="A46" s="7" t="s">
        <v>73</v>
      </c>
      <c r="B46" s="7" t="s">
        <v>73</v>
      </c>
      <c r="C46" s="1">
        <v>6985.8</v>
      </c>
      <c r="D46" s="7">
        <v>70421036.180000007</v>
      </c>
      <c r="E46" s="32">
        <v>-4704494.4149420299</v>
      </c>
      <c r="F46" s="7">
        <f t="shared" si="1"/>
        <v>65716541.765057981</v>
      </c>
      <c r="G46" s="7">
        <v>41381993.51179824</v>
      </c>
      <c r="H46" s="7">
        <v>1981677.91</v>
      </c>
      <c r="I46" s="7">
        <f t="shared" si="2"/>
        <v>22352870.343259741</v>
      </c>
      <c r="J46" s="7">
        <v>0</v>
      </c>
      <c r="K46" s="14">
        <f t="shared" si="3"/>
        <v>9407.1604920063528</v>
      </c>
      <c r="L46" s="1">
        <v>6977.2</v>
      </c>
      <c r="M46" s="7">
        <v>72941592.049999997</v>
      </c>
      <c r="N46" s="32">
        <v>-3462618.9503028826</v>
      </c>
      <c r="O46" s="7">
        <f t="shared" si="4"/>
        <v>69478973</v>
      </c>
      <c r="P46" s="7">
        <v>41624646.273141161</v>
      </c>
      <c r="Q46" s="7">
        <v>2041128.25</v>
      </c>
      <c r="R46" s="7">
        <f t="shared" si="5"/>
        <v>25813198.476858839</v>
      </c>
      <c r="S46" s="7">
        <v>0</v>
      </c>
      <c r="T46" s="14">
        <f t="shared" si="6"/>
        <v>9958.0022071891308</v>
      </c>
      <c r="U46" s="1">
        <f t="shared" si="8"/>
        <v>-8.6000000000003638</v>
      </c>
      <c r="V46" s="7">
        <f t="shared" si="8"/>
        <v>2520555.8699999899</v>
      </c>
      <c r="W46" s="7">
        <f t="shared" si="8"/>
        <v>1241875.4646391473</v>
      </c>
      <c r="X46" s="7">
        <f t="shared" si="7"/>
        <v>3762431.234942019</v>
      </c>
      <c r="Y46" s="7">
        <f t="shared" si="7"/>
        <v>242652.76134292036</v>
      </c>
      <c r="Z46" s="7">
        <f t="shared" si="7"/>
        <v>59450.340000000084</v>
      </c>
      <c r="AA46" s="7">
        <f t="shared" si="7"/>
        <v>3460328.1335990988</v>
      </c>
      <c r="AB46" s="7">
        <f t="shared" si="7"/>
        <v>0</v>
      </c>
      <c r="AC46" s="14">
        <f t="shared" si="7"/>
        <v>550.84171518277799</v>
      </c>
    </row>
    <row r="47" spans="1:29" x14ac:dyDescent="0.25">
      <c r="A47" s="7" t="s">
        <v>74</v>
      </c>
      <c r="B47" s="7" t="s">
        <v>75</v>
      </c>
      <c r="C47" s="1">
        <v>2216.1999999999998</v>
      </c>
      <c r="D47" s="7">
        <v>21002876.260000002</v>
      </c>
      <c r="E47" s="32">
        <v>-1403102.2464697927</v>
      </c>
      <c r="F47" s="7">
        <f t="shared" si="1"/>
        <v>19599774.01353021</v>
      </c>
      <c r="G47" s="7">
        <v>7469089.459272</v>
      </c>
      <c r="H47" s="7">
        <v>1134428.45</v>
      </c>
      <c r="I47" s="7">
        <f t="shared" si="2"/>
        <v>10996256.104258209</v>
      </c>
      <c r="J47" s="7">
        <v>0</v>
      </c>
      <c r="K47" s="14">
        <f t="shared" si="3"/>
        <v>8843.8651807283695</v>
      </c>
      <c r="L47" s="1">
        <v>2222.6999999999998</v>
      </c>
      <c r="M47" s="7">
        <v>21836274.530000001</v>
      </c>
      <c r="N47" s="32">
        <v>-1036592.37297377</v>
      </c>
      <c r="O47" s="7">
        <f t="shared" si="4"/>
        <v>20799682</v>
      </c>
      <c r="P47" s="7">
        <v>7692932.2383595835</v>
      </c>
      <c r="Q47" s="7">
        <v>1168461.3</v>
      </c>
      <c r="R47" s="7">
        <f t="shared" si="5"/>
        <v>11938288.461640416</v>
      </c>
      <c r="S47" s="7">
        <v>0</v>
      </c>
      <c r="T47" s="14">
        <f t="shared" si="6"/>
        <v>9357.8449633328837</v>
      </c>
      <c r="U47" s="1">
        <f t="shared" si="8"/>
        <v>6.5</v>
      </c>
      <c r="V47" s="7">
        <f t="shared" si="8"/>
        <v>833398.26999999955</v>
      </c>
      <c r="W47" s="7">
        <f t="shared" si="8"/>
        <v>366509.87349602266</v>
      </c>
      <c r="X47" s="7">
        <f t="shared" si="7"/>
        <v>1199907.9864697903</v>
      </c>
      <c r="Y47" s="7">
        <f t="shared" si="7"/>
        <v>223842.77908758353</v>
      </c>
      <c r="Z47" s="7">
        <f t="shared" si="7"/>
        <v>34032.850000000093</v>
      </c>
      <c r="AA47" s="7">
        <f t="shared" si="7"/>
        <v>942032.35738220625</v>
      </c>
      <c r="AB47" s="7">
        <f t="shared" si="7"/>
        <v>0</v>
      </c>
      <c r="AC47" s="14">
        <f t="shared" si="7"/>
        <v>513.97978260451418</v>
      </c>
    </row>
    <row r="48" spans="1:29" x14ac:dyDescent="0.25">
      <c r="A48" s="7" t="s">
        <v>74</v>
      </c>
      <c r="B48" s="7" t="s">
        <v>76</v>
      </c>
      <c r="C48" s="1">
        <v>260.7</v>
      </c>
      <c r="D48" s="7">
        <v>3697625.57</v>
      </c>
      <c r="E48" s="32">
        <v>-247020.77370955035</v>
      </c>
      <c r="F48" s="7">
        <f t="shared" si="1"/>
        <v>3450604.7962904493</v>
      </c>
      <c r="G48" s="7">
        <v>1106200.530907864</v>
      </c>
      <c r="H48" s="7">
        <v>136514.25</v>
      </c>
      <c r="I48" s="7">
        <f t="shared" si="2"/>
        <v>2207890.0153825851</v>
      </c>
      <c r="J48" s="7">
        <v>0</v>
      </c>
      <c r="K48" s="14">
        <f t="shared" si="3"/>
        <v>13235.921734907746</v>
      </c>
      <c r="L48" s="1">
        <v>262.5</v>
      </c>
      <c r="M48" s="7">
        <v>3843541.37</v>
      </c>
      <c r="N48" s="32">
        <v>-182457.20733531896</v>
      </c>
      <c r="O48" s="7">
        <f t="shared" si="4"/>
        <v>3661084</v>
      </c>
      <c r="P48" s="7">
        <v>1184272.2441787592</v>
      </c>
      <c r="Q48" s="7">
        <v>140609.68</v>
      </c>
      <c r="R48" s="7">
        <f t="shared" si="5"/>
        <v>2336202.0758212409</v>
      </c>
      <c r="S48" s="7">
        <v>0</v>
      </c>
      <c r="T48" s="14">
        <f t="shared" si="6"/>
        <v>13946.986666666666</v>
      </c>
      <c r="U48" s="1">
        <f t="shared" si="8"/>
        <v>1.8000000000000114</v>
      </c>
      <c r="V48" s="7">
        <f t="shared" si="8"/>
        <v>145915.80000000028</v>
      </c>
      <c r="W48" s="7">
        <f t="shared" si="8"/>
        <v>64563.566374231392</v>
      </c>
      <c r="X48" s="7">
        <f t="shared" si="7"/>
        <v>210479.20370955067</v>
      </c>
      <c r="Y48" s="7">
        <f t="shared" si="7"/>
        <v>78071.713270895183</v>
      </c>
      <c r="Z48" s="7">
        <f t="shared" si="7"/>
        <v>4095.429999999993</v>
      </c>
      <c r="AA48" s="7">
        <f t="shared" si="7"/>
        <v>128312.06043865578</v>
      </c>
      <c r="AB48" s="7">
        <f t="shared" si="7"/>
        <v>0</v>
      </c>
      <c r="AC48" s="14">
        <f t="shared" si="7"/>
        <v>711.06493175891956</v>
      </c>
    </row>
    <row r="49" spans="1:29" x14ac:dyDescent="0.25">
      <c r="A49" s="7" t="s">
        <v>74</v>
      </c>
      <c r="B49" s="7" t="s">
        <v>77</v>
      </c>
      <c r="C49" s="1">
        <v>306.39999999999998</v>
      </c>
      <c r="D49" s="7">
        <v>4098546.48</v>
      </c>
      <c r="E49" s="32">
        <v>-273804.39241557772</v>
      </c>
      <c r="F49" s="7">
        <f t="shared" si="1"/>
        <v>3824742.0875844224</v>
      </c>
      <c r="G49" s="7">
        <v>919794.98988903011</v>
      </c>
      <c r="H49" s="7">
        <v>77447.12</v>
      </c>
      <c r="I49" s="7">
        <f t="shared" si="2"/>
        <v>2827499.9776953924</v>
      </c>
      <c r="J49" s="7">
        <v>0</v>
      </c>
      <c r="K49" s="14">
        <f t="shared" si="3"/>
        <v>12482.839711437411</v>
      </c>
      <c r="L49" s="1">
        <v>308.5</v>
      </c>
      <c r="M49" s="7">
        <v>4267340.3099999996</v>
      </c>
      <c r="N49" s="32">
        <v>-202575.41698114577</v>
      </c>
      <c r="O49" s="7">
        <f t="shared" si="4"/>
        <v>4064765</v>
      </c>
      <c r="P49" s="7">
        <v>956050.07233355986</v>
      </c>
      <c r="Q49" s="7">
        <v>79770.53</v>
      </c>
      <c r="R49" s="7">
        <f t="shared" si="5"/>
        <v>3028944.3976664403</v>
      </c>
      <c r="S49" s="7">
        <v>0</v>
      </c>
      <c r="T49" s="14">
        <f t="shared" si="6"/>
        <v>13175.899513776338</v>
      </c>
      <c r="U49" s="1">
        <f t="shared" si="8"/>
        <v>2.1000000000000227</v>
      </c>
      <c r="V49" s="7">
        <f t="shared" si="8"/>
        <v>168793.82999999961</v>
      </c>
      <c r="W49" s="7">
        <f t="shared" si="8"/>
        <v>71228.975434431952</v>
      </c>
      <c r="X49" s="7">
        <f t="shared" si="7"/>
        <v>240022.91241557756</v>
      </c>
      <c r="Y49" s="7">
        <f t="shared" si="7"/>
        <v>36255.082444529748</v>
      </c>
      <c r="Z49" s="7">
        <f t="shared" si="7"/>
        <v>2323.4100000000035</v>
      </c>
      <c r="AA49" s="7">
        <f t="shared" si="7"/>
        <v>201444.4199710479</v>
      </c>
      <c r="AB49" s="7">
        <f t="shared" si="7"/>
        <v>0</v>
      </c>
      <c r="AC49" s="14">
        <f t="shared" si="7"/>
        <v>693.0598023389266</v>
      </c>
    </row>
    <row r="50" spans="1:29" x14ac:dyDescent="0.25">
      <c r="A50" s="7" t="s">
        <v>74</v>
      </c>
      <c r="B50" s="7" t="s">
        <v>74</v>
      </c>
      <c r="C50" s="1">
        <v>258.10000000000002</v>
      </c>
      <c r="D50" s="7">
        <v>3626888.13</v>
      </c>
      <c r="E50" s="32">
        <v>-242295.14186061415</v>
      </c>
      <c r="F50" s="7">
        <f t="shared" si="1"/>
        <v>3384592.9881393858</v>
      </c>
      <c r="G50" s="7">
        <v>616743.63134388009</v>
      </c>
      <c r="H50" s="7">
        <v>81766.83</v>
      </c>
      <c r="I50" s="7">
        <f t="shared" si="2"/>
        <v>2686082.5267955055</v>
      </c>
      <c r="J50" s="7">
        <v>0</v>
      </c>
      <c r="K50" s="14">
        <f t="shared" si="3"/>
        <v>13113.494723515636</v>
      </c>
      <c r="L50" s="1">
        <v>259.89999999999998</v>
      </c>
      <c r="M50" s="7">
        <v>3770783.17</v>
      </c>
      <c r="N50" s="32">
        <v>-179003.29421072974</v>
      </c>
      <c r="O50" s="7">
        <f t="shared" si="4"/>
        <v>3591780</v>
      </c>
      <c r="P50" s="7">
        <v>626034.08649995306</v>
      </c>
      <c r="Q50" s="7">
        <v>84219.83</v>
      </c>
      <c r="R50" s="7">
        <f t="shared" si="5"/>
        <v>2881526.0835000467</v>
      </c>
      <c r="S50" s="7">
        <v>0</v>
      </c>
      <c r="T50" s="14">
        <f t="shared" si="6"/>
        <v>13819.853789919202</v>
      </c>
      <c r="U50" s="1">
        <f t="shared" si="8"/>
        <v>1.7999999999999545</v>
      </c>
      <c r="V50" s="7">
        <f t="shared" si="8"/>
        <v>143895.04000000004</v>
      </c>
      <c r="W50" s="7">
        <f t="shared" si="8"/>
        <v>63291.84764988441</v>
      </c>
      <c r="X50" s="7">
        <f t="shared" si="7"/>
        <v>207187.01186061418</v>
      </c>
      <c r="Y50" s="7">
        <f t="shared" si="7"/>
        <v>9290.4551560729742</v>
      </c>
      <c r="Z50" s="7">
        <f t="shared" si="7"/>
        <v>2453</v>
      </c>
      <c r="AA50" s="7">
        <f t="shared" si="7"/>
        <v>195443.5567045412</v>
      </c>
      <c r="AB50" s="7">
        <f t="shared" si="7"/>
        <v>0</v>
      </c>
      <c r="AC50" s="14">
        <f t="shared" si="7"/>
        <v>706.35906640356552</v>
      </c>
    </row>
    <row r="51" spans="1:29" x14ac:dyDescent="0.25">
      <c r="A51" s="7" t="s">
        <v>74</v>
      </c>
      <c r="B51" s="7" t="s">
        <v>78</v>
      </c>
      <c r="C51" s="1">
        <v>58.8</v>
      </c>
      <c r="D51" s="7">
        <v>1221572.73</v>
      </c>
      <c r="E51" s="32">
        <v>-81607.462733736902</v>
      </c>
      <c r="F51" s="7">
        <f t="shared" si="1"/>
        <v>1139965.267266263</v>
      </c>
      <c r="G51" s="7">
        <v>382694.62376173597</v>
      </c>
      <c r="H51" s="7">
        <v>51451.39</v>
      </c>
      <c r="I51" s="7">
        <f t="shared" si="2"/>
        <v>705819.25350452703</v>
      </c>
      <c r="J51" s="7">
        <v>0</v>
      </c>
      <c r="K51" s="14">
        <f t="shared" si="3"/>
        <v>19387.164409290188</v>
      </c>
      <c r="L51" s="1">
        <v>56.2</v>
      </c>
      <c r="M51" s="7">
        <v>1219375.72</v>
      </c>
      <c r="N51" s="32">
        <v>-57885.129141642057</v>
      </c>
      <c r="O51" s="7">
        <f t="shared" si="4"/>
        <v>1161491</v>
      </c>
      <c r="P51" s="7">
        <v>414807.14117490721</v>
      </c>
      <c r="Q51" s="7">
        <v>52994.93</v>
      </c>
      <c r="R51" s="7">
        <f t="shared" si="5"/>
        <v>693688.92882509273</v>
      </c>
      <c r="S51" s="7">
        <v>0</v>
      </c>
      <c r="T51" s="14">
        <f t="shared" si="6"/>
        <v>20667.099644128113</v>
      </c>
      <c r="U51" s="1">
        <f t="shared" si="8"/>
        <v>-2.5999999999999943</v>
      </c>
      <c r="V51" s="7">
        <f t="shared" si="8"/>
        <v>-2197.0100000000093</v>
      </c>
      <c r="W51" s="7">
        <f t="shared" si="8"/>
        <v>23722.333592094845</v>
      </c>
      <c r="X51" s="7">
        <f t="shared" si="7"/>
        <v>21525.732733736979</v>
      </c>
      <c r="Y51" s="7">
        <f t="shared" si="7"/>
        <v>32112.517413171241</v>
      </c>
      <c r="Z51" s="7">
        <f t="shared" si="7"/>
        <v>1543.5400000000009</v>
      </c>
      <c r="AA51" s="7">
        <f t="shared" si="7"/>
        <v>-12130.324679434299</v>
      </c>
      <c r="AB51" s="7">
        <f t="shared" si="7"/>
        <v>0</v>
      </c>
      <c r="AC51" s="14">
        <f t="shared" si="7"/>
        <v>1279.9352348379252</v>
      </c>
    </row>
    <row r="52" spans="1:29" x14ac:dyDescent="0.25">
      <c r="A52" s="7" t="s">
        <v>79</v>
      </c>
      <c r="B52" s="7" t="s">
        <v>80</v>
      </c>
      <c r="C52" s="1">
        <v>429.5</v>
      </c>
      <c r="D52" s="7">
        <v>4880631.99</v>
      </c>
      <c r="E52" s="32">
        <v>-326051.80474273453</v>
      </c>
      <c r="F52" s="7">
        <f t="shared" si="1"/>
        <v>4554580.1852572653</v>
      </c>
      <c r="G52" s="7">
        <v>1243223.256519</v>
      </c>
      <c r="H52" s="7">
        <v>135091.16</v>
      </c>
      <c r="I52" s="7">
        <f t="shared" si="2"/>
        <v>3176265.7687382651</v>
      </c>
      <c r="J52" s="7">
        <v>0</v>
      </c>
      <c r="K52" s="14">
        <f t="shared" si="3"/>
        <v>10604.377614103063</v>
      </c>
      <c r="L52" s="1">
        <v>415.2</v>
      </c>
      <c r="M52" s="7">
        <v>4990672.32</v>
      </c>
      <c r="N52" s="32">
        <v>-236912.79644867656</v>
      </c>
      <c r="O52" s="7">
        <f t="shared" si="4"/>
        <v>4753760</v>
      </c>
      <c r="P52" s="7">
        <v>1261342.6690063949</v>
      </c>
      <c r="Q52" s="7">
        <v>139143.89000000001</v>
      </c>
      <c r="R52" s="7">
        <f t="shared" si="5"/>
        <v>3353273.4409936047</v>
      </c>
      <c r="S52" s="7">
        <v>0</v>
      </c>
      <c r="T52" s="14">
        <f t="shared" si="6"/>
        <v>11449.32562620424</v>
      </c>
      <c r="U52" s="1">
        <f t="shared" si="8"/>
        <v>-14.300000000000011</v>
      </c>
      <c r="V52" s="7">
        <f t="shared" si="8"/>
        <v>110040.33000000007</v>
      </c>
      <c r="W52" s="7">
        <f t="shared" si="8"/>
        <v>89139.008294057974</v>
      </c>
      <c r="X52" s="7">
        <f t="shared" si="7"/>
        <v>199179.81474273466</v>
      </c>
      <c r="Y52" s="7">
        <f t="shared" si="7"/>
        <v>18119.412487394875</v>
      </c>
      <c r="Z52" s="7">
        <f t="shared" si="7"/>
        <v>4052.7300000000105</v>
      </c>
      <c r="AA52" s="7">
        <f t="shared" si="7"/>
        <v>177007.67225533957</v>
      </c>
      <c r="AB52" s="7">
        <f t="shared" si="7"/>
        <v>0</v>
      </c>
      <c r="AC52" s="14">
        <f t="shared" si="7"/>
        <v>844.94801210117657</v>
      </c>
    </row>
    <row r="53" spans="1:29" x14ac:dyDescent="0.25">
      <c r="A53" s="7" t="s">
        <v>79</v>
      </c>
      <c r="B53" s="7" t="s">
        <v>81</v>
      </c>
      <c r="C53" s="1">
        <v>11425</v>
      </c>
      <c r="D53" s="7">
        <v>113135888.3</v>
      </c>
      <c r="E53" s="32">
        <v>-7558070.4787757257</v>
      </c>
      <c r="F53" s="7">
        <f t="shared" si="1"/>
        <v>105577817.82122427</v>
      </c>
      <c r="G53" s="7">
        <v>10783078.660301581</v>
      </c>
      <c r="H53" s="7">
        <v>942350.06</v>
      </c>
      <c r="I53" s="7">
        <f t="shared" si="2"/>
        <v>93852389.100922689</v>
      </c>
      <c r="J53" s="7">
        <v>0</v>
      </c>
      <c r="K53" s="14">
        <f t="shared" si="3"/>
        <v>9240.946855249389</v>
      </c>
      <c r="L53" s="1">
        <v>11245.2</v>
      </c>
      <c r="M53" s="7">
        <v>115737587.12</v>
      </c>
      <c r="N53" s="32">
        <v>-5494192.6980334241</v>
      </c>
      <c r="O53" s="7">
        <f t="shared" si="4"/>
        <v>110243394</v>
      </c>
      <c r="P53" s="7">
        <v>10912101.957932534</v>
      </c>
      <c r="Q53" s="7">
        <v>970620.56</v>
      </c>
      <c r="R53" s="7">
        <f t="shared" si="5"/>
        <v>98360671.482067466</v>
      </c>
      <c r="S53" s="7">
        <v>0</v>
      </c>
      <c r="T53" s="14">
        <f t="shared" si="6"/>
        <v>9803.595667484793</v>
      </c>
      <c r="U53" s="1">
        <f t="shared" si="8"/>
        <v>-179.79999999999927</v>
      </c>
      <c r="V53" s="7">
        <f t="shared" si="8"/>
        <v>2601698.8200000077</v>
      </c>
      <c r="W53" s="7">
        <f t="shared" si="8"/>
        <v>2063877.7807423016</v>
      </c>
      <c r="X53" s="7">
        <f t="shared" si="7"/>
        <v>4665576.1787757277</v>
      </c>
      <c r="Y53" s="7">
        <f t="shared" si="7"/>
        <v>129023.29763095267</v>
      </c>
      <c r="Z53" s="7">
        <f t="shared" si="7"/>
        <v>28270.5</v>
      </c>
      <c r="AA53" s="7">
        <f t="shared" si="7"/>
        <v>4508282.3811447769</v>
      </c>
      <c r="AB53" s="7">
        <f t="shared" si="7"/>
        <v>0</v>
      </c>
      <c r="AC53" s="14">
        <f t="shared" si="7"/>
        <v>562.64881223540397</v>
      </c>
    </row>
    <row r="54" spans="1:29" x14ac:dyDescent="0.25">
      <c r="A54" s="7" t="s">
        <v>79</v>
      </c>
      <c r="B54" s="7" t="s">
        <v>82</v>
      </c>
      <c r="C54" s="1">
        <v>9315</v>
      </c>
      <c r="D54" s="7">
        <v>84896469.340000004</v>
      </c>
      <c r="E54" s="32">
        <v>-5671529.2407435188</v>
      </c>
      <c r="F54" s="7">
        <f t="shared" si="1"/>
        <v>79224940.099256486</v>
      </c>
      <c r="G54" s="7">
        <v>11351765.706384078</v>
      </c>
      <c r="H54" s="7">
        <v>893947.46</v>
      </c>
      <c r="I54" s="7">
        <f t="shared" si="2"/>
        <v>66979226.932872407</v>
      </c>
      <c r="J54" s="7">
        <v>0</v>
      </c>
      <c r="K54" s="14">
        <f t="shared" si="3"/>
        <v>8505.0928716324725</v>
      </c>
      <c r="L54" s="1">
        <v>9382.2999999999993</v>
      </c>
      <c r="M54" s="7">
        <v>88634400.450000003</v>
      </c>
      <c r="N54" s="32">
        <v>-4207574.1154172458</v>
      </c>
      <c r="O54" s="7">
        <f t="shared" si="4"/>
        <v>84426826</v>
      </c>
      <c r="P54" s="7">
        <v>12194455.980431538</v>
      </c>
      <c r="Q54" s="7">
        <v>920765.88</v>
      </c>
      <c r="R54" s="7">
        <f t="shared" si="5"/>
        <v>71311604.139568463</v>
      </c>
      <c r="S54" s="7">
        <v>0</v>
      </c>
      <c r="T54" s="14">
        <f t="shared" si="6"/>
        <v>8998.5212581136821</v>
      </c>
      <c r="U54" s="1">
        <f t="shared" si="8"/>
        <v>67.299999999999272</v>
      </c>
      <c r="V54" s="7">
        <f t="shared" si="8"/>
        <v>3737931.1099999994</v>
      </c>
      <c r="W54" s="7">
        <f t="shared" si="8"/>
        <v>1463955.125326273</v>
      </c>
      <c r="X54" s="7">
        <f t="shared" si="7"/>
        <v>5201885.9007435143</v>
      </c>
      <c r="Y54" s="7">
        <f t="shared" si="7"/>
        <v>842690.27404746041</v>
      </c>
      <c r="Z54" s="7">
        <f t="shared" si="7"/>
        <v>26818.420000000042</v>
      </c>
      <c r="AA54" s="7">
        <f t="shared" si="7"/>
        <v>4332377.2066960558</v>
      </c>
      <c r="AB54" s="7">
        <f t="shared" si="7"/>
        <v>0</v>
      </c>
      <c r="AC54" s="14">
        <f t="shared" si="7"/>
        <v>493.4283864812096</v>
      </c>
    </row>
    <row r="55" spans="1:29" x14ac:dyDescent="0.25">
      <c r="A55" s="7" t="s">
        <v>79</v>
      </c>
      <c r="B55" s="7" t="s">
        <v>83</v>
      </c>
      <c r="C55" s="1">
        <v>8166.2</v>
      </c>
      <c r="D55" s="7">
        <v>74930689.109999999</v>
      </c>
      <c r="E55" s="32">
        <v>-5005762.8735356182</v>
      </c>
      <c r="F55" s="7">
        <f t="shared" si="1"/>
        <v>69924926.236464381</v>
      </c>
      <c r="G55" s="7">
        <v>3913517.2401348799</v>
      </c>
      <c r="H55" s="7">
        <v>361965.62</v>
      </c>
      <c r="I55" s="7">
        <f t="shared" si="2"/>
        <v>65649443.376329504</v>
      </c>
      <c r="J55" s="7">
        <v>0</v>
      </c>
      <c r="K55" s="14">
        <f t="shared" si="3"/>
        <v>8562.7251642703322</v>
      </c>
      <c r="L55" s="1">
        <v>8143.6</v>
      </c>
      <c r="M55" s="7">
        <v>77480064.829999998</v>
      </c>
      <c r="N55" s="32">
        <v>-3678065.328861353</v>
      </c>
      <c r="O55" s="7">
        <f t="shared" si="4"/>
        <v>73802000</v>
      </c>
      <c r="P55" s="7">
        <v>4187787.6949314009</v>
      </c>
      <c r="Q55" s="7">
        <v>372824.59</v>
      </c>
      <c r="R55" s="7">
        <f t="shared" si="5"/>
        <v>69241387.715068594</v>
      </c>
      <c r="S55" s="7">
        <v>0</v>
      </c>
      <c r="T55" s="14">
        <f t="shared" si="6"/>
        <v>9062.576747384448</v>
      </c>
      <c r="U55" s="1">
        <f t="shared" si="8"/>
        <v>-22.599999999999454</v>
      </c>
      <c r="V55" s="7">
        <f t="shared" si="8"/>
        <v>2549375.7199999988</v>
      </c>
      <c r="W55" s="7">
        <f t="shared" si="8"/>
        <v>1327697.5446742652</v>
      </c>
      <c r="X55" s="7">
        <f t="shared" si="7"/>
        <v>3877073.7635356188</v>
      </c>
      <c r="Y55" s="7">
        <f t="shared" si="7"/>
        <v>274270.45479652099</v>
      </c>
      <c r="Z55" s="7">
        <f t="shared" si="7"/>
        <v>10858.97000000003</v>
      </c>
      <c r="AA55" s="7">
        <f t="shared" si="7"/>
        <v>3591944.3387390897</v>
      </c>
      <c r="AB55" s="7">
        <f t="shared" si="7"/>
        <v>0</v>
      </c>
      <c r="AC55" s="14">
        <f t="shared" si="7"/>
        <v>499.85158311411578</v>
      </c>
    </row>
    <row r="56" spans="1:29" x14ac:dyDescent="0.25">
      <c r="A56" s="7" t="s">
        <v>79</v>
      </c>
      <c r="B56" s="7" t="s">
        <v>84</v>
      </c>
      <c r="C56" s="1">
        <v>28929.1</v>
      </c>
      <c r="D56" s="7">
        <v>275431891.68000001</v>
      </c>
      <c r="E56" s="32">
        <v>-18400294.377853587</v>
      </c>
      <c r="F56" s="7">
        <f t="shared" si="1"/>
        <v>257031597.30214643</v>
      </c>
      <c r="G56" s="7">
        <v>64946099.401061103</v>
      </c>
      <c r="H56" s="7">
        <v>6876062.9100000001</v>
      </c>
      <c r="I56" s="7">
        <f t="shared" si="2"/>
        <v>185209434.99108532</v>
      </c>
      <c r="J56" s="7">
        <v>0</v>
      </c>
      <c r="K56" s="14">
        <f t="shared" si="3"/>
        <v>8884.8805286768838</v>
      </c>
      <c r="L56" s="1">
        <v>28649.8</v>
      </c>
      <c r="M56" s="7">
        <v>283315358.69</v>
      </c>
      <c r="N56" s="32">
        <v>-13449296.9284162</v>
      </c>
      <c r="O56" s="7">
        <f t="shared" si="4"/>
        <v>269866062</v>
      </c>
      <c r="P56" s="7">
        <v>65747854.57249213</v>
      </c>
      <c r="Q56" s="7">
        <v>7082344.7999999998</v>
      </c>
      <c r="R56" s="7">
        <f t="shared" si="5"/>
        <v>197035862.62750787</v>
      </c>
      <c r="S56" s="7">
        <v>0</v>
      </c>
      <c r="T56" s="14">
        <f t="shared" si="6"/>
        <v>9419.4745513057678</v>
      </c>
      <c r="U56" s="1">
        <f t="shared" si="8"/>
        <v>-279.29999999999927</v>
      </c>
      <c r="V56" s="7">
        <f t="shared" si="8"/>
        <v>7883467.0099999905</v>
      </c>
      <c r="W56" s="7">
        <f t="shared" si="8"/>
        <v>4950997.4494373873</v>
      </c>
      <c r="X56" s="7">
        <f t="shared" si="7"/>
        <v>12834464.697853565</v>
      </c>
      <c r="Y56" s="7">
        <f t="shared" si="7"/>
        <v>801755.17143102735</v>
      </c>
      <c r="Z56" s="7">
        <f t="shared" si="7"/>
        <v>206281.88999999966</v>
      </c>
      <c r="AA56" s="7">
        <f t="shared" si="7"/>
        <v>11826427.636422545</v>
      </c>
      <c r="AB56" s="7">
        <f t="shared" si="7"/>
        <v>0</v>
      </c>
      <c r="AC56" s="14">
        <f t="shared" si="7"/>
        <v>534.59402262888398</v>
      </c>
    </row>
    <row r="57" spans="1:29" x14ac:dyDescent="0.25">
      <c r="A57" s="7" t="s">
        <v>79</v>
      </c>
      <c r="B57" s="7" t="s">
        <v>85</v>
      </c>
      <c r="C57" s="1">
        <v>5171.6000000000004</v>
      </c>
      <c r="D57" s="7">
        <v>47114620.619999997</v>
      </c>
      <c r="E57" s="32">
        <v>-3147503.6664094506</v>
      </c>
      <c r="F57" s="7">
        <f t="shared" si="1"/>
        <v>43967116.95359055</v>
      </c>
      <c r="G57" s="7">
        <v>11908945.313280001</v>
      </c>
      <c r="H57" s="7">
        <v>1264515.74</v>
      </c>
      <c r="I57" s="7">
        <f t="shared" si="2"/>
        <v>30793655.90031055</v>
      </c>
      <c r="J57" s="7">
        <v>0</v>
      </c>
      <c r="K57" s="14">
        <f t="shared" si="3"/>
        <v>8501.6468701350732</v>
      </c>
      <c r="L57" s="1">
        <v>5206.3999999999996</v>
      </c>
      <c r="M57" s="7">
        <v>49184756.670000002</v>
      </c>
      <c r="N57" s="32">
        <v>-2334855.4058819464</v>
      </c>
      <c r="O57" s="7">
        <f t="shared" si="4"/>
        <v>46849901</v>
      </c>
      <c r="P57" s="7">
        <v>11997490.44692016</v>
      </c>
      <c r="Q57" s="7">
        <v>1302451.21</v>
      </c>
      <c r="R57" s="7">
        <f t="shared" si="5"/>
        <v>33549959.343079843</v>
      </c>
      <c r="S57" s="7">
        <v>0</v>
      </c>
      <c r="T57" s="14">
        <f t="shared" si="6"/>
        <v>8998.5212430854335</v>
      </c>
      <c r="U57" s="1">
        <f t="shared" si="8"/>
        <v>34.799999999999272</v>
      </c>
      <c r="V57" s="7">
        <f t="shared" si="8"/>
        <v>2070136.0500000045</v>
      </c>
      <c r="W57" s="7">
        <f t="shared" si="8"/>
        <v>812648.26052750414</v>
      </c>
      <c r="X57" s="7">
        <f t="shared" si="7"/>
        <v>2882784.0464094505</v>
      </c>
      <c r="Y57" s="7">
        <f t="shared" si="7"/>
        <v>88545.133640158921</v>
      </c>
      <c r="Z57" s="7">
        <f t="shared" si="7"/>
        <v>37935.469999999972</v>
      </c>
      <c r="AA57" s="7">
        <f t="shared" si="7"/>
        <v>2756303.4427692927</v>
      </c>
      <c r="AB57" s="7">
        <f t="shared" si="7"/>
        <v>0</v>
      </c>
      <c r="AC57" s="14">
        <f t="shared" si="7"/>
        <v>496.87437295036034</v>
      </c>
    </row>
    <row r="58" spans="1:29" x14ac:dyDescent="0.25">
      <c r="A58" s="7" t="s">
        <v>79</v>
      </c>
      <c r="B58" s="7" t="s">
        <v>86</v>
      </c>
      <c r="C58" s="1">
        <v>1390.8</v>
      </c>
      <c r="D58" s="7">
        <v>13565111.51</v>
      </c>
      <c r="E58" s="32">
        <v>-906220.56701553124</v>
      </c>
      <c r="F58" s="7">
        <f t="shared" si="1"/>
        <v>12658890.942984469</v>
      </c>
      <c r="G58" s="7">
        <v>3342824.56127048</v>
      </c>
      <c r="H58" s="7">
        <v>304983.90999999997</v>
      </c>
      <c r="I58" s="7">
        <f t="shared" si="2"/>
        <v>9011082.47171399</v>
      </c>
      <c r="J58" s="7">
        <v>0</v>
      </c>
      <c r="K58" s="14">
        <f t="shared" si="3"/>
        <v>9101.8772957898109</v>
      </c>
      <c r="L58" s="1">
        <v>1399.9</v>
      </c>
      <c r="M58" s="7">
        <v>14149832.140000001</v>
      </c>
      <c r="N58" s="32">
        <v>-671708.35643378028</v>
      </c>
      <c r="O58" s="7">
        <f t="shared" si="4"/>
        <v>13478124</v>
      </c>
      <c r="P58" s="7">
        <v>3505918.2146480978</v>
      </c>
      <c r="Q58" s="7">
        <v>314133.43</v>
      </c>
      <c r="R58" s="7">
        <f t="shared" si="5"/>
        <v>9658072.3553519025</v>
      </c>
      <c r="S58" s="7">
        <v>0</v>
      </c>
      <c r="T58" s="14">
        <f t="shared" si="6"/>
        <v>9627.9191370812187</v>
      </c>
      <c r="U58" s="1">
        <f t="shared" si="8"/>
        <v>9.1000000000001364</v>
      </c>
      <c r="V58" s="7">
        <f t="shared" si="8"/>
        <v>584720.63000000082</v>
      </c>
      <c r="W58" s="7">
        <f t="shared" si="8"/>
        <v>234512.21058175096</v>
      </c>
      <c r="X58" s="7">
        <f t="shared" si="7"/>
        <v>819233.05701553077</v>
      </c>
      <c r="Y58" s="7">
        <f t="shared" si="7"/>
        <v>163093.65337761771</v>
      </c>
      <c r="Z58" s="7">
        <f t="shared" si="7"/>
        <v>9149.5200000000186</v>
      </c>
      <c r="AA58" s="7">
        <f t="shared" si="7"/>
        <v>646989.88363791257</v>
      </c>
      <c r="AB58" s="7">
        <f t="shared" si="7"/>
        <v>0</v>
      </c>
      <c r="AC58" s="14">
        <f t="shared" si="7"/>
        <v>526.04184129140776</v>
      </c>
    </row>
    <row r="59" spans="1:29" x14ac:dyDescent="0.25">
      <c r="A59" s="7" t="s">
        <v>79</v>
      </c>
      <c r="B59" s="7" t="s">
        <v>87</v>
      </c>
      <c r="C59" s="1">
        <v>25491.4</v>
      </c>
      <c r="D59" s="7">
        <v>231883649.31</v>
      </c>
      <c r="E59" s="32">
        <v>-15491043.476084098</v>
      </c>
      <c r="F59" s="7">
        <f t="shared" si="1"/>
        <v>216392605.83391589</v>
      </c>
      <c r="G59" s="7">
        <v>52277360.743620001</v>
      </c>
      <c r="H59" s="7">
        <v>5260731.45</v>
      </c>
      <c r="I59" s="7">
        <f t="shared" si="2"/>
        <v>158854513.64029589</v>
      </c>
      <c r="J59" s="7">
        <v>0</v>
      </c>
      <c r="K59" s="14">
        <f t="shared" si="3"/>
        <v>8488.8474479203142</v>
      </c>
      <c r="L59" s="1">
        <v>25670</v>
      </c>
      <c r="M59" s="7">
        <v>242141421.46000001</v>
      </c>
      <c r="N59" s="32">
        <v>-11494724.080411309</v>
      </c>
      <c r="O59" s="7">
        <f t="shared" si="4"/>
        <v>230646697</v>
      </c>
      <c r="P59" s="7">
        <v>53777209.48854012</v>
      </c>
      <c r="Q59" s="7">
        <v>5418553.3899999997</v>
      </c>
      <c r="R59" s="7">
        <f t="shared" si="5"/>
        <v>171450934.1214599</v>
      </c>
      <c r="S59" s="7">
        <v>0</v>
      </c>
      <c r="T59" s="14">
        <f t="shared" si="6"/>
        <v>8985.0680560966102</v>
      </c>
      <c r="U59" s="1">
        <f t="shared" si="8"/>
        <v>178.59999999999854</v>
      </c>
      <c r="V59" s="7">
        <f t="shared" si="8"/>
        <v>10257772.150000006</v>
      </c>
      <c r="W59" s="7">
        <f t="shared" si="8"/>
        <v>3996319.3956727888</v>
      </c>
      <c r="X59" s="7">
        <f t="shared" si="7"/>
        <v>14254091.166084111</v>
      </c>
      <c r="Y59" s="7">
        <f t="shared" si="7"/>
        <v>1499848.7449201196</v>
      </c>
      <c r="Z59" s="7">
        <f t="shared" si="7"/>
        <v>157821.93999999948</v>
      </c>
      <c r="AA59" s="7">
        <f t="shared" si="7"/>
        <v>12596420.481164008</v>
      </c>
      <c r="AB59" s="7">
        <f t="shared" si="7"/>
        <v>0</v>
      </c>
      <c r="AC59" s="14">
        <f t="shared" si="7"/>
        <v>496.22060817629608</v>
      </c>
    </row>
    <row r="60" spans="1:29" x14ac:dyDescent="0.25">
      <c r="A60" s="7" t="s">
        <v>79</v>
      </c>
      <c r="B60" s="7" t="s">
        <v>88</v>
      </c>
      <c r="C60" s="1">
        <v>1031.0999999999999</v>
      </c>
      <c r="D60" s="7">
        <v>10471068.93</v>
      </c>
      <c r="E60" s="32">
        <v>-699522.30145753606</v>
      </c>
      <c r="F60" s="7">
        <f t="shared" si="1"/>
        <v>9771546.6285424642</v>
      </c>
      <c r="G60" s="7">
        <v>1106107.4299499998</v>
      </c>
      <c r="H60" s="7">
        <v>113413.97</v>
      </c>
      <c r="I60" s="7">
        <f t="shared" si="2"/>
        <v>8552025.2285924647</v>
      </c>
      <c r="J60" s="7">
        <v>0</v>
      </c>
      <c r="K60" s="14">
        <f t="shared" si="3"/>
        <v>9476.8176011468004</v>
      </c>
      <c r="L60" s="1">
        <v>1030.3</v>
      </c>
      <c r="M60" s="7">
        <v>10840860.17</v>
      </c>
      <c r="N60" s="32">
        <v>-514627.75636284909</v>
      </c>
      <c r="O60" s="7">
        <f t="shared" si="4"/>
        <v>10326232</v>
      </c>
      <c r="P60" s="7">
        <v>1138222.9877048098</v>
      </c>
      <c r="Q60" s="7">
        <v>116816.39</v>
      </c>
      <c r="R60" s="7">
        <f t="shared" si="5"/>
        <v>9071192.6222951896</v>
      </c>
      <c r="S60" s="7">
        <v>0</v>
      </c>
      <c r="T60" s="14">
        <f t="shared" si="6"/>
        <v>10022.548772202272</v>
      </c>
      <c r="U60" s="1">
        <f t="shared" si="8"/>
        <v>-0.79999999999995453</v>
      </c>
      <c r="V60" s="7">
        <f t="shared" si="8"/>
        <v>369791.24000000022</v>
      </c>
      <c r="W60" s="7">
        <f t="shared" si="8"/>
        <v>184894.54509468697</v>
      </c>
      <c r="X60" s="7">
        <f t="shared" si="7"/>
        <v>554685.37145753577</v>
      </c>
      <c r="Y60" s="7">
        <f t="shared" si="7"/>
        <v>32115.557754809968</v>
      </c>
      <c r="Z60" s="7">
        <f t="shared" si="7"/>
        <v>3402.4199999999983</v>
      </c>
      <c r="AA60" s="7">
        <f t="shared" si="7"/>
        <v>519167.39370272495</v>
      </c>
      <c r="AB60" s="7">
        <f t="shared" si="7"/>
        <v>0</v>
      </c>
      <c r="AC60" s="14">
        <f t="shared" si="7"/>
        <v>545.73117105547135</v>
      </c>
    </row>
    <row r="61" spans="1:29" x14ac:dyDescent="0.25">
      <c r="A61" s="7" t="s">
        <v>79</v>
      </c>
      <c r="B61" s="7" t="s">
        <v>89</v>
      </c>
      <c r="C61" s="1">
        <v>602.70000000000005</v>
      </c>
      <c r="D61" s="7">
        <v>6336136.7999999998</v>
      </c>
      <c r="E61" s="32">
        <v>-423287.15686200606</v>
      </c>
      <c r="F61" s="7">
        <f t="shared" si="1"/>
        <v>5912849.6431379933</v>
      </c>
      <c r="G61" s="7">
        <v>1263390.09777963</v>
      </c>
      <c r="H61" s="7">
        <v>112336.95</v>
      </c>
      <c r="I61" s="7">
        <f t="shared" si="2"/>
        <v>4537122.5953583634</v>
      </c>
      <c r="J61" s="7">
        <v>0</v>
      </c>
      <c r="K61" s="14">
        <f t="shared" si="3"/>
        <v>9810.6016975908296</v>
      </c>
      <c r="L61" s="1">
        <v>606.9</v>
      </c>
      <c r="M61" s="7">
        <v>6610429.0800000001</v>
      </c>
      <c r="N61" s="32">
        <v>-313804.46133326826</v>
      </c>
      <c r="O61" s="7">
        <f t="shared" si="4"/>
        <v>6296625</v>
      </c>
      <c r="P61" s="7">
        <v>1342767.2504904985</v>
      </c>
      <c r="Q61" s="7">
        <v>115707.06</v>
      </c>
      <c r="R61" s="7">
        <f t="shared" si="5"/>
        <v>4838150.6895095017</v>
      </c>
      <c r="S61" s="7">
        <v>0</v>
      </c>
      <c r="T61" s="14">
        <f t="shared" si="6"/>
        <v>10375.061789421652</v>
      </c>
      <c r="U61" s="1">
        <f t="shared" si="8"/>
        <v>4.1999999999999318</v>
      </c>
      <c r="V61" s="7">
        <f t="shared" si="8"/>
        <v>274292.28000000026</v>
      </c>
      <c r="W61" s="7">
        <f t="shared" si="8"/>
        <v>109482.69552873779</v>
      </c>
      <c r="X61" s="7">
        <f t="shared" si="7"/>
        <v>383775.35686200671</v>
      </c>
      <c r="Y61" s="7">
        <f t="shared" si="7"/>
        <v>79377.152710868511</v>
      </c>
      <c r="Z61" s="7">
        <f t="shared" si="7"/>
        <v>3370.1100000000006</v>
      </c>
      <c r="AA61" s="7">
        <f t="shared" si="7"/>
        <v>301028.09415113833</v>
      </c>
      <c r="AB61" s="7">
        <f t="shared" si="7"/>
        <v>0</v>
      </c>
      <c r="AC61" s="14">
        <f t="shared" si="7"/>
        <v>564.46009183082242</v>
      </c>
    </row>
    <row r="62" spans="1:29" x14ac:dyDescent="0.25">
      <c r="A62" s="7" t="s">
        <v>79</v>
      </c>
      <c r="B62" s="7" t="s">
        <v>90</v>
      </c>
      <c r="C62" s="1">
        <v>257.10000000000002</v>
      </c>
      <c r="D62" s="7">
        <v>3682623.9</v>
      </c>
      <c r="E62" s="32">
        <v>-246018.58350392189</v>
      </c>
      <c r="F62" s="7">
        <f t="shared" si="1"/>
        <v>3436605.3164960779</v>
      </c>
      <c r="G62" s="7">
        <v>401237.62090852001</v>
      </c>
      <c r="H62" s="7">
        <v>15043.14</v>
      </c>
      <c r="I62" s="7">
        <f t="shared" si="2"/>
        <v>3020324.5555875576</v>
      </c>
      <c r="J62" s="7">
        <v>0</v>
      </c>
      <c r="K62" s="14">
        <f t="shared" si="3"/>
        <v>13366.804031489995</v>
      </c>
      <c r="L62" s="1">
        <v>258.89999999999998</v>
      </c>
      <c r="M62" s="7">
        <v>3827982.76</v>
      </c>
      <c r="N62" s="32">
        <v>-181718.62271833606</v>
      </c>
      <c r="O62" s="7">
        <f t="shared" si="4"/>
        <v>3646264</v>
      </c>
      <c r="P62" s="7">
        <v>455273.38812680775</v>
      </c>
      <c r="Q62" s="7">
        <v>15494.43</v>
      </c>
      <c r="R62" s="7">
        <f t="shared" si="5"/>
        <v>3175496.1818731921</v>
      </c>
      <c r="S62" s="7">
        <v>0</v>
      </c>
      <c r="T62" s="14">
        <f t="shared" si="6"/>
        <v>14083.677095403633</v>
      </c>
      <c r="U62" s="1">
        <f t="shared" si="8"/>
        <v>1.7999999999999545</v>
      </c>
      <c r="V62" s="7">
        <f t="shared" si="8"/>
        <v>145358.85999999987</v>
      </c>
      <c r="W62" s="7">
        <f t="shared" si="8"/>
        <v>64299.960785585834</v>
      </c>
      <c r="X62" s="7">
        <f t="shared" si="7"/>
        <v>209658.68350392208</v>
      </c>
      <c r="Y62" s="7">
        <f t="shared" si="7"/>
        <v>54035.767218287743</v>
      </c>
      <c r="Z62" s="7">
        <f t="shared" si="7"/>
        <v>451.29000000000087</v>
      </c>
      <c r="AA62" s="7">
        <f t="shared" si="7"/>
        <v>155171.62628563447</v>
      </c>
      <c r="AB62" s="7">
        <f t="shared" si="7"/>
        <v>0</v>
      </c>
      <c r="AC62" s="14">
        <f t="shared" si="7"/>
        <v>716.87306391363745</v>
      </c>
    </row>
    <row r="63" spans="1:29" x14ac:dyDescent="0.25">
      <c r="A63" s="7" t="s">
        <v>79</v>
      </c>
      <c r="B63" s="7" t="s">
        <v>91</v>
      </c>
      <c r="C63" s="1">
        <v>6493</v>
      </c>
      <c r="D63" s="7">
        <v>59151524.270000003</v>
      </c>
      <c r="E63" s="32">
        <v>-3951631.9364036219</v>
      </c>
      <c r="F63" s="7">
        <f t="shared" si="1"/>
        <v>55199892.333596379</v>
      </c>
      <c r="G63" s="7">
        <v>15535773.577259041</v>
      </c>
      <c r="H63" s="7">
        <v>1433981.04</v>
      </c>
      <c r="I63" s="7">
        <f t="shared" si="2"/>
        <v>38230137.716337338</v>
      </c>
      <c r="J63" s="7">
        <v>0</v>
      </c>
      <c r="K63" s="14">
        <f t="shared" si="3"/>
        <v>8501.4465322033539</v>
      </c>
      <c r="L63" s="1">
        <v>6540.2</v>
      </c>
      <c r="M63" s="7">
        <v>61783693.170000002</v>
      </c>
      <c r="N63" s="32">
        <v>-2932941.0118097467</v>
      </c>
      <c r="O63" s="7">
        <f t="shared" si="4"/>
        <v>58850752</v>
      </c>
      <c r="P63" s="7">
        <v>16629792.667940475</v>
      </c>
      <c r="Q63" s="7">
        <v>1477000.47</v>
      </c>
      <c r="R63" s="7">
        <f t="shared" si="5"/>
        <v>40743958.862059526</v>
      </c>
      <c r="S63" s="7">
        <v>0</v>
      </c>
      <c r="T63" s="14">
        <f t="shared" si="6"/>
        <v>8998.3107550227833</v>
      </c>
      <c r="U63" s="1">
        <f t="shared" si="8"/>
        <v>47.199999999999818</v>
      </c>
      <c r="V63" s="7">
        <f t="shared" si="8"/>
        <v>2632168.8999999985</v>
      </c>
      <c r="W63" s="7">
        <f t="shared" si="8"/>
        <v>1018690.9245938752</v>
      </c>
      <c r="X63" s="7">
        <f t="shared" si="7"/>
        <v>3650859.6664036214</v>
      </c>
      <c r="Y63" s="7">
        <f t="shared" si="7"/>
        <v>1094019.0906814337</v>
      </c>
      <c r="Z63" s="7">
        <f t="shared" si="7"/>
        <v>43019.429999999935</v>
      </c>
      <c r="AA63" s="7">
        <f t="shared" si="7"/>
        <v>2513821.1457221881</v>
      </c>
      <c r="AB63" s="7">
        <f t="shared" si="7"/>
        <v>0</v>
      </c>
      <c r="AC63" s="14">
        <f t="shared" si="7"/>
        <v>496.86422281942941</v>
      </c>
    </row>
    <row r="64" spans="1:29" x14ac:dyDescent="0.25">
      <c r="A64" s="7" t="s">
        <v>79</v>
      </c>
      <c r="B64" s="7" t="s">
        <v>92</v>
      </c>
      <c r="C64" s="1">
        <v>28218.1</v>
      </c>
      <c r="D64" s="7">
        <v>258878459.02000001</v>
      </c>
      <c r="E64" s="32">
        <v>-17294438.291072432</v>
      </c>
      <c r="F64" s="7">
        <f t="shared" si="1"/>
        <v>241584020.72892758</v>
      </c>
      <c r="G64" s="7">
        <v>29950561.035542142</v>
      </c>
      <c r="H64" s="7">
        <v>1934120.72</v>
      </c>
      <c r="I64" s="7">
        <f t="shared" si="2"/>
        <v>209699338.97338545</v>
      </c>
      <c r="J64" s="7">
        <v>0</v>
      </c>
      <c r="K64" s="14">
        <f t="shared" si="3"/>
        <v>8561.3142177867248</v>
      </c>
      <c r="L64" s="1">
        <v>28349.7</v>
      </c>
      <c r="M64" s="7">
        <v>269694580.5</v>
      </c>
      <c r="N64" s="32">
        <v>-12802703.354666993</v>
      </c>
      <c r="O64" s="7">
        <f t="shared" si="4"/>
        <v>256891877</v>
      </c>
      <c r="P64" s="7">
        <v>32303367.696317665</v>
      </c>
      <c r="Q64" s="7">
        <v>1992144.34</v>
      </c>
      <c r="R64" s="7">
        <f t="shared" si="5"/>
        <v>222596364.96368232</v>
      </c>
      <c r="S64" s="7">
        <v>0</v>
      </c>
      <c r="T64" s="14">
        <f t="shared" si="6"/>
        <v>9061.537758776989</v>
      </c>
      <c r="U64" s="1">
        <f t="shared" si="8"/>
        <v>131.60000000000218</v>
      </c>
      <c r="V64" s="7">
        <f t="shared" si="8"/>
        <v>10816121.479999989</v>
      </c>
      <c r="W64" s="7">
        <f t="shared" si="8"/>
        <v>4491734.9364054389</v>
      </c>
      <c r="X64" s="7">
        <f t="shared" si="8"/>
        <v>15307856.271072417</v>
      </c>
      <c r="Y64" s="7">
        <f t="shared" si="8"/>
        <v>2352806.6607755236</v>
      </c>
      <c r="Z64" s="7">
        <f t="shared" si="8"/>
        <v>58023.620000000112</v>
      </c>
      <c r="AA64" s="7">
        <f t="shared" si="8"/>
        <v>12897025.99029687</v>
      </c>
      <c r="AB64" s="7">
        <f t="shared" si="8"/>
        <v>0</v>
      </c>
      <c r="AC64" s="14">
        <f t="shared" si="8"/>
        <v>500.22354099026415</v>
      </c>
    </row>
    <row r="65" spans="1:29" x14ac:dyDescent="0.25">
      <c r="A65" s="7" t="s">
        <v>79</v>
      </c>
      <c r="B65" s="7" t="s">
        <v>93</v>
      </c>
      <c r="C65" s="1">
        <v>190.5</v>
      </c>
      <c r="D65" s="7">
        <v>3057130.78</v>
      </c>
      <c r="E65" s="32">
        <v>-204232.36379958317</v>
      </c>
      <c r="F65" s="7">
        <f t="shared" si="1"/>
        <v>2852898.4162004166</v>
      </c>
      <c r="G65" s="7">
        <v>173938.31325000001</v>
      </c>
      <c r="H65" s="7">
        <v>12781.36</v>
      </c>
      <c r="I65" s="7">
        <f t="shared" si="2"/>
        <v>2666178.7429504166</v>
      </c>
      <c r="J65" s="7">
        <v>0</v>
      </c>
      <c r="K65" s="14">
        <f t="shared" si="3"/>
        <v>14975.844704464129</v>
      </c>
      <c r="L65" s="1">
        <v>190.9</v>
      </c>
      <c r="M65" s="7">
        <v>3174083.73</v>
      </c>
      <c r="N65" s="32">
        <v>-150677.3044631682</v>
      </c>
      <c r="O65" s="7">
        <f t="shared" si="4"/>
        <v>3023406</v>
      </c>
      <c r="P65" s="7">
        <v>180187.87776021002</v>
      </c>
      <c r="Q65" s="7">
        <v>13164.8</v>
      </c>
      <c r="R65" s="7">
        <f t="shared" si="5"/>
        <v>2830053.3222397901</v>
      </c>
      <c r="S65" s="7">
        <v>0</v>
      </c>
      <c r="T65" s="14">
        <f t="shared" si="6"/>
        <v>15837.642744892613</v>
      </c>
      <c r="U65" s="1">
        <f t="shared" ref="U65:AC93" si="9">L65-C65</f>
        <v>0.40000000000000568</v>
      </c>
      <c r="V65" s="7">
        <f t="shared" si="9"/>
        <v>116952.95000000019</v>
      </c>
      <c r="W65" s="7">
        <f t="shared" si="9"/>
        <v>53555.059336414968</v>
      </c>
      <c r="X65" s="7">
        <f t="shared" si="9"/>
        <v>170507.58379958337</v>
      </c>
      <c r="Y65" s="7">
        <f t="shared" si="9"/>
        <v>6249.5645102100098</v>
      </c>
      <c r="Z65" s="7">
        <f t="shared" si="9"/>
        <v>383.43999999999869</v>
      </c>
      <c r="AA65" s="7">
        <f t="shared" si="9"/>
        <v>163874.57928937348</v>
      </c>
      <c r="AB65" s="7">
        <f t="shared" si="9"/>
        <v>0</v>
      </c>
      <c r="AC65" s="14">
        <f t="shared" si="9"/>
        <v>861.79804042848446</v>
      </c>
    </row>
    <row r="66" spans="1:29" x14ac:dyDescent="0.25">
      <c r="A66" s="7" t="s">
        <v>79</v>
      </c>
      <c r="B66" s="7" t="s">
        <v>94</v>
      </c>
      <c r="C66" s="1">
        <v>271.60000000000002</v>
      </c>
      <c r="D66" s="7">
        <v>3695350.49</v>
      </c>
      <c r="E66" s="32">
        <v>-246868.78643793185</v>
      </c>
      <c r="F66" s="7">
        <f t="shared" si="1"/>
        <v>3448481.7035620683</v>
      </c>
      <c r="G66" s="7">
        <v>699888.05585380795</v>
      </c>
      <c r="H66" s="7">
        <v>60937.49</v>
      </c>
      <c r="I66" s="7">
        <f t="shared" si="2"/>
        <v>2687656.1577082602</v>
      </c>
      <c r="J66" s="7">
        <v>0</v>
      </c>
      <c r="K66" s="14">
        <f t="shared" si="3"/>
        <v>12696.913488814684</v>
      </c>
      <c r="L66" s="1">
        <v>266.5</v>
      </c>
      <c r="M66" s="7">
        <v>3809953.78</v>
      </c>
      <c r="N66" s="32">
        <v>-180862.76687466542</v>
      </c>
      <c r="O66" s="7">
        <f t="shared" si="4"/>
        <v>3629091</v>
      </c>
      <c r="P66" s="7">
        <v>758183.76609981584</v>
      </c>
      <c r="Q66" s="7">
        <v>62765.61</v>
      </c>
      <c r="R66" s="7">
        <f t="shared" si="5"/>
        <v>2808141.6239001844</v>
      </c>
      <c r="S66" s="7">
        <v>0</v>
      </c>
      <c r="T66" s="14">
        <f t="shared" si="6"/>
        <v>13617.60225140713</v>
      </c>
      <c r="U66" s="1">
        <f t="shared" si="9"/>
        <v>-5.1000000000000227</v>
      </c>
      <c r="V66" s="7">
        <f t="shared" si="9"/>
        <v>114603.28999999957</v>
      </c>
      <c r="W66" s="7">
        <f t="shared" si="9"/>
        <v>66006.019563266425</v>
      </c>
      <c r="X66" s="7">
        <f t="shared" si="9"/>
        <v>180609.29643793171</v>
      </c>
      <c r="Y66" s="7">
        <f t="shared" si="9"/>
        <v>58295.71024600789</v>
      </c>
      <c r="Z66" s="7">
        <f t="shared" si="9"/>
        <v>1828.1200000000026</v>
      </c>
      <c r="AA66" s="7">
        <f t="shared" si="9"/>
        <v>120485.46619192418</v>
      </c>
      <c r="AB66" s="7">
        <f t="shared" si="9"/>
        <v>0</v>
      </c>
      <c r="AC66" s="14">
        <f t="shared" si="9"/>
        <v>920.68876259244644</v>
      </c>
    </row>
    <row r="67" spans="1:29" x14ac:dyDescent="0.25">
      <c r="A67" s="7" t="s">
        <v>95</v>
      </c>
      <c r="B67" s="7" t="s">
        <v>96</v>
      </c>
      <c r="C67" s="1">
        <v>3603.8</v>
      </c>
      <c r="D67" s="7">
        <v>33004365.649999999</v>
      </c>
      <c r="E67" s="32">
        <v>-2204864.658228742</v>
      </c>
      <c r="F67" s="7">
        <f t="shared" si="1"/>
        <v>30799500.991771258</v>
      </c>
      <c r="G67" s="7">
        <v>7545320.5360500012</v>
      </c>
      <c r="H67" s="7">
        <v>990280.15</v>
      </c>
      <c r="I67" s="7">
        <f t="shared" si="2"/>
        <v>22263900.305721261</v>
      </c>
      <c r="J67" s="7">
        <v>0</v>
      </c>
      <c r="K67" s="14">
        <f t="shared" si="3"/>
        <v>8546.3957466483316</v>
      </c>
      <c r="L67" s="1">
        <v>3606.7</v>
      </c>
      <c r="M67" s="7">
        <v>34258154.149999999</v>
      </c>
      <c r="N67" s="32">
        <v>-1626272.8907928648</v>
      </c>
      <c r="O67" s="7">
        <f t="shared" si="4"/>
        <v>32631881</v>
      </c>
      <c r="P67" s="7">
        <v>7631023.3037205301</v>
      </c>
      <c r="Q67" s="7">
        <v>1019988.55</v>
      </c>
      <c r="R67" s="7">
        <f t="shared" si="5"/>
        <v>23980869.146279469</v>
      </c>
      <c r="S67" s="7">
        <v>0</v>
      </c>
      <c r="T67" s="14">
        <f t="shared" si="6"/>
        <v>9047.5728505281841</v>
      </c>
      <c r="U67" s="1">
        <f t="shared" si="9"/>
        <v>2.8999999999996362</v>
      </c>
      <c r="V67" s="7">
        <f t="shared" si="9"/>
        <v>1253788.5</v>
      </c>
      <c r="W67" s="7">
        <f t="shared" si="9"/>
        <v>578591.76743587712</v>
      </c>
      <c r="X67" s="7">
        <f t="shared" si="9"/>
        <v>1832380.0082287416</v>
      </c>
      <c r="Y67" s="7">
        <f t="shared" si="9"/>
        <v>85702.767670528963</v>
      </c>
      <c r="Z67" s="7">
        <f t="shared" si="9"/>
        <v>29708.400000000023</v>
      </c>
      <c r="AA67" s="7">
        <f t="shared" si="9"/>
        <v>1716968.8405582085</v>
      </c>
      <c r="AB67" s="7">
        <f t="shared" si="9"/>
        <v>0</v>
      </c>
      <c r="AC67" s="14">
        <f t="shared" si="9"/>
        <v>501.17710387985244</v>
      </c>
    </row>
    <row r="68" spans="1:29" x14ac:dyDescent="0.25">
      <c r="A68" s="7" t="s">
        <v>95</v>
      </c>
      <c r="B68" s="7" t="s">
        <v>97</v>
      </c>
      <c r="C68" s="1">
        <v>1353.8</v>
      </c>
      <c r="D68" s="7">
        <v>12673087.59</v>
      </c>
      <c r="E68" s="32">
        <v>-846628.69252353767</v>
      </c>
      <c r="F68" s="7">
        <f t="shared" si="1"/>
        <v>11826458.897476463</v>
      </c>
      <c r="G68" s="7">
        <v>2510715.14703405</v>
      </c>
      <c r="H68" s="7">
        <v>356147.12</v>
      </c>
      <c r="I68" s="7">
        <f t="shared" si="2"/>
        <v>8959596.6304424126</v>
      </c>
      <c r="J68" s="7">
        <v>0</v>
      </c>
      <c r="K68" s="14">
        <f t="shared" si="3"/>
        <v>8735.7504043998106</v>
      </c>
      <c r="L68" s="1">
        <v>1341.2</v>
      </c>
      <c r="M68" s="7">
        <v>13033465.390000001</v>
      </c>
      <c r="N68" s="32">
        <v>-618713.17830018152</v>
      </c>
      <c r="O68" s="7">
        <f t="shared" si="4"/>
        <v>12414752</v>
      </c>
      <c r="P68" s="7">
        <v>2692509.0582455639</v>
      </c>
      <c r="Q68" s="7">
        <v>366831.53</v>
      </c>
      <c r="R68" s="7">
        <f t="shared" si="5"/>
        <v>9355411.4117544368</v>
      </c>
      <c r="S68" s="7">
        <v>0</v>
      </c>
      <c r="T68" s="14">
        <f t="shared" si="6"/>
        <v>9256.4509394572015</v>
      </c>
      <c r="U68" s="1">
        <f t="shared" si="9"/>
        <v>-12.599999999999909</v>
      </c>
      <c r="V68" s="7">
        <f t="shared" si="9"/>
        <v>360377.80000000075</v>
      </c>
      <c r="W68" s="7">
        <f t="shared" si="9"/>
        <v>227915.51422335615</v>
      </c>
      <c r="X68" s="7">
        <f t="shared" si="9"/>
        <v>588293.10252353735</v>
      </c>
      <c r="Y68" s="7">
        <f t="shared" si="9"/>
        <v>181793.91121151391</v>
      </c>
      <c r="Z68" s="7">
        <f t="shared" si="9"/>
        <v>10684.410000000033</v>
      </c>
      <c r="AA68" s="7">
        <f t="shared" si="9"/>
        <v>395814.78131202422</v>
      </c>
      <c r="AB68" s="7">
        <f t="shared" si="9"/>
        <v>0</v>
      </c>
      <c r="AC68" s="14">
        <f t="shared" si="9"/>
        <v>520.70053505739088</v>
      </c>
    </row>
    <row r="69" spans="1:29" x14ac:dyDescent="0.25">
      <c r="A69" s="7" t="s">
        <v>95</v>
      </c>
      <c r="B69" s="7" t="s">
        <v>98</v>
      </c>
      <c r="C69" s="1">
        <v>206.9</v>
      </c>
      <c r="D69" s="7">
        <v>3200015.8</v>
      </c>
      <c r="E69" s="32">
        <v>-213777.83224243164</v>
      </c>
      <c r="F69" s="7">
        <f t="shared" ref="F69:F132" si="10">D69+E69</f>
        <v>2986237.9677575682</v>
      </c>
      <c r="G69" s="7">
        <v>1636358.1654022802</v>
      </c>
      <c r="H69" s="7">
        <v>213027.84</v>
      </c>
      <c r="I69" s="7">
        <f t="shared" ref="I69:I132" si="11">F69-G69-H69</f>
        <v>1136851.962355288</v>
      </c>
      <c r="J69" s="7">
        <v>0</v>
      </c>
      <c r="K69" s="14">
        <f t="shared" ref="K69:K132" si="12">F69/C69</f>
        <v>14433.242956778966</v>
      </c>
      <c r="L69" s="1">
        <v>208.4</v>
      </c>
      <c r="M69" s="7">
        <v>3330440.64</v>
      </c>
      <c r="N69" s="32">
        <v>-158099.74184574795</v>
      </c>
      <c r="O69" s="7">
        <f t="shared" ref="O69:O132" si="13">ROUND(M69+N69,0)</f>
        <v>3172341</v>
      </c>
      <c r="P69" s="7">
        <v>1742460.9731875909</v>
      </c>
      <c r="Q69" s="7">
        <v>219418.68</v>
      </c>
      <c r="R69" s="7">
        <f t="shared" ref="R69:R132" si="14">O69-P69-Q69</f>
        <v>1210461.3468124091</v>
      </c>
      <c r="S69" s="7">
        <v>0</v>
      </c>
      <c r="T69" s="14">
        <f t="shared" ref="T69:T132" si="15">O69/L69</f>
        <v>15222.365642994242</v>
      </c>
      <c r="U69" s="1">
        <f t="shared" si="9"/>
        <v>1.5</v>
      </c>
      <c r="V69" s="7">
        <f t="shared" si="9"/>
        <v>130424.84000000032</v>
      </c>
      <c r="W69" s="7">
        <f t="shared" si="9"/>
        <v>55678.090396683692</v>
      </c>
      <c r="X69" s="7">
        <f t="shared" si="9"/>
        <v>186103.03224243177</v>
      </c>
      <c r="Y69" s="7">
        <f t="shared" si="9"/>
        <v>106102.80778531078</v>
      </c>
      <c r="Z69" s="7">
        <f t="shared" si="9"/>
        <v>6390.8399999999965</v>
      </c>
      <c r="AA69" s="7">
        <f t="shared" si="9"/>
        <v>73609.384457121138</v>
      </c>
      <c r="AB69" s="7">
        <f t="shared" si="9"/>
        <v>0</v>
      </c>
      <c r="AC69" s="14">
        <f t="shared" si="9"/>
        <v>789.12268621527619</v>
      </c>
    </row>
    <row r="70" spans="1:29" x14ac:dyDescent="0.25">
      <c r="A70" s="7" t="s">
        <v>99</v>
      </c>
      <c r="B70" s="7" t="s">
        <v>100</v>
      </c>
      <c r="C70" s="1">
        <v>6268</v>
      </c>
      <c r="D70" s="7">
        <v>62579161.969999999</v>
      </c>
      <c r="E70" s="32">
        <v>-4180616.1049250504</v>
      </c>
      <c r="F70" s="7">
        <f t="shared" si="10"/>
        <v>58398545.865074947</v>
      </c>
      <c r="G70" s="7">
        <v>27934203.796448726</v>
      </c>
      <c r="H70" s="7">
        <v>1401578.69</v>
      </c>
      <c r="I70" s="7">
        <f t="shared" si="11"/>
        <v>29062763.37862622</v>
      </c>
      <c r="J70" s="7">
        <v>0</v>
      </c>
      <c r="K70" s="14">
        <f t="shared" si="12"/>
        <v>9316.934566859436</v>
      </c>
      <c r="L70" s="1">
        <v>6307.4</v>
      </c>
      <c r="M70" s="7">
        <v>65284706.780000001</v>
      </c>
      <c r="N70" s="32">
        <v>-3099138.0433050897</v>
      </c>
      <c r="O70" s="7">
        <f t="shared" si="13"/>
        <v>62185569</v>
      </c>
      <c r="P70" s="7">
        <v>29276995.178840108</v>
      </c>
      <c r="Q70" s="7">
        <v>1443626.05</v>
      </c>
      <c r="R70" s="7">
        <f t="shared" si="14"/>
        <v>31464947.771159891</v>
      </c>
      <c r="S70" s="7">
        <v>0</v>
      </c>
      <c r="T70" s="14">
        <f t="shared" si="15"/>
        <v>9859.144655484035</v>
      </c>
      <c r="U70" s="1">
        <f t="shared" si="9"/>
        <v>39.399999999999636</v>
      </c>
      <c r="V70" s="7">
        <f t="shared" si="9"/>
        <v>2705544.8100000024</v>
      </c>
      <c r="W70" s="7">
        <f t="shared" si="9"/>
        <v>1081478.0616199607</v>
      </c>
      <c r="X70" s="7">
        <f t="shared" si="9"/>
        <v>3787023.1349250525</v>
      </c>
      <c r="Y70" s="7">
        <f t="shared" si="9"/>
        <v>1342791.382391382</v>
      </c>
      <c r="Z70" s="7">
        <f t="shared" si="9"/>
        <v>42047.360000000102</v>
      </c>
      <c r="AA70" s="7">
        <f t="shared" si="9"/>
        <v>2402184.3925336711</v>
      </c>
      <c r="AB70" s="7">
        <f t="shared" si="9"/>
        <v>0</v>
      </c>
      <c r="AC70" s="14">
        <f t="shared" si="9"/>
        <v>542.21008862459894</v>
      </c>
    </row>
    <row r="71" spans="1:29" x14ac:dyDescent="0.25">
      <c r="A71" s="7" t="s">
        <v>99</v>
      </c>
      <c r="B71" s="7" t="s">
        <v>101</v>
      </c>
      <c r="C71" s="1">
        <v>4685.2</v>
      </c>
      <c r="D71" s="7">
        <v>43906122.539999999</v>
      </c>
      <c r="E71" s="32">
        <v>-2933159.1733927587</v>
      </c>
      <c r="F71" s="7">
        <f t="shared" si="10"/>
        <v>40972963.366607241</v>
      </c>
      <c r="G71" s="7">
        <v>3848640.4041300002</v>
      </c>
      <c r="H71" s="7">
        <v>279933.75</v>
      </c>
      <c r="I71" s="7">
        <f t="shared" si="11"/>
        <v>36844389.212477244</v>
      </c>
      <c r="J71" s="7">
        <v>0</v>
      </c>
      <c r="K71" s="14">
        <f t="shared" si="12"/>
        <v>8745.1898246835226</v>
      </c>
      <c r="L71" s="1">
        <v>4650.1000000000004</v>
      </c>
      <c r="M71" s="7">
        <v>45210699.880000003</v>
      </c>
      <c r="N71" s="32">
        <v>-2146202.4855946954</v>
      </c>
      <c r="O71" s="7">
        <f t="shared" si="13"/>
        <v>43064497</v>
      </c>
      <c r="P71" s="7">
        <v>4651140.9763240004</v>
      </c>
      <c r="Q71" s="7">
        <v>288331.76</v>
      </c>
      <c r="R71" s="7">
        <f t="shared" si="14"/>
        <v>38125024.263676003</v>
      </c>
      <c r="S71" s="7">
        <v>0</v>
      </c>
      <c r="T71" s="14">
        <f t="shared" si="15"/>
        <v>9260.982989613125</v>
      </c>
      <c r="U71" s="1">
        <f t="shared" si="9"/>
        <v>-35.099999999999454</v>
      </c>
      <c r="V71" s="7">
        <f t="shared" si="9"/>
        <v>1304577.3400000036</v>
      </c>
      <c r="W71" s="7">
        <f t="shared" si="9"/>
        <v>786956.68779806327</v>
      </c>
      <c r="X71" s="7">
        <f t="shared" si="9"/>
        <v>2091533.6333927587</v>
      </c>
      <c r="Y71" s="7">
        <f t="shared" si="9"/>
        <v>802500.57219400024</v>
      </c>
      <c r="Z71" s="7">
        <f t="shared" si="9"/>
        <v>8398.0100000000093</v>
      </c>
      <c r="AA71" s="7">
        <f t="shared" si="9"/>
        <v>1280635.0511987582</v>
      </c>
      <c r="AB71" s="7">
        <f t="shared" si="9"/>
        <v>0</v>
      </c>
      <c r="AC71" s="14">
        <f t="shared" si="9"/>
        <v>515.79316492960243</v>
      </c>
    </row>
    <row r="72" spans="1:29" x14ac:dyDescent="0.25">
      <c r="A72" s="7" t="s">
        <v>99</v>
      </c>
      <c r="B72" s="7" t="s">
        <v>102</v>
      </c>
      <c r="C72" s="1">
        <v>1206.8</v>
      </c>
      <c r="D72" s="7">
        <v>12554412.67</v>
      </c>
      <c r="E72" s="32">
        <v>-838700.58568758273</v>
      </c>
      <c r="F72" s="7">
        <f t="shared" si="10"/>
        <v>11715712.084312417</v>
      </c>
      <c r="G72" s="7">
        <v>1411315.9709989501</v>
      </c>
      <c r="H72" s="7">
        <v>164884.35</v>
      </c>
      <c r="I72" s="7">
        <f t="shared" si="11"/>
        <v>10139511.763313467</v>
      </c>
      <c r="J72" s="7">
        <v>0</v>
      </c>
      <c r="K72" s="14">
        <f t="shared" si="12"/>
        <v>9708.0809449058816</v>
      </c>
      <c r="L72" s="1">
        <v>1211.9000000000001</v>
      </c>
      <c r="M72" s="7">
        <v>13059682.939999999</v>
      </c>
      <c r="N72" s="32">
        <v>-619957.75471960322</v>
      </c>
      <c r="O72" s="7">
        <f t="shared" si="13"/>
        <v>12439725</v>
      </c>
      <c r="P72" s="7">
        <v>1941652.9268531341</v>
      </c>
      <c r="Q72" s="7">
        <v>169830.88</v>
      </c>
      <c r="R72" s="7">
        <f t="shared" si="14"/>
        <v>10328241.193146866</v>
      </c>
      <c r="S72" s="7">
        <v>0</v>
      </c>
      <c r="T72" s="14">
        <f t="shared" si="15"/>
        <v>10264.646422972191</v>
      </c>
      <c r="U72" s="1">
        <f t="shared" si="9"/>
        <v>5.1000000000001364</v>
      </c>
      <c r="V72" s="7">
        <f t="shared" si="9"/>
        <v>505270.26999999955</v>
      </c>
      <c r="W72" s="7">
        <f t="shared" si="9"/>
        <v>218742.83096797951</v>
      </c>
      <c r="X72" s="7">
        <f t="shared" si="9"/>
        <v>724012.91568758339</v>
      </c>
      <c r="Y72" s="7">
        <f t="shared" si="9"/>
        <v>530336.95585418399</v>
      </c>
      <c r="Z72" s="7">
        <f t="shared" si="9"/>
        <v>4946.5299999999988</v>
      </c>
      <c r="AA72" s="7">
        <f t="shared" si="9"/>
        <v>188729.42983339913</v>
      </c>
      <c r="AB72" s="7">
        <f t="shared" si="9"/>
        <v>0</v>
      </c>
      <c r="AC72" s="14">
        <f t="shared" si="9"/>
        <v>556.56547806630988</v>
      </c>
    </row>
    <row r="73" spans="1:29" x14ac:dyDescent="0.25">
      <c r="A73" s="7" t="s">
        <v>103</v>
      </c>
      <c r="B73" s="7" t="s">
        <v>103</v>
      </c>
      <c r="C73" s="1">
        <v>445.1</v>
      </c>
      <c r="D73" s="7">
        <v>4998925.6100000003</v>
      </c>
      <c r="E73" s="32">
        <v>-333954.43873963854</v>
      </c>
      <c r="F73" s="7">
        <f t="shared" si="10"/>
        <v>4664971.1712603616</v>
      </c>
      <c r="G73" s="7">
        <v>1889900.8848975503</v>
      </c>
      <c r="H73" s="7">
        <v>118235.2</v>
      </c>
      <c r="I73" s="7">
        <f t="shared" si="11"/>
        <v>2656835.0863628108</v>
      </c>
      <c r="J73" s="7">
        <v>0</v>
      </c>
      <c r="K73" s="14">
        <f t="shared" si="12"/>
        <v>10480.726064390836</v>
      </c>
      <c r="L73" s="1">
        <v>446.6</v>
      </c>
      <c r="M73" s="7">
        <v>5190615.9000000004</v>
      </c>
      <c r="N73" s="32">
        <v>-246404.34180218109</v>
      </c>
      <c r="O73" s="7">
        <f t="shared" si="13"/>
        <v>4944212</v>
      </c>
      <c r="P73" s="7">
        <v>2279017.47011074</v>
      </c>
      <c r="Q73" s="7">
        <v>121782.26</v>
      </c>
      <c r="R73" s="7">
        <f t="shared" si="14"/>
        <v>2543412.2698892602</v>
      </c>
      <c r="S73" s="7">
        <v>0</v>
      </c>
      <c r="T73" s="14">
        <f t="shared" si="15"/>
        <v>11070.783699059561</v>
      </c>
      <c r="U73" s="1">
        <f t="shared" si="9"/>
        <v>1.5</v>
      </c>
      <c r="V73" s="7">
        <f t="shared" si="9"/>
        <v>191690.29000000004</v>
      </c>
      <c r="W73" s="7">
        <f t="shared" si="9"/>
        <v>87550.096937457449</v>
      </c>
      <c r="X73" s="7">
        <f t="shared" si="9"/>
        <v>279240.82873963844</v>
      </c>
      <c r="Y73" s="7">
        <f t="shared" si="9"/>
        <v>389116.58521318971</v>
      </c>
      <c r="Z73" s="7">
        <f t="shared" si="9"/>
        <v>3547.0599999999977</v>
      </c>
      <c r="AA73" s="7">
        <f t="shared" si="9"/>
        <v>-113422.81647355063</v>
      </c>
      <c r="AB73" s="7">
        <f t="shared" si="9"/>
        <v>0</v>
      </c>
      <c r="AC73" s="14">
        <f t="shared" si="9"/>
        <v>590.05763466872486</v>
      </c>
    </row>
    <row r="74" spans="1:29" x14ac:dyDescent="0.25">
      <c r="A74" s="7" t="s">
        <v>104</v>
      </c>
      <c r="B74" s="7" t="s">
        <v>105</v>
      </c>
      <c r="C74" s="1">
        <v>427.8</v>
      </c>
      <c r="D74" s="7">
        <v>4992189.3899999997</v>
      </c>
      <c r="E74" s="32">
        <v>-333504.42392749037</v>
      </c>
      <c r="F74" s="7">
        <f t="shared" si="10"/>
        <v>4658684.9660725091</v>
      </c>
      <c r="G74" s="7">
        <v>1901917.2205446002</v>
      </c>
      <c r="H74" s="7">
        <v>126999.52</v>
      </c>
      <c r="I74" s="7">
        <f t="shared" si="11"/>
        <v>2629768.2255279091</v>
      </c>
      <c r="J74" s="7">
        <v>0</v>
      </c>
      <c r="K74" s="14">
        <f t="shared" si="12"/>
        <v>10889.866680861405</v>
      </c>
      <c r="L74" s="1">
        <v>430.5</v>
      </c>
      <c r="M74" s="7">
        <v>5189659.13</v>
      </c>
      <c r="N74" s="32">
        <v>-246358.92286025817</v>
      </c>
      <c r="O74" s="7">
        <f t="shared" si="13"/>
        <v>4943300</v>
      </c>
      <c r="P74" s="7">
        <v>2038892.3367242753</v>
      </c>
      <c r="Q74" s="7">
        <v>130809.51</v>
      </c>
      <c r="R74" s="7">
        <f t="shared" si="14"/>
        <v>2773598.153275725</v>
      </c>
      <c r="S74" s="7">
        <v>0</v>
      </c>
      <c r="T74" s="14">
        <f t="shared" si="15"/>
        <v>11482.694541231127</v>
      </c>
      <c r="U74" s="1">
        <f t="shared" si="9"/>
        <v>2.6999999999999886</v>
      </c>
      <c r="V74" s="7">
        <f t="shared" si="9"/>
        <v>197469.74000000022</v>
      </c>
      <c r="W74" s="7">
        <f t="shared" si="9"/>
        <v>87145.501067232195</v>
      </c>
      <c r="X74" s="7">
        <f t="shared" si="9"/>
        <v>284615.03392749093</v>
      </c>
      <c r="Y74" s="7">
        <f t="shared" si="9"/>
        <v>136975.1161796751</v>
      </c>
      <c r="Z74" s="7">
        <f t="shared" si="9"/>
        <v>3809.9899999999907</v>
      </c>
      <c r="AA74" s="7">
        <f t="shared" si="9"/>
        <v>143829.92774781585</v>
      </c>
      <c r="AB74" s="7">
        <f t="shared" si="9"/>
        <v>0</v>
      </c>
      <c r="AC74" s="14">
        <f t="shared" si="9"/>
        <v>592.82786036972175</v>
      </c>
    </row>
    <row r="75" spans="1:29" x14ac:dyDescent="0.25">
      <c r="A75" s="7" t="s">
        <v>104</v>
      </c>
      <c r="B75" s="7" t="s">
        <v>106</v>
      </c>
      <c r="C75" s="1">
        <v>1315</v>
      </c>
      <c r="D75" s="7">
        <v>12635890.369999999</v>
      </c>
      <c r="E75" s="32">
        <v>-844143.72321274714</v>
      </c>
      <c r="F75" s="7">
        <f t="shared" si="10"/>
        <v>11791746.646787252</v>
      </c>
      <c r="G75" s="7">
        <v>9893022.6065702513</v>
      </c>
      <c r="H75" s="7">
        <v>597325.71</v>
      </c>
      <c r="I75" s="7">
        <f t="shared" si="11"/>
        <v>1301398.330217001</v>
      </c>
      <c r="J75" s="7">
        <v>0</v>
      </c>
      <c r="K75" s="14">
        <f t="shared" si="12"/>
        <v>8967.1077161880239</v>
      </c>
      <c r="L75" s="1">
        <v>1324.3</v>
      </c>
      <c r="M75" s="7">
        <v>13187579.49</v>
      </c>
      <c r="N75" s="32">
        <v>-626029.14698376984</v>
      </c>
      <c r="O75" s="7">
        <f t="shared" si="13"/>
        <v>12561550</v>
      </c>
      <c r="P75" s="7">
        <v>9877060.0564877558</v>
      </c>
      <c r="Q75" s="7">
        <v>615245.48</v>
      </c>
      <c r="R75" s="7">
        <f t="shared" si="14"/>
        <v>2069244.4635122442</v>
      </c>
      <c r="S75" s="7">
        <v>0</v>
      </c>
      <c r="T75" s="14">
        <f t="shared" si="15"/>
        <v>9485.4262629313598</v>
      </c>
      <c r="U75" s="1">
        <f t="shared" si="9"/>
        <v>9.2999999999999545</v>
      </c>
      <c r="V75" s="7">
        <f t="shared" si="9"/>
        <v>551689.12000000104</v>
      </c>
      <c r="W75" s="7">
        <f t="shared" si="9"/>
        <v>218114.5762289773</v>
      </c>
      <c r="X75" s="7">
        <f t="shared" si="9"/>
        <v>769803.35321274772</v>
      </c>
      <c r="Y75" s="7">
        <f t="shared" si="9"/>
        <v>-15962.550082495436</v>
      </c>
      <c r="Z75" s="7">
        <f t="shared" si="9"/>
        <v>17919.770000000019</v>
      </c>
      <c r="AA75" s="7">
        <f t="shared" si="9"/>
        <v>767846.13329524314</v>
      </c>
      <c r="AB75" s="7">
        <f t="shared" si="9"/>
        <v>0</v>
      </c>
      <c r="AC75" s="14">
        <f t="shared" si="9"/>
        <v>518.3185467433359</v>
      </c>
    </row>
    <row r="76" spans="1:29" x14ac:dyDescent="0.25">
      <c r="A76" s="7" t="s">
        <v>107</v>
      </c>
      <c r="B76" s="7" t="s">
        <v>107</v>
      </c>
      <c r="C76" s="1">
        <v>2046.7</v>
      </c>
      <c r="D76" s="7">
        <v>19262335.43</v>
      </c>
      <c r="E76" s="32">
        <v>-1286824.9938490889</v>
      </c>
      <c r="F76" s="7">
        <f t="shared" si="10"/>
        <v>17975510.436150912</v>
      </c>
      <c r="G76" s="7">
        <v>10916115.974625001</v>
      </c>
      <c r="H76" s="7">
        <v>606087.39</v>
      </c>
      <c r="I76" s="7">
        <f t="shared" si="11"/>
        <v>6453307.0715259118</v>
      </c>
      <c r="J76" s="7">
        <v>0</v>
      </c>
      <c r="K76" s="14">
        <f t="shared" si="12"/>
        <v>8782.6796482879327</v>
      </c>
      <c r="L76" s="1">
        <v>2046.2</v>
      </c>
      <c r="M76" s="7">
        <v>19970307.699999999</v>
      </c>
      <c r="N76" s="32">
        <v>-948012.84071231855</v>
      </c>
      <c r="O76" s="7">
        <f t="shared" si="13"/>
        <v>19022295</v>
      </c>
      <c r="P76" s="7">
        <v>11086865.295851866</v>
      </c>
      <c r="Q76" s="7">
        <v>624270.01</v>
      </c>
      <c r="R76" s="7">
        <f t="shared" si="14"/>
        <v>7311159.6941481344</v>
      </c>
      <c r="S76" s="7">
        <v>0</v>
      </c>
      <c r="T76" s="14">
        <f t="shared" si="15"/>
        <v>9296.4006450982306</v>
      </c>
      <c r="U76" s="1">
        <f t="shared" si="9"/>
        <v>-0.5</v>
      </c>
      <c r="V76" s="7">
        <f t="shared" si="9"/>
        <v>707972.26999999955</v>
      </c>
      <c r="W76" s="7">
        <f t="shared" si="9"/>
        <v>338812.15313677036</v>
      </c>
      <c r="X76" s="7">
        <f t="shared" si="9"/>
        <v>1046784.5638490878</v>
      </c>
      <c r="Y76" s="7">
        <f t="shared" si="9"/>
        <v>170749.32122686505</v>
      </c>
      <c r="Z76" s="7">
        <f t="shared" si="9"/>
        <v>18182.619999999995</v>
      </c>
      <c r="AA76" s="7">
        <f t="shared" si="9"/>
        <v>857852.62262222264</v>
      </c>
      <c r="AB76" s="7">
        <f t="shared" si="9"/>
        <v>0</v>
      </c>
      <c r="AC76" s="14">
        <f t="shared" si="9"/>
        <v>513.72099681029795</v>
      </c>
    </row>
    <row r="77" spans="1:29" x14ac:dyDescent="0.25">
      <c r="A77" s="7" t="s">
        <v>108</v>
      </c>
      <c r="B77" s="7" t="s">
        <v>108</v>
      </c>
      <c r="C77" s="1">
        <v>97</v>
      </c>
      <c r="D77" s="7">
        <v>1893454.55</v>
      </c>
      <c r="E77" s="32">
        <v>-126492.69080126696</v>
      </c>
      <c r="F77" s="7">
        <f t="shared" si="10"/>
        <v>1766961.859198733</v>
      </c>
      <c r="G77" s="7">
        <v>986597.21796266979</v>
      </c>
      <c r="H77" s="7">
        <v>49878.99</v>
      </c>
      <c r="I77" s="7">
        <f t="shared" si="11"/>
        <v>730485.65123606322</v>
      </c>
      <c r="J77" s="7">
        <v>0</v>
      </c>
      <c r="K77" s="14">
        <f t="shared" si="12"/>
        <v>18216.101641224053</v>
      </c>
      <c r="L77" s="1">
        <v>97.6</v>
      </c>
      <c r="M77" s="7">
        <v>1973303.96</v>
      </c>
      <c r="N77" s="32">
        <v>-93674.945865179005</v>
      </c>
      <c r="O77" s="7">
        <f t="shared" si="13"/>
        <v>1879629</v>
      </c>
      <c r="P77" s="7">
        <v>1041624.5422080568</v>
      </c>
      <c r="Q77" s="7">
        <v>51375.360000000001</v>
      </c>
      <c r="R77" s="7">
        <f t="shared" si="14"/>
        <v>786629.09779194323</v>
      </c>
      <c r="S77" s="7">
        <v>0</v>
      </c>
      <c r="T77" s="14">
        <f t="shared" si="15"/>
        <v>19258.493852459018</v>
      </c>
      <c r="U77" s="1">
        <f t="shared" si="9"/>
        <v>0.59999999999999432</v>
      </c>
      <c r="V77" s="7">
        <f t="shared" si="9"/>
        <v>79849.409999999916</v>
      </c>
      <c r="W77" s="7">
        <f t="shared" si="9"/>
        <v>32817.744936087955</v>
      </c>
      <c r="X77" s="7">
        <f t="shared" si="9"/>
        <v>112667.140801267</v>
      </c>
      <c r="Y77" s="7">
        <f t="shared" si="9"/>
        <v>55027.32424538699</v>
      </c>
      <c r="Z77" s="7">
        <f t="shared" si="9"/>
        <v>1496.3700000000026</v>
      </c>
      <c r="AA77" s="7">
        <f t="shared" si="9"/>
        <v>56143.446555880015</v>
      </c>
      <c r="AB77" s="7">
        <f t="shared" si="9"/>
        <v>0</v>
      </c>
      <c r="AC77" s="14">
        <f t="shared" si="9"/>
        <v>1042.3922112349646</v>
      </c>
    </row>
    <row r="78" spans="1:29" x14ac:dyDescent="0.25">
      <c r="A78" s="7" t="s">
        <v>109</v>
      </c>
      <c r="B78" s="7" t="s">
        <v>109</v>
      </c>
      <c r="C78" s="1">
        <v>543.5</v>
      </c>
      <c r="D78" s="7">
        <v>5823001.3099999996</v>
      </c>
      <c r="E78" s="32">
        <v>-389007.01590180892</v>
      </c>
      <c r="F78" s="7">
        <f t="shared" si="10"/>
        <v>5433994.294098191</v>
      </c>
      <c r="G78" s="7">
        <v>2480333.3259946522</v>
      </c>
      <c r="H78" s="7">
        <v>258069.76000000001</v>
      </c>
      <c r="I78" s="7">
        <f t="shared" si="11"/>
        <v>2695591.2081035385</v>
      </c>
      <c r="J78" s="7">
        <v>0</v>
      </c>
      <c r="K78" s="14">
        <f t="shared" si="12"/>
        <v>9998.1495751576658</v>
      </c>
      <c r="L78" s="1">
        <v>547.4</v>
      </c>
      <c r="M78" s="7">
        <v>6081815.7000000002</v>
      </c>
      <c r="N78" s="32">
        <v>-288710.5929993146</v>
      </c>
      <c r="O78" s="7">
        <f t="shared" si="13"/>
        <v>5793105</v>
      </c>
      <c r="P78" s="7">
        <v>2633208.2329342063</v>
      </c>
      <c r="Q78" s="7">
        <v>265811.84999999998</v>
      </c>
      <c r="R78" s="7">
        <f t="shared" si="14"/>
        <v>2894084.9170657936</v>
      </c>
      <c r="S78" s="7">
        <v>0</v>
      </c>
      <c r="T78" s="14">
        <f t="shared" si="15"/>
        <v>10582.946656923639</v>
      </c>
      <c r="U78" s="1">
        <f t="shared" si="9"/>
        <v>3.8999999999999773</v>
      </c>
      <c r="V78" s="7">
        <f t="shared" si="9"/>
        <v>258814.3900000006</v>
      </c>
      <c r="W78" s="7">
        <f t="shared" si="9"/>
        <v>100296.42290249432</v>
      </c>
      <c r="X78" s="7">
        <f t="shared" si="9"/>
        <v>359110.70590180904</v>
      </c>
      <c r="Y78" s="7">
        <f t="shared" si="9"/>
        <v>152874.90693955403</v>
      </c>
      <c r="Z78" s="7">
        <f t="shared" si="9"/>
        <v>7742.0899999999674</v>
      </c>
      <c r="AA78" s="7">
        <f t="shared" si="9"/>
        <v>198493.70896225516</v>
      </c>
      <c r="AB78" s="7">
        <f t="shared" si="9"/>
        <v>0</v>
      </c>
      <c r="AC78" s="14">
        <f t="shared" si="9"/>
        <v>584.79708176597342</v>
      </c>
    </row>
    <row r="79" spans="1:29" x14ac:dyDescent="0.25">
      <c r="A79" s="7" t="s">
        <v>109</v>
      </c>
      <c r="B79" s="7" t="s">
        <v>110</v>
      </c>
      <c r="C79" s="1">
        <v>237.1</v>
      </c>
      <c r="D79" s="7">
        <v>3226879.99</v>
      </c>
      <c r="E79" s="32">
        <v>-215572.50097598881</v>
      </c>
      <c r="F79" s="7">
        <f t="shared" si="10"/>
        <v>3011307.4890240114</v>
      </c>
      <c r="G79" s="7">
        <v>861542.54062199988</v>
      </c>
      <c r="H79" s="7">
        <v>101197.23</v>
      </c>
      <c r="I79" s="7">
        <f t="shared" si="11"/>
        <v>2048567.7184020118</v>
      </c>
      <c r="J79" s="7">
        <v>0</v>
      </c>
      <c r="K79" s="14">
        <f t="shared" si="12"/>
        <v>12700.579877790011</v>
      </c>
      <c r="L79" s="1">
        <v>238.6</v>
      </c>
      <c r="M79" s="7">
        <v>3355190.57</v>
      </c>
      <c r="N79" s="32">
        <v>-159274.64870242751</v>
      </c>
      <c r="O79" s="7">
        <f t="shared" si="13"/>
        <v>3195916</v>
      </c>
      <c r="P79" s="7">
        <v>867556.43116667983</v>
      </c>
      <c r="Q79" s="7">
        <v>104233.15</v>
      </c>
      <c r="R79" s="7">
        <f t="shared" si="14"/>
        <v>2224126.4188333205</v>
      </c>
      <c r="S79" s="7">
        <v>0</v>
      </c>
      <c r="T79" s="14">
        <f t="shared" si="15"/>
        <v>13394.450963956413</v>
      </c>
      <c r="U79" s="1">
        <f t="shared" si="9"/>
        <v>1.5</v>
      </c>
      <c r="V79" s="7">
        <f t="shared" si="9"/>
        <v>128310.57999999961</v>
      </c>
      <c r="W79" s="7">
        <f t="shared" si="9"/>
        <v>56297.852273561293</v>
      </c>
      <c r="X79" s="7">
        <f t="shared" si="9"/>
        <v>184608.51097598858</v>
      </c>
      <c r="Y79" s="7">
        <f t="shared" si="9"/>
        <v>6013.8905446799472</v>
      </c>
      <c r="Z79" s="7">
        <f t="shared" si="9"/>
        <v>3035.9199999999983</v>
      </c>
      <c r="AA79" s="7">
        <f t="shared" si="9"/>
        <v>175558.70043130871</v>
      </c>
      <c r="AB79" s="7">
        <f t="shared" si="9"/>
        <v>0</v>
      </c>
      <c r="AC79" s="14">
        <f t="shared" si="9"/>
        <v>693.87108616640216</v>
      </c>
    </row>
    <row r="80" spans="1:29" x14ac:dyDescent="0.25">
      <c r="A80" s="7" t="s">
        <v>111</v>
      </c>
      <c r="B80" s="7" t="s">
        <v>112</v>
      </c>
      <c r="C80" s="1">
        <v>160.9</v>
      </c>
      <c r="D80" s="7">
        <v>2746130.2</v>
      </c>
      <c r="E80" s="32">
        <v>-183455.89456510663</v>
      </c>
      <c r="F80" s="7">
        <f t="shared" si="10"/>
        <v>2562674.3054348934</v>
      </c>
      <c r="G80" s="7">
        <v>2104688.4276404339</v>
      </c>
      <c r="H80" s="7">
        <v>301862.92</v>
      </c>
      <c r="I80" s="7">
        <f t="shared" si="11"/>
        <v>156122.95779445948</v>
      </c>
      <c r="J80" s="7">
        <v>0</v>
      </c>
      <c r="K80" s="14">
        <f t="shared" si="12"/>
        <v>15927.124334586037</v>
      </c>
      <c r="L80" s="1">
        <v>160.6</v>
      </c>
      <c r="M80" s="7">
        <v>2844279.68</v>
      </c>
      <c r="N80" s="32">
        <v>-135021.1373667079</v>
      </c>
      <c r="O80" s="7">
        <f t="shared" si="13"/>
        <v>2709259</v>
      </c>
      <c r="P80" s="7">
        <v>2224145.148494516</v>
      </c>
      <c r="Q80" s="7">
        <v>310918.81</v>
      </c>
      <c r="R80" s="7">
        <f t="shared" si="14"/>
        <v>174195.04150548397</v>
      </c>
      <c r="S80" s="7">
        <v>0</v>
      </c>
      <c r="T80" s="14">
        <f t="shared" si="15"/>
        <v>16869.607721046079</v>
      </c>
      <c r="U80" s="1">
        <f t="shared" si="9"/>
        <v>-0.30000000000001137</v>
      </c>
      <c r="V80" s="7">
        <f t="shared" si="9"/>
        <v>98149.479999999981</v>
      </c>
      <c r="W80" s="7">
        <f t="shared" si="9"/>
        <v>48434.757198398729</v>
      </c>
      <c r="X80" s="7">
        <f t="shared" si="9"/>
        <v>146584.69456510665</v>
      </c>
      <c r="Y80" s="7">
        <f t="shared" si="9"/>
        <v>119456.72085408214</v>
      </c>
      <c r="Z80" s="7">
        <f t="shared" si="9"/>
        <v>9055.890000000014</v>
      </c>
      <c r="AA80" s="7">
        <f t="shared" si="9"/>
        <v>18072.08371102449</v>
      </c>
      <c r="AB80" s="7">
        <f t="shared" si="9"/>
        <v>0</v>
      </c>
      <c r="AC80" s="14">
        <f t="shared" si="9"/>
        <v>942.48338646004231</v>
      </c>
    </row>
    <row r="81" spans="1:29" x14ac:dyDescent="0.25">
      <c r="A81" s="7" t="s">
        <v>113</v>
      </c>
      <c r="B81" s="7" t="s">
        <v>113</v>
      </c>
      <c r="C81" s="1">
        <v>81136.5</v>
      </c>
      <c r="D81" s="7">
        <v>761467707</v>
      </c>
      <c r="E81" s="32">
        <v>-50870034.993288189</v>
      </c>
      <c r="F81" s="7">
        <f t="shared" si="10"/>
        <v>710597672.00671184</v>
      </c>
      <c r="G81" s="7">
        <v>301962073.36878008</v>
      </c>
      <c r="H81" s="7">
        <v>20650576.829999998</v>
      </c>
      <c r="I81" s="7">
        <f t="shared" si="11"/>
        <v>387985021.80793178</v>
      </c>
      <c r="J81" s="7">
        <v>0</v>
      </c>
      <c r="K81" s="14">
        <f t="shared" si="12"/>
        <v>8758.0518263261529</v>
      </c>
      <c r="L81" s="1">
        <v>80975.5</v>
      </c>
      <c r="M81" s="7">
        <v>788137185.63</v>
      </c>
      <c r="N81" s="32">
        <v>-37413753.630852081</v>
      </c>
      <c r="O81" s="7">
        <f t="shared" si="13"/>
        <v>750723432</v>
      </c>
      <c r="P81" s="7">
        <v>307248233.83869714</v>
      </c>
      <c r="Q81" s="7">
        <v>21270094.129999999</v>
      </c>
      <c r="R81" s="7">
        <f t="shared" si="14"/>
        <v>422205104.03130287</v>
      </c>
      <c r="S81" s="7">
        <v>0</v>
      </c>
      <c r="T81" s="14">
        <f t="shared" si="15"/>
        <v>9270.9947082759609</v>
      </c>
      <c r="U81" s="1">
        <f t="shared" si="9"/>
        <v>-161</v>
      </c>
      <c r="V81" s="7">
        <f t="shared" si="9"/>
        <v>26669478.629999995</v>
      </c>
      <c r="W81" s="7">
        <f t="shared" si="9"/>
        <v>13456281.362436108</v>
      </c>
      <c r="X81" s="7">
        <f t="shared" si="9"/>
        <v>40125759.993288159</v>
      </c>
      <c r="Y81" s="7">
        <f t="shared" si="9"/>
        <v>5286160.4699170589</v>
      </c>
      <c r="Z81" s="7">
        <f t="shared" si="9"/>
        <v>619517.30000000075</v>
      </c>
      <c r="AA81" s="7">
        <f t="shared" si="9"/>
        <v>34220082.223371089</v>
      </c>
      <c r="AB81" s="7">
        <f t="shared" si="9"/>
        <v>0</v>
      </c>
      <c r="AC81" s="14">
        <f t="shared" si="9"/>
        <v>512.942881949808</v>
      </c>
    </row>
    <row r="82" spans="1:29" x14ac:dyDescent="0.25">
      <c r="A82" s="7" t="s">
        <v>76</v>
      </c>
      <c r="B82" s="7" t="s">
        <v>114</v>
      </c>
      <c r="C82" s="1">
        <v>196.4</v>
      </c>
      <c r="D82" s="7">
        <v>2910639.51</v>
      </c>
      <c r="E82" s="32">
        <v>-194445.97895015814</v>
      </c>
      <c r="F82" s="7">
        <f t="shared" si="10"/>
        <v>2716193.5310498415</v>
      </c>
      <c r="G82" s="7">
        <v>492824.24326806003</v>
      </c>
      <c r="H82" s="7">
        <v>80196.289999999994</v>
      </c>
      <c r="I82" s="7">
        <f t="shared" si="11"/>
        <v>2143172.9977817815</v>
      </c>
      <c r="J82" s="7">
        <v>0</v>
      </c>
      <c r="K82" s="14">
        <f t="shared" si="12"/>
        <v>13829.905962575567</v>
      </c>
      <c r="L82" s="1">
        <v>197.9</v>
      </c>
      <c r="M82" s="7">
        <v>3030953.53</v>
      </c>
      <c r="N82" s="32">
        <v>-143882.75379664428</v>
      </c>
      <c r="O82" s="7">
        <f t="shared" si="13"/>
        <v>2887071</v>
      </c>
      <c r="P82" s="7">
        <v>528731.28859754896</v>
      </c>
      <c r="Q82" s="7">
        <v>82602.179999999993</v>
      </c>
      <c r="R82" s="7">
        <f t="shared" si="14"/>
        <v>2275737.531402451</v>
      </c>
      <c r="S82" s="7">
        <v>0</v>
      </c>
      <c r="T82" s="14">
        <f t="shared" si="15"/>
        <v>14588.534613441132</v>
      </c>
      <c r="U82" s="1">
        <f t="shared" si="9"/>
        <v>1.5</v>
      </c>
      <c r="V82" s="7">
        <f t="shared" si="9"/>
        <v>120314.02000000002</v>
      </c>
      <c r="W82" s="7">
        <f t="shared" si="9"/>
        <v>50563.225153513864</v>
      </c>
      <c r="X82" s="7">
        <f t="shared" si="9"/>
        <v>170877.46895015845</v>
      </c>
      <c r="Y82" s="7">
        <f t="shared" si="9"/>
        <v>35907.04532948893</v>
      </c>
      <c r="Z82" s="7">
        <f t="shared" si="9"/>
        <v>2405.8899999999994</v>
      </c>
      <c r="AA82" s="7">
        <f t="shared" si="9"/>
        <v>132564.53362066951</v>
      </c>
      <c r="AB82" s="7">
        <f t="shared" si="9"/>
        <v>0</v>
      </c>
      <c r="AC82" s="14">
        <f t="shared" si="9"/>
        <v>758.62865086556485</v>
      </c>
    </row>
    <row r="83" spans="1:29" x14ac:dyDescent="0.25">
      <c r="A83" s="7" t="s">
        <v>76</v>
      </c>
      <c r="B83" s="7" t="s">
        <v>115</v>
      </c>
      <c r="C83" s="1">
        <v>50</v>
      </c>
      <c r="D83" s="7">
        <v>986021.17</v>
      </c>
      <c r="E83" s="32">
        <v>-65871.383593714199</v>
      </c>
      <c r="F83" s="7">
        <f t="shared" si="10"/>
        <v>920149.78640628583</v>
      </c>
      <c r="G83" s="7">
        <v>349532.35095600004</v>
      </c>
      <c r="H83" s="7">
        <v>31073.91</v>
      </c>
      <c r="I83" s="7">
        <f t="shared" si="11"/>
        <v>539543.52545028576</v>
      </c>
      <c r="J83" s="7">
        <v>0</v>
      </c>
      <c r="K83" s="14">
        <f t="shared" si="12"/>
        <v>18402.995728125716</v>
      </c>
      <c r="L83" s="1">
        <v>50.3</v>
      </c>
      <c r="M83" s="7">
        <v>1027611.48</v>
      </c>
      <c r="N83" s="32">
        <v>-48781.866205466125</v>
      </c>
      <c r="O83" s="7">
        <f t="shared" si="13"/>
        <v>978830</v>
      </c>
      <c r="P83" s="7">
        <v>369198.23750131996</v>
      </c>
      <c r="Q83" s="7">
        <v>32006.13</v>
      </c>
      <c r="R83" s="7">
        <f t="shared" si="14"/>
        <v>577625.63249868003</v>
      </c>
      <c r="S83" s="7">
        <v>0</v>
      </c>
      <c r="T83" s="14">
        <f t="shared" si="15"/>
        <v>19459.840954274354</v>
      </c>
      <c r="U83" s="1">
        <f t="shared" si="9"/>
        <v>0.29999999999999716</v>
      </c>
      <c r="V83" s="7">
        <f t="shared" si="9"/>
        <v>41590.309999999939</v>
      </c>
      <c r="W83" s="7">
        <f t="shared" si="9"/>
        <v>17089.517388248074</v>
      </c>
      <c r="X83" s="7">
        <f t="shared" si="9"/>
        <v>58680.213593714172</v>
      </c>
      <c r="Y83" s="7">
        <f t="shared" si="9"/>
        <v>19665.886545319925</v>
      </c>
      <c r="Z83" s="7">
        <f t="shared" si="9"/>
        <v>932.22000000000116</v>
      </c>
      <c r="AA83" s="7">
        <f t="shared" si="9"/>
        <v>38082.107048394275</v>
      </c>
      <c r="AB83" s="7">
        <f t="shared" si="9"/>
        <v>0</v>
      </c>
      <c r="AC83" s="14">
        <f t="shared" si="9"/>
        <v>1056.8452261486382</v>
      </c>
    </row>
    <row r="84" spans="1:29" x14ac:dyDescent="0.25">
      <c r="A84" s="7" t="s">
        <v>57</v>
      </c>
      <c r="B84" s="7" t="s">
        <v>116</v>
      </c>
      <c r="C84" s="1">
        <v>150.9</v>
      </c>
      <c r="D84" s="7">
        <v>2474838.62</v>
      </c>
      <c r="E84" s="32">
        <v>-165332.19471399207</v>
      </c>
      <c r="F84" s="7">
        <f t="shared" si="10"/>
        <v>2309506.425286008</v>
      </c>
      <c r="G84" s="7">
        <v>1056972.667842</v>
      </c>
      <c r="H84" s="7">
        <v>71562.38</v>
      </c>
      <c r="I84" s="7">
        <f t="shared" si="11"/>
        <v>1180971.3774440079</v>
      </c>
      <c r="J84" s="7">
        <v>0</v>
      </c>
      <c r="K84" s="14">
        <f t="shared" si="12"/>
        <v>15304.88022058322</v>
      </c>
      <c r="L84" s="1">
        <v>147.9</v>
      </c>
      <c r="M84" s="7">
        <v>2532389.0699999998</v>
      </c>
      <c r="N84" s="32">
        <v>-120215.34130090177</v>
      </c>
      <c r="O84" s="7">
        <f t="shared" si="13"/>
        <v>2412174</v>
      </c>
      <c r="P84" s="7">
        <v>1134556.1906018399</v>
      </c>
      <c r="Q84" s="7">
        <v>73709.25</v>
      </c>
      <c r="R84" s="7">
        <f t="shared" si="14"/>
        <v>1203908.5593981601</v>
      </c>
      <c r="S84" s="7">
        <v>0</v>
      </c>
      <c r="T84" s="14">
        <f t="shared" si="15"/>
        <v>16309.492900608519</v>
      </c>
      <c r="U84" s="1">
        <f t="shared" si="9"/>
        <v>-3</v>
      </c>
      <c r="V84" s="7">
        <f t="shared" si="9"/>
        <v>57550.449999999721</v>
      </c>
      <c r="W84" s="7">
        <f t="shared" si="9"/>
        <v>45116.853413090299</v>
      </c>
      <c r="X84" s="7">
        <f t="shared" si="9"/>
        <v>102667.57471399195</v>
      </c>
      <c r="Y84" s="7">
        <f t="shared" si="9"/>
        <v>77583.522759839892</v>
      </c>
      <c r="Z84" s="7">
        <f t="shared" si="9"/>
        <v>2146.8699999999953</v>
      </c>
      <c r="AA84" s="7">
        <f t="shared" si="9"/>
        <v>22937.181954152184</v>
      </c>
      <c r="AB84" s="7">
        <f t="shared" si="9"/>
        <v>0</v>
      </c>
      <c r="AC84" s="14">
        <f t="shared" si="9"/>
        <v>1004.6126800252987</v>
      </c>
    </row>
    <row r="85" spans="1:29" x14ac:dyDescent="0.25">
      <c r="A85" s="7" t="s">
        <v>57</v>
      </c>
      <c r="B85" s="7" t="s">
        <v>117</v>
      </c>
      <c r="C85" s="1">
        <v>141</v>
      </c>
      <c r="D85" s="7">
        <v>2301695.08</v>
      </c>
      <c r="E85" s="32">
        <v>-153765.29849804816</v>
      </c>
      <c r="F85" s="7">
        <f t="shared" si="10"/>
        <v>2147929.7815019521</v>
      </c>
      <c r="G85" s="7">
        <v>788275.00460332807</v>
      </c>
      <c r="H85" s="7">
        <v>82457.25</v>
      </c>
      <c r="I85" s="7">
        <f t="shared" si="11"/>
        <v>1277197.5268986239</v>
      </c>
      <c r="J85" s="7">
        <v>0</v>
      </c>
      <c r="K85" s="14">
        <f t="shared" si="12"/>
        <v>15233.544549659235</v>
      </c>
      <c r="L85" s="1">
        <v>141.9</v>
      </c>
      <c r="M85" s="7">
        <v>2397152.27</v>
      </c>
      <c r="N85" s="32">
        <v>-113795.49916011975</v>
      </c>
      <c r="O85" s="7">
        <f t="shared" si="13"/>
        <v>2283357</v>
      </c>
      <c r="P85" s="7">
        <v>878396.70932047651</v>
      </c>
      <c r="Q85" s="7">
        <v>84930.97</v>
      </c>
      <c r="R85" s="7">
        <f t="shared" si="14"/>
        <v>1320029.3206795235</v>
      </c>
      <c r="S85" s="7">
        <v>0</v>
      </c>
      <c r="T85" s="14">
        <f t="shared" si="15"/>
        <v>16091.310782241015</v>
      </c>
      <c r="U85" s="1">
        <f t="shared" si="9"/>
        <v>0.90000000000000568</v>
      </c>
      <c r="V85" s="7">
        <f t="shared" si="9"/>
        <v>95457.189999999944</v>
      </c>
      <c r="W85" s="7">
        <f t="shared" si="9"/>
        <v>39969.799337928402</v>
      </c>
      <c r="X85" s="7">
        <f t="shared" si="9"/>
        <v>135427.21849804791</v>
      </c>
      <c r="Y85" s="7">
        <f t="shared" si="9"/>
        <v>90121.704717148445</v>
      </c>
      <c r="Z85" s="7">
        <f t="shared" si="9"/>
        <v>2473.7200000000012</v>
      </c>
      <c r="AA85" s="7">
        <f t="shared" si="9"/>
        <v>42831.793780899607</v>
      </c>
      <c r="AB85" s="7">
        <f t="shared" si="9"/>
        <v>0</v>
      </c>
      <c r="AC85" s="14">
        <f t="shared" si="9"/>
        <v>857.76623258178006</v>
      </c>
    </row>
    <row r="86" spans="1:29" x14ac:dyDescent="0.25">
      <c r="A86" s="7" t="s">
        <v>57</v>
      </c>
      <c r="B86" s="7" t="s">
        <v>118</v>
      </c>
      <c r="C86" s="1">
        <v>211.7</v>
      </c>
      <c r="D86" s="7">
        <v>3070115.2</v>
      </c>
      <c r="E86" s="32">
        <v>-205099.79112932491</v>
      </c>
      <c r="F86" s="7">
        <f t="shared" si="10"/>
        <v>2865015.4088706751</v>
      </c>
      <c r="G86" s="7">
        <v>695865.12884999998</v>
      </c>
      <c r="H86" s="7">
        <v>64915.96</v>
      </c>
      <c r="I86" s="7">
        <f t="shared" si="11"/>
        <v>2104234.3200206752</v>
      </c>
      <c r="J86" s="7">
        <v>0</v>
      </c>
      <c r="K86" s="14">
        <f t="shared" si="12"/>
        <v>13533.374628581367</v>
      </c>
      <c r="L86" s="1">
        <v>211.2</v>
      </c>
      <c r="M86" s="7">
        <v>3179978.86</v>
      </c>
      <c r="N86" s="32">
        <v>-150957.15287720482</v>
      </c>
      <c r="O86" s="7">
        <f t="shared" si="13"/>
        <v>3029022</v>
      </c>
      <c r="P86" s="7">
        <v>719511.88886279997</v>
      </c>
      <c r="Q86" s="7">
        <v>66863.44</v>
      </c>
      <c r="R86" s="7">
        <f t="shared" si="14"/>
        <v>2242646.6711372002</v>
      </c>
      <c r="S86" s="7">
        <v>0</v>
      </c>
      <c r="T86" s="14">
        <f t="shared" si="15"/>
        <v>14341.960227272728</v>
      </c>
      <c r="U86" s="1">
        <f t="shared" si="9"/>
        <v>-0.5</v>
      </c>
      <c r="V86" s="7">
        <f t="shared" si="9"/>
        <v>109863.65999999968</v>
      </c>
      <c r="W86" s="7">
        <f t="shared" si="9"/>
        <v>54142.638252120087</v>
      </c>
      <c r="X86" s="7">
        <f t="shared" si="9"/>
        <v>164006.59112932486</v>
      </c>
      <c r="Y86" s="7">
        <f t="shared" si="9"/>
        <v>23646.76001279999</v>
      </c>
      <c r="Z86" s="7">
        <f t="shared" si="9"/>
        <v>1947.4800000000032</v>
      </c>
      <c r="AA86" s="7">
        <f t="shared" si="9"/>
        <v>138412.35111652501</v>
      </c>
      <c r="AB86" s="7">
        <f t="shared" si="9"/>
        <v>0</v>
      </c>
      <c r="AC86" s="14">
        <f t="shared" si="9"/>
        <v>808.58559869136116</v>
      </c>
    </row>
    <row r="87" spans="1:29" x14ac:dyDescent="0.25">
      <c r="A87" s="7" t="s">
        <v>57</v>
      </c>
      <c r="B87" s="7" t="s">
        <v>119</v>
      </c>
      <c r="C87" s="1">
        <v>111.9</v>
      </c>
      <c r="D87" s="7">
        <v>2035906.11</v>
      </c>
      <c r="E87" s="32">
        <v>-136009.20184360392</v>
      </c>
      <c r="F87" s="7">
        <f t="shared" si="10"/>
        <v>1899896.9081563961</v>
      </c>
      <c r="G87" s="7">
        <v>459306.0327052119</v>
      </c>
      <c r="H87" s="7">
        <v>44093.120000000003</v>
      </c>
      <c r="I87" s="7">
        <f t="shared" si="11"/>
        <v>1396497.7554511842</v>
      </c>
      <c r="J87" s="7">
        <v>0</v>
      </c>
      <c r="K87" s="14">
        <f t="shared" si="12"/>
        <v>16978.524648403898</v>
      </c>
      <c r="L87" s="1">
        <v>112.8</v>
      </c>
      <c r="M87" s="7">
        <v>2123369.2400000002</v>
      </c>
      <c r="N87" s="32">
        <v>-100798.71253528845</v>
      </c>
      <c r="O87" s="7">
        <f t="shared" si="13"/>
        <v>2022571</v>
      </c>
      <c r="P87" s="7">
        <v>489265.06321067922</v>
      </c>
      <c r="Q87" s="7">
        <v>45415.91</v>
      </c>
      <c r="R87" s="7">
        <f t="shared" si="14"/>
        <v>1487890.0267893209</v>
      </c>
      <c r="S87" s="7">
        <v>0</v>
      </c>
      <c r="T87" s="14">
        <f t="shared" si="15"/>
        <v>17930.593971631206</v>
      </c>
      <c r="U87" s="1">
        <f t="shared" si="9"/>
        <v>0.89999999999999147</v>
      </c>
      <c r="V87" s="7">
        <f t="shared" si="9"/>
        <v>87463.130000000121</v>
      </c>
      <c r="W87" s="7">
        <f t="shared" si="9"/>
        <v>35210.489308315475</v>
      </c>
      <c r="X87" s="7">
        <f t="shared" si="9"/>
        <v>122674.09184360388</v>
      </c>
      <c r="Y87" s="7">
        <f t="shared" si="9"/>
        <v>29959.030505467323</v>
      </c>
      <c r="Z87" s="7">
        <f t="shared" si="9"/>
        <v>1322.7900000000009</v>
      </c>
      <c r="AA87" s="7">
        <f t="shared" si="9"/>
        <v>91392.271338136634</v>
      </c>
      <c r="AB87" s="7">
        <f t="shared" si="9"/>
        <v>0</v>
      </c>
      <c r="AC87" s="14">
        <f t="shared" si="9"/>
        <v>952.0693232273079</v>
      </c>
    </row>
    <row r="88" spans="1:29" x14ac:dyDescent="0.25">
      <c r="A88" s="7" t="s">
        <v>57</v>
      </c>
      <c r="B88" s="7" t="s">
        <v>120</v>
      </c>
      <c r="C88" s="1">
        <v>719.7</v>
      </c>
      <c r="D88" s="7">
        <v>7143811.1699999999</v>
      </c>
      <c r="E88" s="32">
        <v>-477244.03919251566</v>
      </c>
      <c r="F88" s="7">
        <f t="shared" si="10"/>
        <v>6666567.1308074845</v>
      </c>
      <c r="G88" s="7">
        <v>2731649.6265134998</v>
      </c>
      <c r="H88" s="7">
        <v>1170411.04</v>
      </c>
      <c r="I88" s="7">
        <f t="shared" si="11"/>
        <v>2764506.4642939847</v>
      </c>
      <c r="J88" s="7">
        <v>0</v>
      </c>
      <c r="K88" s="14">
        <f t="shared" si="12"/>
        <v>9262.9805902563348</v>
      </c>
      <c r="L88" s="1">
        <v>717.8</v>
      </c>
      <c r="M88" s="7">
        <v>7393111.04</v>
      </c>
      <c r="N88" s="32">
        <v>-350959.24930250348</v>
      </c>
      <c r="O88" s="7">
        <f t="shared" si="13"/>
        <v>7042152</v>
      </c>
      <c r="P88" s="7">
        <v>2922440.9220449519</v>
      </c>
      <c r="Q88" s="7">
        <v>1205523.3700000001</v>
      </c>
      <c r="R88" s="7">
        <f t="shared" si="14"/>
        <v>2914187.707955048</v>
      </c>
      <c r="S88" s="7">
        <v>0</v>
      </c>
      <c r="T88" s="14">
        <f t="shared" si="15"/>
        <v>9810.7439398161059</v>
      </c>
      <c r="U88" s="1">
        <f t="shared" si="9"/>
        <v>-1.9000000000000909</v>
      </c>
      <c r="V88" s="7">
        <f t="shared" si="9"/>
        <v>249299.87000000011</v>
      </c>
      <c r="W88" s="7">
        <f t="shared" si="9"/>
        <v>126284.78989001218</v>
      </c>
      <c r="X88" s="7">
        <f t="shared" si="9"/>
        <v>375584.8691925155</v>
      </c>
      <c r="Y88" s="7">
        <f t="shared" si="9"/>
        <v>190791.29553145217</v>
      </c>
      <c r="Z88" s="7">
        <f t="shared" si="9"/>
        <v>35112.330000000075</v>
      </c>
      <c r="AA88" s="7">
        <f t="shared" si="9"/>
        <v>149681.24366106326</v>
      </c>
      <c r="AB88" s="7">
        <f t="shared" si="9"/>
        <v>0</v>
      </c>
      <c r="AC88" s="14">
        <f t="shared" si="9"/>
        <v>547.76334955977109</v>
      </c>
    </row>
    <row r="89" spans="1:29" x14ac:dyDescent="0.25">
      <c r="A89" s="7" t="s">
        <v>121</v>
      </c>
      <c r="B89" s="7" t="s">
        <v>121</v>
      </c>
      <c r="C89" s="1">
        <v>1020</v>
      </c>
      <c r="D89" s="7">
        <v>10439797.869999999</v>
      </c>
      <c r="E89" s="32">
        <v>-697433.23070397193</v>
      </c>
      <c r="F89" s="7">
        <f t="shared" si="10"/>
        <v>9742364.6392960269</v>
      </c>
      <c r="G89" s="7">
        <v>5473333.9760093531</v>
      </c>
      <c r="H89" s="7">
        <v>297261.61</v>
      </c>
      <c r="I89" s="7">
        <f t="shared" si="11"/>
        <v>3971769.053286674</v>
      </c>
      <c r="J89" s="7">
        <v>0</v>
      </c>
      <c r="K89" s="14">
        <f t="shared" si="12"/>
        <v>9551.3378816627719</v>
      </c>
      <c r="L89" s="1">
        <v>1027.2</v>
      </c>
      <c r="M89" s="7">
        <v>10879356.68</v>
      </c>
      <c r="N89" s="32">
        <v>-516455.22874589154</v>
      </c>
      <c r="O89" s="7">
        <f t="shared" si="13"/>
        <v>10362901</v>
      </c>
      <c r="P89" s="7">
        <v>5110149.0227387883</v>
      </c>
      <c r="Q89" s="7">
        <v>306179.46000000002</v>
      </c>
      <c r="R89" s="7">
        <f t="shared" si="14"/>
        <v>4946572.5172612118</v>
      </c>
      <c r="S89" s="7">
        <v>0</v>
      </c>
      <c r="T89" s="14">
        <f t="shared" si="15"/>
        <v>10088.493964174455</v>
      </c>
      <c r="U89" s="1">
        <f t="shared" si="9"/>
        <v>7.2000000000000455</v>
      </c>
      <c r="V89" s="7">
        <f t="shared" si="9"/>
        <v>439558.81000000052</v>
      </c>
      <c r="W89" s="7">
        <f t="shared" si="9"/>
        <v>180978.00195808039</v>
      </c>
      <c r="X89" s="7">
        <f t="shared" si="9"/>
        <v>620536.3607039731</v>
      </c>
      <c r="Y89" s="7">
        <f t="shared" si="9"/>
        <v>-363184.95327056479</v>
      </c>
      <c r="Z89" s="7">
        <f t="shared" si="9"/>
        <v>8917.8500000000349</v>
      </c>
      <c r="AA89" s="7">
        <f t="shared" si="9"/>
        <v>974803.46397453779</v>
      </c>
      <c r="AB89" s="7">
        <f t="shared" si="9"/>
        <v>0</v>
      </c>
      <c r="AC89" s="14">
        <f t="shared" si="9"/>
        <v>537.15608251168305</v>
      </c>
    </row>
    <row r="90" spans="1:29" x14ac:dyDescent="0.25">
      <c r="A90" s="7" t="s">
        <v>122</v>
      </c>
      <c r="B90" s="7" t="s">
        <v>123</v>
      </c>
      <c r="C90" s="1">
        <v>7109.5</v>
      </c>
      <c r="D90" s="7">
        <v>66452396.82</v>
      </c>
      <c r="E90" s="32">
        <v>-4439368.4992097411</v>
      </c>
      <c r="F90" s="7">
        <f t="shared" si="10"/>
        <v>62013028.320790261</v>
      </c>
      <c r="G90" s="7">
        <v>10360450.253723569</v>
      </c>
      <c r="H90" s="7">
        <v>1135883.21</v>
      </c>
      <c r="I90" s="7">
        <f t="shared" si="11"/>
        <v>50516694.857066691</v>
      </c>
      <c r="J90" s="7">
        <v>0</v>
      </c>
      <c r="K90" s="14">
        <f t="shared" si="12"/>
        <v>8722.5583122287444</v>
      </c>
      <c r="L90" s="1">
        <v>7095.5</v>
      </c>
      <c r="M90" s="7">
        <v>68777957.530000001</v>
      </c>
      <c r="N90" s="32">
        <v>-3264966.5631544827</v>
      </c>
      <c r="O90" s="7">
        <f t="shared" si="13"/>
        <v>65512991</v>
      </c>
      <c r="P90" s="7">
        <v>11839359.120220928</v>
      </c>
      <c r="Q90" s="7">
        <v>1169959.71</v>
      </c>
      <c r="R90" s="7">
        <f t="shared" si="14"/>
        <v>52503672.16977907</v>
      </c>
      <c r="S90" s="7">
        <v>0</v>
      </c>
      <c r="T90" s="14">
        <f t="shared" si="15"/>
        <v>9233.0337537876112</v>
      </c>
      <c r="U90" s="1">
        <f t="shared" si="9"/>
        <v>-14</v>
      </c>
      <c r="V90" s="7">
        <f t="shared" si="9"/>
        <v>2325560.7100000009</v>
      </c>
      <c r="W90" s="7">
        <f t="shared" si="9"/>
        <v>1174401.9360552584</v>
      </c>
      <c r="X90" s="7">
        <f t="shared" si="9"/>
        <v>3499962.679209739</v>
      </c>
      <c r="Y90" s="7">
        <f t="shared" si="9"/>
        <v>1478908.8664973583</v>
      </c>
      <c r="Z90" s="7">
        <f t="shared" si="9"/>
        <v>34076.5</v>
      </c>
      <c r="AA90" s="7">
        <f t="shared" si="9"/>
        <v>1986977.3127123788</v>
      </c>
      <c r="AB90" s="7">
        <f t="shared" si="9"/>
        <v>0</v>
      </c>
      <c r="AC90" s="14">
        <f t="shared" si="9"/>
        <v>510.47544155886681</v>
      </c>
    </row>
    <row r="91" spans="1:29" x14ac:dyDescent="0.25">
      <c r="A91" s="7" t="s">
        <v>122</v>
      </c>
      <c r="B91" s="7" t="s">
        <v>124</v>
      </c>
      <c r="C91" s="1">
        <v>1393.3</v>
      </c>
      <c r="D91" s="7">
        <v>13865688.02</v>
      </c>
      <c r="E91" s="32">
        <v>-926300.65372347669</v>
      </c>
      <c r="F91" s="7">
        <f t="shared" si="10"/>
        <v>12939387.366276523</v>
      </c>
      <c r="G91" s="7">
        <v>1984734.3400286594</v>
      </c>
      <c r="H91" s="7">
        <v>193437.76</v>
      </c>
      <c r="I91" s="7">
        <f t="shared" si="11"/>
        <v>10761215.266247863</v>
      </c>
      <c r="J91" s="7">
        <v>0</v>
      </c>
      <c r="K91" s="14">
        <f t="shared" si="12"/>
        <v>9286.8638242133948</v>
      </c>
      <c r="L91" s="1">
        <v>1403.2</v>
      </c>
      <c r="M91" s="7">
        <v>14469947.9</v>
      </c>
      <c r="N91" s="32">
        <v>-686904.60956884758</v>
      </c>
      <c r="O91" s="7">
        <f t="shared" si="13"/>
        <v>13783043</v>
      </c>
      <c r="P91" s="7">
        <v>2237816.1379005481</v>
      </c>
      <c r="Q91" s="7">
        <v>199240.89</v>
      </c>
      <c r="R91" s="7">
        <f t="shared" si="14"/>
        <v>11345985.972099451</v>
      </c>
      <c r="S91" s="7">
        <v>0</v>
      </c>
      <c r="T91" s="14">
        <f t="shared" si="15"/>
        <v>9822.5791049030777</v>
      </c>
      <c r="U91" s="1">
        <f t="shared" si="9"/>
        <v>9.9000000000000909</v>
      </c>
      <c r="V91" s="7">
        <f t="shared" si="9"/>
        <v>604259.88000000082</v>
      </c>
      <c r="W91" s="7">
        <f t="shared" si="9"/>
        <v>239396.04415462911</v>
      </c>
      <c r="X91" s="7">
        <f t="shared" si="9"/>
        <v>843655.6337234769</v>
      </c>
      <c r="Y91" s="7">
        <f t="shared" si="9"/>
        <v>253081.79787188862</v>
      </c>
      <c r="Z91" s="7">
        <f t="shared" si="9"/>
        <v>5803.1300000000047</v>
      </c>
      <c r="AA91" s="7">
        <f t="shared" si="9"/>
        <v>584770.7058515884</v>
      </c>
      <c r="AB91" s="7">
        <f t="shared" si="9"/>
        <v>0</v>
      </c>
      <c r="AC91" s="14">
        <f t="shared" si="9"/>
        <v>535.71528068968291</v>
      </c>
    </row>
    <row r="92" spans="1:29" x14ac:dyDescent="0.25">
      <c r="A92" s="7" t="s">
        <v>122</v>
      </c>
      <c r="B92" s="7" t="s">
        <v>125</v>
      </c>
      <c r="C92" s="1">
        <v>823.5</v>
      </c>
      <c r="D92" s="7">
        <v>8834211.1099999994</v>
      </c>
      <c r="E92" s="32">
        <v>-590171.617486328</v>
      </c>
      <c r="F92" s="7">
        <f t="shared" si="10"/>
        <v>8244039.4925136715</v>
      </c>
      <c r="G92" s="7">
        <v>699866.37050690001</v>
      </c>
      <c r="H92" s="7">
        <v>61816.57</v>
      </c>
      <c r="I92" s="7">
        <f t="shared" si="11"/>
        <v>7482356.5520067709</v>
      </c>
      <c r="J92" s="7">
        <v>0</v>
      </c>
      <c r="K92" s="14">
        <f t="shared" si="12"/>
        <v>10010.976918656554</v>
      </c>
      <c r="L92" s="1">
        <v>805.1</v>
      </c>
      <c r="M92" s="7">
        <v>9002474.2400000002</v>
      </c>
      <c r="N92" s="32">
        <v>-427357.52027004934</v>
      </c>
      <c r="O92" s="7">
        <f t="shared" si="13"/>
        <v>8575117</v>
      </c>
      <c r="P92" s="7">
        <v>946162.91135993402</v>
      </c>
      <c r="Q92" s="7">
        <v>63671.07</v>
      </c>
      <c r="R92" s="7">
        <f t="shared" si="14"/>
        <v>7565283.0186400656</v>
      </c>
      <c r="S92" s="7">
        <v>0</v>
      </c>
      <c r="T92" s="14">
        <f t="shared" si="15"/>
        <v>10650.99614954664</v>
      </c>
      <c r="U92" s="1">
        <f t="shared" si="9"/>
        <v>-18.399999999999977</v>
      </c>
      <c r="V92" s="7">
        <f t="shared" si="9"/>
        <v>168263.13000000082</v>
      </c>
      <c r="W92" s="7">
        <f t="shared" si="9"/>
        <v>162814.09721627866</v>
      </c>
      <c r="X92" s="7">
        <f t="shared" si="9"/>
        <v>331077.50748632848</v>
      </c>
      <c r="Y92" s="7">
        <f t="shared" si="9"/>
        <v>246296.54085303401</v>
      </c>
      <c r="Z92" s="7">
        <f t="shared" si="9"/>
        <v>1854.5</v>
      </c>
      <c r="AA92" s="7">
        <f t="shared" si="9"/>
        <v>82926.466633294709</v>
      </c>
      <c r="AB92" s="7">
        <f t="shared" si="9"/>
        <v>0</v>
      </c>
      <c r="AC92" s="14">
        <f t="shared" si="9"/>
        <v>640.01923089008596</v>
      </c>
    </row>
    <row r="93" spans="1:29" x14ac:dyDescent="0.25">
      <c r="A93" s="7" t="s">
        <v>126</v>
      </c>
      <c r="B93" s="7" t="s">
        <v>127</v>
      </c>
      <c r="C93" s="1">
        <v>32622.7</v>
      </c>
      <c r="D93" s="7">
        <v>297077818.30000001</v>
      </c>
      <c r="E93" s="32">
        <v>-19846355.759707499</v>
      </c>
      <c r="F93" s="7">
        <f t="shared" si="10"/>
        <v>277231462.5402925</v>
      </c>
      <c r="G93" s="7">
        <v>104904087.05844006</v>
      </c>
      <c r="H93" s="7">
        <v>7889794.6100000003</v>
      </c>
      <c r="I93" s="7">
        <f t="shared" si="11"/>
        <v>164437580.87185243</v>
      </c>
      <c r="J93" s="7">
        <v>0</v>
      </c>
      <c r="K93" s="14">
        <f t="shared" si="12"/>
        <v>8498.1151940303062</v>
      </c>
      <c r="L93" s="1">
        <v>32835.800000000003</v>
      </c>
      <c r="M93" s="7">
        <v>310071122.07999998</v>
      </c>
      <c r="N93" s="32">
        <v>-14719422.939382998</v>
      </c>
      <c r="O93" s="7">
        <f t="shared" si="13"/>
        <v>295351699</v>
      </c>
      <c r="P93" s="7">
        <v>106684420.96623369</v>
      </c>
      <c r="Q93" s="7">
        <v>8126488.4500000002</v>
      </c>
      <c r="R93" s="7">
        <f t="shared" si="14"/>
        <v>180540789.58376634</v>
      </c>
      <c r="S93" s="7">
        <v>0</v>
      </c>
      <c r="T93" s="14">
        <f t="shared" si="15"/>
        <v>8994.8074662411145</v>
      </c>
      <c r="U93" s="1">
        <f t="shared" si="9"/>
        <v>213.10000000000218</v>
      </c>
      <c r="V93" s="7">
        <f t="shared" si="9"/>
        <v>12993303.779999971</v>
      </c>
      <c r="W93" s="7">
        <f t="shared" si="9"/>
        <v>5126932.820324501</v>
      </c>
      <c r="X93" s="7">
        <f t="shared" ref="X93:AC124" si="16">O93-F93</f>
        <v>18120236.459707499</v>
      </c>
      <c r="Y93" s="7">
        <f t="shared" si="16"/>
        <v>1780333.9077936262</v>
      </c>
      <c r="Z93" s="7">
        <f t="shared" si="16"/>
        <v>236693.83999999985</v>
      </c>
      <c r="AA93" s="7">
        <f t="shared" si="16"/>
        <v>16103208.711913913</v>
      </c>
      <c r="AB93" s="7">
        <f t="shared" si="16"/>
        <v>0</v>
      </c>
      <c r="AC93" s="14">
        <f t="shared" si="16"/>
        <v>496.69227221080837</v>
      </c>
    </row>
    <row r="94" spans="1:29" x14ac:dyDescent="0.25">
      <c r="A94" s="7" t="s">
        <v>126</v>
      </c>
      <c r="B94" s="7" t="s">
        <v>128</v>
      </c>
      <c r="C94" s="1">
        <v>15212.2</v>
      </c>
      <c r="D94" s="7">
        <v>138578335.44999999</v>
      </c>
      <c r="E94" s="32">
        <v>-9257759.3361462522</v>
      </c>
      <c r="F94" s="7">
        <f t="shared" si="10"/>
        <v>129320576.11385374</v>
      </c>
      <c r="G94" s="7">
        <v>54746763.59814401</v>
      </c>
      <c r="H94" s="7">
        <v>3264727.01</v>
      </c>
      <c r="I94" s="7">
        <f t="shared" si="11"/>
        <v>71309085.505709723</v>
      </c>
      <c r="J94" s="7">
        <v>0</v>
      </c>
      <c r="K94" s="14">
        <f t="shared" si="12"/>
        <v>8501.1093802246705</v>
      </c>
      <c r="L94" s="1">
        <v>15283.7</v>
      </c>
      <c r="M94" s="7">
        <v>144375722.66999999</v>
      </c>
      <c r="N94" s="32">
        <v>-6853677.0206240034</v>
      </c>
      <c r="O94" s="7">
        <f t="shared" si="13"/>
        <v>137522046</v>
      </c>
      <c r="P94" s="7">
        <v>58207383.927199095</v>
      </c>
      <c r="Q94" s="7">
        <v>3362668.82</v>
      </c>
      <c r="R94" s="7">
        <f t="shared" si="14"/>
        <v>75951993.252800912</v>
      </c>
      <c r="S94" s="7">
        <v>0</v>
      </c>
      <c r="T94" s="14">
        <f t="shared" si="15"/>
        <v>8997.9550763231418</v>
      </c>
      <c r="U94" s="1">
        <f t="shared" ref="U94:AC125" si="17">L94-C94</f>
        <v>71.5</v>
      </c>
      <c r="V94" s="7">
        <f t="shared" si="17"/>
        <v>5797387.2199999988</v>
      </c>
      <c r="W94" s="7">
        <f t="shared" si="17"/>
        <v>2404082.3155222489</v>
      </c>
      <c r="X94" s="7">
        <f t="shared" si="16"/>
        <v>8201469.8861462623</v>
      </c>
      <c r="Y94" s="7">
        <f t="shared" si="16"/>
        <v>3460620.3290550858</v>
      </c>
      <c r="Z94" s="7">
        <f t="shared" si="16"/>
        <v>97941.810000000056</v>
      </c>
      <c r="AA94" s="7">
        <f t="shared" si="16"/>
        <v>4642907.747091189</v>
      </c>
      <c r="AB94" s="7">
        <f t="shared" si="16"/>
        <v>0</v>
      </c>
      <c r="AC94" s="14">
        <f t="shared" si="16"/>
        <v>496.84569609847131</v>
      </c>
    </row>
    <row r="95" spans="1:29" x14ac:dyDescent="0.25">
      <c r="A95" s="7" t="s">
        <v>126</v>
      </c>
      <c r="B95" s="7" t="s">
        <v>129</v>
      </c>
      <c r="C95" s="1">
        <v>1050.8</v>
      </c>
      <c r="D95" s="7">
        <v>10699709.560000001</v>
      </c>
      <c r="E95" s="32">
        <v>-159778.96582230483</v>
      </c>
      <c r="F95" s="7">
        <f t="shared" si="10"/>
        <v>10539930.594177695</v>
      </c>
      <c r="G95" s="7">
        <v>9880972.3941776957</v>
      </c>
      <c r="H95" s="7">
        <v>658958.19999999995</v>
      </c>
      <c r="I95" s="7">
        <f t="shared" si="11"/>
        <v>0</v>
      </c>
      <c r="J95" s="7">
        <v>327101.99612896948</v>
      </c>
      <c r="K95" s="14">
        <f t="shared" si="12"/>
        <v>10030.386937740479</v>
      </c>
      <c r="L95" s="1">
        <v>1034.7</v>
      </c>
      <c r="M95" s="7">
        <v>10942930.48</v>
      </c>
      <c r="N95" s="32">
        <v>0</v>
      </c>
      <c r="O95" s="7">
        <f t="shared" si="13"/>
        <v>10942930</v>
      </c>
      <c r="P95" s="7">
        <v>10264311.356953178</v>
      </c>
      <c r="Q95" s="7">
        <v>678726.95</v>
      </c>
      <c r="R95" s="7">
        <f t="shared" si="14"/>
        <v>-108.30695317755453</v>
      </c>
      <c r="S95" s="7">
        <v>88768.076128969464</v>
      </c>
      <c r="T95" s="14">
        <f t="shared" si="15"/>
        <v>10575.944718275829</v>
      </c>
      <c r="U95" s="1">
        <f t="shared" si="17"/>
        <v>-16.099999999999909</v>
      </c>
      <c r="V95" s="7">
        <f t="shared" si="17"/>
        <v>243220.91999999993</v>
      </c>
      <c r="W95" s="7">
        <f t="shared" si="17"/>
        <v>159778.96582230483</v>
      </c>
      <c r="X95" s="7">
        <f t="shared" si="16"/>
        <v>402999.40582230501</v>
      </c>
      <c r="Y95" s="7">
        <f t="shared" si="16"/>
        <v>383338.96277548186</v>
      </c>
      <c r="Z95" s="7">
        <f t="shared" si="16"/>
        <v>19768.75</v>
      </c>
      <c r="AA95" s="7">
        <f t="shared" si="16"/>
        <v>-108.30695317755453</v>
      </c>
      <c r="AB95" s="7">
        <f t="shared" si="16"/>
        <v>-238333.92</v>
      </c>
      <c r="AC95" s="14">
        <f t="shared" si="16"/>
        <v>545.55778053534959</v>
      </c>
    </row>
    <row r="96" spans="1:29" x14ac:dyDescent="0.25">
      <c r="A96" s="7" t="s">
        <v>49</v>
      </c>
      <c r="B96" s="7" t="s">
        <v>130</v>
      </c>
      <c r="C96" s="1">
        <v>924.1</v>
      </c>
      <c r="D96" s="7">
        <v>9865852.2400000002</v>
      </c>
      <c r="E96" s="32">
        <v>-659090.65358094126</v>
      </c>
      <c r="F96" s="7">
        <f t="shared" si="10"/>
        <v>9206761.586419059</v>
      </c>
      <c r="G96" s="7">
        <v>1714445.8737862902</v>
      </c>
      <c r="H96" s="7">
        <v>215453.34</v>
      </c>
      <c r="I96" s="7">
        <f t="shared" si="11"/>
        <v>7276862.3726327689</v>
      </c>
      <c r="J96" s="7">
        <v>0</v>
      </c>
      <c r="K96" s="14">
        <f t="shared" si="12"/>
        <v>9962.9494496472871</v>
      </c>
      <c r="L96" s="1">
        <v>893.3</v>
      </c>
      <c r="M96" s="7">
        <v>9985439.3900000006</v>
      </c>
      <c r="N96" s="32">
        <v>-474019.97525929869</v>
      </c>
      <c r="O96" s="7">
        <f t="shared" si="13"/>
        <v>9511419</v>
      </c>
      <c r="P96" s="7">
        <v>1864937.6987832971</v>
      </c>
      <c r="Q96" s="7">
        <v>221916.94</v>
      </c>
      <c r="R96" s="7">
        <f t="shared" si="14"/>
        <v>7424564.3612167025</v>
      </c>
      <c r="S96" s="7">
        <v>0</v>
      </c>
      <c r="T96" s="14">
        <f t="shared" si="15"/>
        <v>10647.508115974477</v>
      </c>
      <c r="U96" s="1">
        <f t="shared" si="17"/>
        <v>-30.800000000000068</v>
      </c>
      <c r="V96" s="7">
        <f t="shared" si="17"/>
        <v>119587.15000000037</v>
      </c>
      <c r="W96" s="7">
        <f t="shared" si="17"/>
        <v>185070.67832164257</v>
      </c>
      <c r="X96" s="7">
        <f t="shared" si="16"/>
        <v>304657.41358094104</v>
      </c>
      <c r="Y96" s="7">
        <f t="shared" si="16"/>
        <v>150491.82499700692</v>
      </c>
      <c r="Z96" s="7">
        <f t="shared" si="16"/>
        <v>6463.6000000000058</v>
      </c>
      <c r="AA96" s="7">
        <f t="shared" si="16"/>
        <v>147701.98858393356</v>
      </c>
      <c r="AB96" s="7">
        <f t="shared" si="16"/>
        <v>0</v>
      </c>
      <c r="AC96" s="14">
        <f t="shared" si="16"/>
        <v>684.55866632718971</v>
      </c>
    </row>
    <row r="97" spans="1:29" x14ac:dyDescent="0.25">
      <c r="A97" s="7" t="s">
        <v>49</v>
      </c>
      <c r="B97" s="7" t="s">
        <v>131</v>
      </c>
      <c r="C97" s="1">
        <v>204.3</v>
      </c>
      <c r="D97" s="7">
        <v>3146088.03</v>
      </c>
      <c r="E97" s="32">
        <v>-210175.17447797046</v>
      </c>
      <c r="F97" s="7">
        <f t="shared" si="10"/>
        <v>2935912.8555220291</v>
      </c>
      <c r="G97" s="7">
        <v>238782.83647079999</v>
      </c>
      <c r="H97" s="7">
        <v>51985.79</v>
      </c>
      <c r="I97" s="7">
        <f t="shared" si="11"/>
        <v>2645144.2290512291</v>
      </c>
      <c r="J97" s="7">
        <v>0</v>
      </c>
      <c r="K97" s="14">
        <f t="shared" si="12"/>
        <v>14370.59645385232</v>
      </c>
      <c r="L97" s="1">
        <v>203.7</v>
      </c>
      <c r="M97" s="7">
        <v>3257676.24</v>
      </c>
      <c r="N97" s="32">
        <v>-154645.53440022486</v>
      </c>
      <c r="O97" s="7">
        <f t="shared" si="13"/>
        <v>3103031</v>
      </c>
      <c r="P97" s="7">
        <v>341158.30172051518</v>
      </c>
      <c r="Q97" s="7">
        <v>53545.36</v>
      </c>
      <c r="R97" s="7">
        <f t="shared" si="14"/>
        <v>2708327.3382794848</v>
      </c>
      <c r="S97" s="7">
        <v>0</v>
      </c>
      <c r="T97" s="14">
        <f t="shared" si="15"/>
        <v>15233.338242513501</v>
      </c>
      <c r="U97" s="1">
        <f t="shared" si="17"/>
        <v>-0.60000000000002274</v>
      </c>
      <c r="V97" s="7">
        <f t="shared" si="17"/>
        <v>111588.21000000043</v>
      </c>
      <c r="W97" s="7">
        <f t="shared" si="17"/>
        <v>55529.6400777456</v>
      </c>
      <c r="X97" s="7">
        <f t="shared" si="16"/>
        <v>167118.1444779709</v>
      </c>
      <c r="Y97" s="7">
        <f t="shared" si="16"/>
        <v>102375.4652497152</v>
      </c>
      <c r="Z97" s="7">
        <f t="shared" si="16"/>
        <v>1559.5699999999997</v>
      </c>
      <c r="AA97" s="7">
        <f t="shared" si="16"/>
        <v>63183.109228255693</v>
      </c>
      <c r="AB97" s="7">
        <f t="shared" si="16"/>
        <v>0</v>
      </c>
      <c r="AC97" s="14">
        <f t="shared" si="16"/>
        <v>862.74178866118018</v>
      </c>
    </row>
    <row r="98" spans="1:29" x14ac:dyDescent="0.25">
      <c r="A98" s="7" t="s">
        <v>49</v>
      </c>
      <c r="B98" s="7" t="s">
        <v>132</v>
      </c>
      <c r="C98" s="1">
        <v>357.6</v>
      </c>
      <c r="D98" s="7">
        <v>4196288.5999999996</v>
      </c>
      <c r="E98" s="32">
        <v>-280334.0784666214</v>
      </c>
      <c r="F98" s="7">
        <f t="shared" si="10"/>
        <v>3915954.5215333784</v>
      </c>
      <c r="G98" s="7">
        <v>1238901.40610694</v>
      </c>
      <c r="H98" s="7">
        <v>204737.85</v>
      </c>
      <c r="I98" s="7">
        <f t="shared" si="11"/>
        <v>2472315.2654264383</v>
      </c>
      <c r="J98" s="7">
        <v>0</v>
      </c>
      <c r="K98" s="14">
        <f t="shared" si="12"/>
        <v>10950.65582084278</v>
      </c>
      <c r="L98" s="1">
        <v>356.1</v>
      </c>
      <c r="M98" s="7">
        <v>4341783.53</v>
      </c>
      <c r="N98" s="32">
        <v>-206109.31988961084</v>
      </c>
      <c r="O98" s="7">
        <f t="shared" si="13"/>
        <v>4135674</v>
      </c>
      <c r="P98" s="7">
        <v>1315490.3799235632</v>
      </c>
      <c r="Q98" s="7">
        <v>210879.99</v>
      </c>
      <c r="R98" s="7">
        <f t="shared" si="14"/>
        <v>2609303.6300764363</v>
      </c>
      <c r="S98" s="7">
        <v>0</v>
      </c>
      <c r="T98" s="14">
        <f t="shared" si="15"/>
        <v>11613.79949452401</v>
      </c>
      <c r="U98" s="1">
        <f t="shared" si="17"/>
        <v>-1.5</v>
      </c>
      <c r="V98" s="7">
        <f t="shared" si="17"/>
        <v>145494.93000000063</v>
      </c>
      <c r="W98" s="7">
        <f t="shared" si="17"/>
        <v>74224.758577010565</v>
      </c>
      <c r="X98" s="7">
        <f t="shared" si="16"/>
        <v>219719.4784666216</v>
      </c>
      <c r="Y98" s="7">
        <f t="shared" si="16"/>
        <v>76588.973816623213</v>
      </c>
      <c r="Z98" s="7">
        <f t="shared" si="16"/>
        <v>6142.1399999999849</v>
      </c>
      <c r="AA98" s="7">
        <f t="shared" si="16"/>
        <v>136988.36464999802</v>
      </c>
      <c r="AB98" s="7">
        <f t="shared" si="16"/>
        <v>0</v>
      </c>
      <c r="AC98" s="14">
        <f t="shared" si="16"/>
        <v>663.14367368123021</v>
      </c>
    </row>
    <row r="99" spans="1:29" x14ac:dyDescent="0.25">
      <c r="A99" s="7" t="s">
        <v>49</v>
      </c>
      <c r="B99" s="7" t="s">
        <v>133</v>
      </c>
      <c r="C99" s="1">
        <v>108.5</v>
      </c>
      <c r="D99" s="7">
        <v>1965788.44</v>
      </c>
      <c r="E99" s="32">
        <v>-131324.97387995129</v>
      </c>
      <c r="F99" s="7">
        <f t="shared" si="10"/>
        <v>1834463.4661200487</v>
      </c>
      <c r="G99" s="7">
        <v>394692.04600559996</v>
      </c>
      <c r="H99" s="7">
        <v>61606.64</v>
      </c>
      <c r="I99" s="7">
        <f t="shared" si="11"/>
        <v>1378164.7801144489</v>
      </c>
      <c r="J99" s="7">
        <v>0</v>
      </c>
      <c r="K99" s="14">
        <f t="shared" si="12"/>
        <v>16907.497383594917</v>
      </c>
      <c r="L99" s="1">
        <v>107.9</v>
      </c>
      <c r="M99" s="7">
        <v>2030205.76</v>
      </c>
      <c r="N99" s="32">
        <v>-96376.137948445918</v>
      </c>
      <c r="O99" s="7">
        <f t="shared" si="13"/>
        <v>1933830</v>
      </c>
      <c r="P99" s="7">
        <v>457648.93217679835</v>
      </c>
      <c r="Q99" s="7">
        <v>63454.84</v>
      </c>
      <c r="R99" s="7">
        <f t="shared" si="14"/>
        <v>1412726.2278232016</v>
      </c>
      <c r="S99" s="7">
        <v>0</v>
      </c>
      <c r="T99" s="14">
        <f t="shared" si="15"/>
        <v>17922.428174235403</v>
      </c>
      <c r="U99" s="1">
        <f t="shared" si="17"/>
        <v>-0.59999999999999432</v>
      </c>
      <c r="V99" s="7">
        <f t="shared" si="17"/>
        <v>64417.320000000065</v>
      </c>
      <c r="W99" s="7">
        <f t="shared" si="17"/>
        <v>34948.835931505368</v>
      </c>
      <c r="X99" s="7">
        <f t="shared" si="16"/>
        <v>99366.533879951341</v>
      </c>
      <c r="Y99" s="7">
        <f t="shared" si="16"/>
        <v>62956.886171198392</v>
      </c>
      <c r="Z99" s="7">
        <f t="shared" si="16"/>
        <v>1848.1999999999971</v>
      </c>
      <c r="AA99" s="7">
        <f t="shared" si="16"/>
        <v>34561.447708752705</v>
      </c>
      <c r="AB99" s="7">
        <f t="shared" si="16"/>
        <v>0</v>
      </c>
      <c r="AC99" s="14">
        <f t="shared" si="16"/>
        <v>1014.9307906404865</v>
      </c>
    </row>
    <row r="100" spans="1:29" x14ac:dyDescent="0.25">
      <c r="A100" s="7" t="s">
        <v>49</v>
      </c>
      <c r="B100" s="7" t="s">
        <v>134</v>
      </c>
      <c r="C100" s="1">
        <v>560.4</v>
      </c>
      <c r="D100" s="7">
        <v>5061120.7699999996</v>
      </c>
      <c r="E100" s="32">
        <v>-338109.40149975085</v>
      </c>
      <c r="F100" s="7">
        <f t="shared" si="10"/>
        <v>4723011.3685002485</v>
      </c>
      <c r="G100" s="7">
        <v>372998.73623519996</v>
      </c>
      <c r="H100" s="7">
        <v>36329.660000000003</v>
      </c>
      <c r="I100" s="7">
        <f t="shared" si="11"/>
        <v>4313682.972265048</v>
      </c>
      <c r="J100" s="7">
        <v>0</v>
      </c>
      <c r="K100" s="14">
        <f t="shared" si="12"/>
        <v>8427.9289230910927</v>
      </c>
      <c r="L100" s="1">
        <v>557.29999999999995</v>
      </c>
      <c r="M100" s="7">
        <v>5220053.28</v>
      </c>
      <c r="N100" s="32">
        <v>-247801.76715266419</v>
      </c>
      <c r="O100" s="7">
        <f t="shared" si="13"/>
        <v>4972252</v>
      </c>
      <c r="P100" s="7">
        <v>399061.63169920311</v>
      </c>
      <c r="Q100" s="7">
        <v>37419.550000000003</v>
      </c>
      <c r="R100" s="7">
        <f t="shared" si="14"/>
        <v>4535770.8183007967</v>
      </c>
      <c r="S100" s="7">
        <v>0</v>
      </c>
      <c r="T100" s="14">
        <f t="shared" si="15"/>
        <v>8922.0383994258045</v>
      </c>
      <c r="U100" s="1">
        <f t="shared" si="17"/>
        <v>-3.1000000000000227</v>
      </c>
      <c r="V100" s="7">
        <f t="shared" si="17"/>
        <v>158932.51000000071</v>
      </c>
      <c r="W100" s="7">
        <f t="shared" si="17"/>
        <v>90307.634347086656</v>
      </c>
      <c r="X100" s="7">
        <f t="shared" si="16"/>
        <v>249240.63149975147</v>
      </c>
      <c r="Y100" s="7">
        <f t="shared" si="16"/>
        <v>26062.895464003144</v>
      </c>
      <c r="Z100" s="7">
        <f t="shared" si="16"/>
        <v>1089.8899999999994</v>
      </c>
      <c r="AA100" s="7">
        <f t="shared" si="16"/>
        <v>222087.84603574872</v>
      </c>
      <c r="AB100" s="7">
        <f t="shared" si="16"/>
        <v>0</v>
      </c>
      <c r="AC100" s="14">
        <f t="shared" si="16"/>
        <v>494.10947633471187</v>
      </c>
    </row>
    <row r="101" spans="1:29" x14ac:dyDescent="0.25">
      <c r="A101" s="7" t="s">
        <v>49</v>
      </c>
      <c r="B101" s="7" t="s">
        <v>135</v>
      </c>
      <c r="C101" s="1">
        <v>50</v>
      </c>
      <c r="D101" s="7">
        <v>910698.51</v>
      </c>
      <c r="E101" s="32">
        <v>-60839.435009731038</v>
      </c>
      <c r="F101" s="7">
        <f t="shared" si="10"/>
        <v>849859.07499026903</v>
      </c>
      <c r="G101" s="7">
        <v>270880.26415263</v>
      </c>
      <c r="H101" s="7">
        <v>27145.78</v>
      </c>
      <c r="I101" s="7">
        <f t="shared" si="11"/>
        <v>551833.030837639</v>
      </c>
      <c r="J101" s="7">
        <v>0</v>
      </c>
      <c r="K101" s="14">
        <f t="shared" si="12"/>
        <v>16997.181499805381</v>
      </c>
      <c r="L101" s="1">
        <v>50</v>
      </c>
      <c r="M101" s="7">
        <v>944394.94</v>
      </c>
      <c r="N101" s="32">
        <v>-44831.483984783052</v>
      </c>
      <c r="O101" s="7">
        <f t="shared" si="13"/>
        <v>899563</v>
      </c>
      <c r="P101" s="7">
        <v>301028.69802931597</v>
      </c>
      <c r="Q101" s="7">
        <v>27960.15</v>
      </c>
      <c r="R101" s="7">
        <f t="shared" si="14"/>
        <v>570574.15197068395</v>
      </c>
      <c r="S101" s="7">
        <v>0</v>
      </c>
      <c r="T101" s="14">
        <f t="shared" si="15"/>
        <v>17991.259999999998</v>
      </c>
      <c r="U101" s="1">
        <f t="shared" si="17"/>
        <v>0</v>
      </c>
      <c r="V101" s="7">
        <f t="shared" si="17"/>
        <v>33696.429999999935</v>
      </c>
      <c r="W101" s="7">
        <f t="shared" si="17"/>
        <v>16007.951024947986</v>
      </c>
      <c r="X101" s="7">
        <f t="shared" si="16"/>
        <v>49703.92500973097</v>
      </c>
      <c r="Y101" s="7">
        <f t="shared" si="16"/>
        <v>30148.433876685973</v>
      </c>
      <c r="Z101" s="7">
        <f t="shared" si="16"/>
        <v>814.37000000000262</v>
      </c>
      <c r="AA101" s="7">
        <f t="shared" si="16"/>
        <v>18741.121133044944</v>
      </c>
      <c r="AB101" s="7">
        <f t="shared" si="16"/>
        <v>0</v>
      </c>
      <c r="AC101" s="14">
        <f t="shared" si="16"/>
        <v>994.07850019461694</v>
      </c>
    </row>
    <row r="102" spans="1:29" x14ac:dyDescent="0.25">
      <c r="A102" s="7" t="s">
        <v>136</v>
      </c>
      <c r="B102" s="7" t="s">
        <v>137</v>
      </c>
      <c r="C102" s="1">
        <v>203</v>
      </c>
      <c r="D102" s="7">
        <v>3070266.22</v>
      </c>
      <c r="E102" s="32">
        <v>-205109.88005708123</v>
      </c>
      <c r="F102" s="7">
        <f t="shared" si="10"/>
        <v>2865156.3399429191</v>
      </c>
      <c r="G102" s="7">
        <v>1192947.0815771429</v>
      </c>
      <c r="H102" s="7">
        <v>105562.53</v>
      </c>
      <c r="I102" s="7">
        <f t="shared" si="11"/>
        <v>1566646.7283657761</v>
      </c>
      <c r="J102" s="7">
        <v>0</v>
      </c>
      <c r="K102" s="14">
        <f t="shared" si="12"/>
        <v>14114.070640112903</v>
      </c>
      <c r="L102" s="1">
        <v>204.5</v>
      </c>
      <c r="M102" s="7">
        <v>3196399.53</v>
      </c>
      <c r="N102" s="32">
        <v>-151736.66044648975</v>
      </c>
      <c r="O102" s="7">
        <f t="shared" si="13"/>
        <v>3044663</v>
      </c>
      <c r="P102" s="7">
        <v>1301611.0255085658</v>
      </c>
      <c r="Q102" s="7">
        <v>108729.41</v>
      </c>
      <c r="R102" s="7">
        <f t="shared" si="14"/>
        <v>1634322.5644914343</v>
      </c>
      <c r="S102" s="7">
        <v>0</v>
      </c>
      <c r="T102" s="14">
        <f t="shared" si="15"/>
        <v>14888.327628361858</v>
      </c>
      <c r="U102" s="1">
        <f t="shared" si="17"/>
        <v>1.5</v>
      </c>
      <c r="V102" s="7">
        <f t="shared" si="17"/>
        <v>126133.30999999959</v>
      </c>
      <c r="W102" s="7">
        <f t="shared" si="17"/>
        <v>53373.219610591477</v>
      </c>
      <c r="X102" s="7">
        <f t="shared" si="16"/>
        <v>179506.66005708091</v>
      </c>
      <c r="Y102" s="7">
        <f t="shared" si="16"/>
        <v>108663.94393142289</v>
      </c>
      <c r="Z102" s="7">
        <f t="shared" si="16"/>
        <v>3166.8800000000047</v>
      </c>
      <c r="AA102" s="7">
        <f t="shared" si="16"/>
        <v>67675.836125658127</v>
      </c>
      <c r="AB102" s="7">
        <f t="shared" si="16"/>
        <v>0</v>
      </c>
      <c r="AC102" s="14">
        <f t="shared" si="16"/>
        <v>774.25698824895517</v>
      </c>
    </row>
    <row r="103" spans="1:29" x14ac:dyDescent="0.25">
      <c r="A103" s="7" t="s">
        <v>136</v>
      </c>
      <c r="B103" s="7" t="s">
        <v>138</v>
      </c>
      <c r="C103" s="1">
        <v>475.8</v>
      </c>
      <c r="D103" s="7">
        <v>5065902.62</v>
      </c>
      <c r="E103" s="32">
        <v>-338428.85414967482</v>
      </c>
      <c r="F103" s="7">
        <f t="shared" si="10"/>
        <v>4727473.7658503251</v>
      </c>
      <c r="G103" s="7">
        <v>1886558.3016197761</v>
      </c>
      <c r="H103" s="7">
        <v>194086.27</v>
      </c>
      <c r="I103" s="7">
        <f t="shared" si="11"/>
        <v>2646829.194230549</v>
      </c>
      <c r="J103" s="7">
        <v>0</v>
      </c>
      <c r="K103" s="14">
        <f t="shared" si="12"/>
        <v>9935.8422989708379</v>
      </c>
      <c r="L103" s="1">
        <v>472</v>
      </c>
      <c r="M103" s="7">
        <v>5220018.8</v>
      </c>
      <c r="N103" s="32">
        <v>-247800.13034850277</v>
      </c>
      <c r="O103" s="7">
        <f t="shared" si="13"/>
        <v>4972219</v>
      </c>
      <c r="P103" s="7">
        <v>2014018.7172847572</v>
      </c>
      <c r="Q103" s="7">
        <v>199908.86</v>
      </c>
      <c r="R103" s="7">
        <f t="shared" si="14"/>
        <v>2758291.422715243</v>
      </c>
      <c r="S103" s="7">
        <v>0</v>
      </c>
      <c r="T103" s="14">
        <f t="shared" si="15"/>
        <v>10534.362288135593</v>
      </c>
      <c r="U103" s="1">
        <f t="shared" si="17"/>
        <v>-3.8000000000000114</v>
      </c>
      <c r="V103" s="7">
        <f t="shared" si="17"/>
        <v>154116.1799999997</v>
      </c>
      <c r="W103" s="7">
        <f t="shared" si="17"/>
        <v>90628.723801172047</v>
      </c>
      <c r="X103" s="7">
        <f t="shared" si="16"/>
        <v>244745.23414967488</v>
      </c>
      <c r="Y103" s="7">
        <f t="shared" si="16"/>
        <v>127460.41566498112</v>
      </c>
      <c r="Z103" s="7">
        <f t="shared" si="16"/>
        <v>5822.5899999999965</v>
      </c>
      <c r="AA103" s="7">
        <f t="shared" si="16"/>
        <v>111462.22848469391</v>
      </c>
      <c r="AB103" s="7">
        <f t="shared" si="16"/>
        <v>0</v>
      </c>
      <c r="AC103" s="14">
        <f t="shared" si="16"/>
        <v>598.51998916475532</v>
      </c>
    </row>
    <row r="104" spans="1:29" x14ac:dyDescent="0.25">
      <c r="A104" s="7" t="s">
        <v>136</v>
      </c>
      <c r="B104" s="7" t="s">
        <v>139</v>
      </c>
      <c r="C104" s="1">
        <v>50</v>
      </c>
      <c r="D104" s="7">
        <v>988644.69</v>
      </c>
      <c r="E104" s="32">
        <v>-66046.648484107747</v>
      </c>
      <c r="F104" s="7">
        <f t="shared" si="10"/>
        <v>922598.04151589214</v>
      </c>
      <c r="G104" s="7">
        <v>181651.76931599999</v>
      </c>
      <c r="H104" s="7">
        <v>22772.67</v>
      </c>
      <c r="I104" s="7">
        <f t="shared" si="11"/>
        <v>718173.60219989216</v>
      </c>
      <c r="J104" s="7">
        <v>0</v>
      </c>
      <c r="K104" s="14">
        <f t="shared" si="12"/>
        <v>18451.960830317843</v>
      </c>
      <c r="L104" s="1">
        <v>50</v>
      </c>
      <c r="M104" s="7">
        <v>1025225.18</v>
      </c>
      <c r="N104" s="32">
        <v>-48668.585875699762</v>
      </c>
      <c r="O104" s="7">
        <f t="shared" si="13"/>
        <v>976557</v>
      </c>
      <c r="P104" s="7">
        <v>182534.61723926399</v>
      </c>
      <c r="Q104" s="7">
        <v>23455.85</v>
      </c>
      <c r="R104" s="7">
        <f t="shared" si="14"/>
        <v>770566.53276073607</v>
      </c>
      <c r="S104" s="7">
        <v>0</v>
      </c>
      <c r="T104" s="14">
        <f t="shared" si="15"/>
        <v>19531.14</v>
      </c>
      <c r="U104" s="1">
        <f t="shared" si="17"/>
        <v>0</v>
      </c>
      <c r="V104" s="7">
        <f t="shared" si="17"/>
        <v>36580.490000000107</v>
      </c>
      <c r="W104" s="7">
        <f t="shared" si="17"/>
        <v>17378.062608407985</v>
      </c>
      <c r="X104" s="7">
        <f t="shared" si="16"/>
        <v>53958.958484107861</v>
      </c>
      <c r="Y104" s="7">
        <f t="shared" si="16"/>
        <v>882.84792326399474</v>
      </c>
      <c r="Z104" s="7">
        <f t="shared" si="16"/>
        <v>683.18000000000029</v>
      </c>
      <c r="AA104" s="7">
        <f t="shared" si="16"/>
        <v>52392.930560843903</v>
      </c>
      <c r="AB104" s="7">
        <f t="shared" si="16"/>
        <v>0</v>
      </c>
      <c r="AC104" s="14">
        <f t="shared" si="16"/>
        <v>1079.1791696821565</v>
      </c>
    </row>
    <row r="105" spans="1:29" x14ac:dyDescent="0.25">
      <c r="A105" s="7" t="s">
        <v>140</v>
      </c>
      <c r="B105" s="7" t="s">
        <v>141</v>
      </c>
      <c r="C105" s="1">
        <v>2115.4</v>
      </c>
      <c r="D105" s="7">
        <v>19671189.280000001</v>
      </c>
      <c r="E105" s="32">
        <v>-1314138.5745373382</v>
      </c>
      <c r="F105" s="7">
        <f t="shared" si="10"/>
        <v>18357050.705462664</v>
      </c>
      <c r="G105" s="7">
        <v>6070339.0088999998</v>
      </c>
      <c r="H105" s="7">
        <v>588626.91</v>
      </c>
      <c r="I105" s="7">
        <f t="shared" si="11"/>
        <v>11698084.786562664</v>
      </c>
      <c r="J105" s="7">
        <v>0</v>
      </c>
      <c r="K105" s="14">
        <f t="shared" si="12"/>
        <v>8677.8154039248675</v>
      </c>
      <c r="L105" s="1">
        <v>2105.4</v>
      </c>
      <c r="M105" s="7">
        <v>20313771.559999999</v>
      </c>
      <c r="N105" s="32">
        <v>-964317.45426620077</v>
      </c>
      <c r="O105" s="7">
        <f t="shared" si="13"/>
        <v>19349454</v>
      </c>
      <c r="P105" s="7">
        <v>6143918.2498547994</v>
      </c>
      <c r="Q105" s="7">
        <v>606285.72</v>
      </c>
      <c r="R105" s="7">
        <f t="shared" si="14"/>
        <v>12599250.0301452</v>
      </c>
      <c r="S105" s="7">
        <v>0</v>
      </c>
      <c r="T105" s="14">
        <f t="shared" si="15"/>
        <v>9190.3932744371614</v>
      </c>
      <c r="U105" s="1">
        <f t="shared" si="17"/>
        <v>-10</v>
      </c>
      <c r="V105" s="7">
        <f t="shared" si="17"/>
        <v>642582.27999999747</v>
      </c>
      <c r="W105" s="7">
        <f t="shared" si="17"/>
        <v>349821.12027113745</v>
      </c>
      <c r="X105" s="7">
        <f t="shared" si="16"/>
        <v>992403.29453733563</v>
      </c>
      <c r="Y105" s="7">
        <f t="shared" si="16"/>
        <v>73579.240954799578</v>
      </c>
      <c r="Z105" s="7">
        <f t="shared" si="16"/>
        <v>17658.809999999939</v>
      </c>
      <c r="AA105" s="7">
        <f t="shared" si="16"/>
        <v>901165.24358253554</v>
      </c>
      <c r="AB105" s="7">
        <f t="shared" si="16"/>
        <v>0</v>
      </c>
      <c r="AC105" s="14">
        <f t="shared" si="16"/>
        <v>512.57787051229388</v>
      </c>
    </row>
    <row r="106" spans="1:29" x14ac:dyDescent="0.25">
      <c r="A106" s="7" t="s">
        <v>140</v>
      </c>
      <c r="B106" s="7" t="s">
        <v>142</v>
      </c>
      <c r="C106" s="1">
        <v>190.3</v>
      </c>
      <c r="D106" s="7">
        <v>2929322.54</v>
      </c>
      <c r="E106" s="32">
        <v>-195694.10330414426</v>
      </c>
      <c r="F106" s="7">
        <f t="shared" si="10"/>
        <v>2733628.4366958556</v>
      </c>
      <c r="G106" s="7">
        <v>1129507.2469800001</v>
      </c>
      <c r="H106" s="7">
        <v>114928.32000000001</v>
      </c>
      <c r="I106" s="7">
        <f t="shared" si="11"/>
        <v>1489192.8697158555</v>
      </c>
      <c r="J106" s="7">
        <v>0</v>
      </c>
      <c r="K106" s="14">
        <f t="shared" si="12"/>
        <v>14364.836766662404</v>
      </c>
      <c r="L106" s="1">
        <v>190.1</v>
      </c>
      <c r="M106" s="7">
        <v>3035771.05</v>
      </c>
      <c r="N106" s="32">
        <v>-144111.44685881419</v>
      </c>
      <c r="O106" s="7">
        <f t="shared" si="13"/>
        <v>2891660</v>
      </c>
      <c r="P106" s="7">
        <v>1115532.85991922</v>
      </c>
      <c r="Q106" s="7">
        <v>118376.17</v>
      </c>
      <c r="R106" s="7">
        <f t="shared" si="14"/>
        <v>1657750.9700807801</v>
      </c>
      <c r="S106" s="7">
        <v>0</v>
      </c>
      <c r="T106" s="14">
        <f t="shared" si="15"/>
        <v>15211.257233035245</v>
      </c>
      <c r="U106" s="1">
        <f t="shared" si="17"/>
        <v>-0.20000000000001705</v>
      </c>
      <c r="V106" s="7">
        <f t="shared" si="17"/>
        <v>106448.50999999978</v>
      </c>
      <c r="W106" s="7">
        <f t="shared" si="17"/>
        <v>51582.656445330067</v>
      </c>
      <c r="X106" s="7">
        <f t="shared" si="16"/>
        <v>158031.56330414442</v>
      </c>
      <c r="Y106" s="7">
        <f t="shared" si="16"/>
        <v>-13974.387060780078</v>
      </c>
      <c r="Z106" s="7">
        <f t="shared" si="16"/>
        <v>3447.8499999999913</v>
      </c>
      <c r="AA106" s="7">
        <f t="shared" si="16"/>
        <v>168558.10036492464</v>
      </c>
      <c r="AB106" s="7">
        <f t="shared" si="16"/>
        <v>0</v>
      </c>
      <c r="AC106" s="14">
        <f t="shared" si="16"/>
        <v>846.42046637284147</v>
      </c>
    </row>
    <row r="107" spans="1:29" x14ac:dyDescent="0.25">
      <c r="A107" s="7" t="s">
        <v>140</v>
      </c>
      <c r="B107" s="7" t="s">
        <v>143</v>
      </c>
      <c r="C107" s="1">
        <v>311</v>
      </c>
      <c r="D107" s="7">
        <v>3886415.82</v>
      </c>
      <c r="E107" s="32">
        <v>-259632.95218488996</v>
      </c>
      <c r="F107" s="7">
        <f t="shared" si="10"/>
        <v>3626782.8678151099</v>
      </c>
      <c r="G107" s="7">
        <v>769936.68773999996</v>
      </c>
      <c r="H107" s="7">
        <v>68915.89</v>
      </c>
      <c r="I107" s="7">
        <f t="shared" si="11"/>
        <v>2787930.2900751098</v>
      </c>
      <c r="J107" s="7">
        <v>0</v>
      </c>
      <c r="K107" s="14">
        <f t="shared" si="12"/>
        <v>11661.681246993923</v>
      </c>
      <c r="L107" s="1">
        <v>313.10000000000002</v>
      </c>
      <c r="M107" s="7">
        <v>4047018.92</v>
      </c>
      <c r="N107" s="32">
        <v>-192116.51419700959</v>
      </c>
      <c r="O107" s="7">
        <f t="shared" si="13"/>
        <v>3854902</v>
      </c>
      <c r="P107" s="7">
        <v>781255.15190117992</v>
      </c>
      <c r="Q107" s="7">
        <v>70983.37</v>
      </c>
      <c r="R107" s="7">
        <f t="shared" si="14"/>
        <v>3002663.47809882</v>
      </c>
      <c r="S107" s="7">
        <v>0</v>
      </c>
      <c r="T107" s="14">
        <f t="shared" si="15"/>
        <v>12312.047269243052</v>
      </c>
      <c r="U107" s="1">
        <f t="shared" si="17"/>
        <v>2.1000000000000227</v>
      </c>
      <c r="V107" s="7">
        <f t="shared" si="17"/>
        <v>160603.10000000009</v>
      </c>
      <c r="W107" s="7">
        <f t="shared" si="17"/>
        <v>67516.437987880374</v>
      </c>
      <c r="X107" s="7">
        <f t="shared" si="16"/>
        <v>228119.1321848901</v>
      </c>
      <c r="Y107" s="7">
        <f t="shared" si="16"/>
        <v>11318.46416117996</v>
      </c>
      <c r="Z107" s="7">
        <f t="shared" si="16"/>
        <v>2067.4799999999959</v>
      </c>
      <c r="AA107" s="7">
        <f t="shared" si="16"/>
        <v>214733.18802371016</v>
      </c>
      <c r="AB107" s="7">
        <f t="shared" si="16"/>
        <v>0</v>
      </c>
      <c r="AC107" s="14">
        <f t="shared" si="16"/>
        <v>650.36602224912895</v>
      </c>
    </row>
    <row r="108" spans="1:29" x14ac:dyDescent="0.25">
      <c r="A108" s="7" t="s">
        <v>140</v>
      </c>
      <c r="B108" s="7" t="s">
        <v>144</v>
      </c>
      <c r="C108" s="1">
        <v>151.9</v>
      </c>
      <c r="D108" s="7">
        <v>2545323.9900000002</v>
      </c>
      <c r="E108" s="32">
        <v>-170040.98696539464</v>
      </c>
      <c r="F108" s="7">
        <f t="shared" si="10"/>
        <v>2375283.0030346056</v>
      </c>
      <c r="G108" s="7">
        <v>1134265.7687522001</v>
      </c>
      <c r="H108" s="7">
        <v>119297.96</v>
      </c>
      <c r="I108" s="7">
        <f t="shared" si="11"/>
        <v>1121719.2742824056</v>
      </c>
      <c r="J108" s="7">
        <v>0</v>
      </c>
      <c r="K108" s="14">
        <f t="shared" si="12"/>
        <v>15637.149460398983</v>
      </c>
      <c r="L108" s="1">
        <v>148.4</v>
      </c>
      <c r="M108" s="7">
        <v>2597937.91</v>
      </c>
      <c r="N108" s="32">
        <v>-123327.01804355894</v>
      </c>
      <c r="O108" s="7">
        <f t="shared" si="13"/>
        <v>2474611</v>
      </c>
      <c r="P108" s="7">
        <v>1201724.1352134813</v>
      </c>
      <c r="Q108" s="7">
        <v>122876.9</v>
      </c>
      <c r="R108" s="7">
        <f t="shared" si="14"/>
        <v>1150009.9647865188</v>
      </c>
      <c r="S108" s="7">
        <v>0</v>
      </c>
      <c r="T108" s="14">
        <f t="shared" si="15"/>
        <v>16675.276280323451</v>
      </c>
      <c r="U108" s="1">
        <f t="shared" si="17"/>
        <v>-3.5</v>
      </c>
      <c r="V108" s="7">
        <f t="shared" si="17"/>
        <v>52613.919999999925</v>
      </c>
      <c r="W108" s="7">
        <f t="shared" si="17"/>
        <v>46713.968921835694</v>
      </c>
      <c r="X108" s="7">
        <f t="shared" si="16"/>
        <v>99327.996965394355</v>
      </c>
      <c r="Y108" s="7">
        <f t="shared" si="16"/>
        <v>67458.366461281199</v>
      </c>
      <c r="Z108" s="7">
        <f t="shared" si="16"/>
        <v>3578.9399999999878</v>
      </c>
      <c r="AA108" s="7">
        <f t="shared" si="16"/>
        <v>28290.690504113212</v>
      </c>
      <c r="AB108" s="7">
        <f t="shared" si="16"/>
        <v>0</v>
      </c>
      <c r="AC108" s="14">
        <f t="shared" si="16"/>
        <v>1038.1268199244678</v>
      </c>
    </row>
    <row r="109" spans="1:29" x14ac:dyDescent="0.25">
      <c r="A109" s="7" t="s">
        <v>145</v>
      </c>
      <c r="B109" s="7" t="s">
        <v>146</v>
      </c>
      <c r="C109" s="1">
        <v>161.80000000000001</v>
      </c>
      <c r="D109" s="7">
        <v>2661456.67</v>
      </c>
      <c r="E109" s="32">
        <v>-177799.25884108472</v>
      </c>
      <c r="F109" s="7">
        <f t="shared" si="10"/>
        <v>2483657.4111589151</v>
      </c>
      <c r="G109" s="7">
        <v>1035614.4894978</v>
      </c>
      <c r="H109" s="7">
        <v>81138.81</v>
      </c>
      <c r="I109" s="7">
        <f t="shared" si="11"/>
        <v>1366904.1116611152</v>
      </c>
      <c r="J109" s="7">
        <v>0</v>
      </c>
      <c r="K109" s="14">
        <f t="shared" si="12"/>
        <v>15350.169413837546</v>
      </c>
      <c r="L109" s="1">
        <v>161.4</v>
      </c>
      <c r="M109" s="7">
        <v>2755465.04</v>
      </c>
      <c r="N109" s="32">
        <v>-130805.00707827765</v>
      </c>
      <c r="O109" s="7">
        <f t="shared" si="13"/>
        <v>2624660</v>
      </c>
      <c r="P109" s="7">
        <v>1331029.8761309581</v>
      </c>
      <c r="Q109" s="7">
        <v>83572.97</v>
      </c>
      <c r="R109" s="7">
        <f t="shared" si="14"/>
        <v>1210057.1538690419</v>
      </c>
      <c r="S109" s="7">
        <v>0</v>
      </c>
      <c r="T109" s="14">
        <f t="shared" si="15"/>
        <v>16261.833952912019</v>
      </c>
      <c r="U109" s="1">
        <f t="shared" si="17"/>
        <v>-0.40000000000000568</v>
      </c>
      <c r="V109" s="7">
        <f t="shared" si="17"/>
        <v>94008.370000000112</v>
      </c>
      <c r="W109" s="7">
        <f t="shared" si="17"/>
        <v>46994.251762807078</v>
      </c>
      <c r="X109" s="7">
        <f t="shared" si="16"/>
        <v>141002.58884108486</v>
      </c>
      <c r="Y109" s="7">
        <f t="shared" si="16"/>
        <v>295415.38663315808</v>
      </c>
      <c r="Z109" s="7">
        <f t="shared" si="16"/>
        <v>2434.1600000000035</v>
      </c>
      <c r="AA109" s="7">
        <f t="shared" si="16"/>
        <v>-156846.95779207326</v>
      </c>
      <c r="AB109" s="7">
        <f t="shared" si="16"/>
        <v>0</v>
      </c>
      <c r="AC109" s="14">
        <f t="shared" si="16"/>
        <v>911.66453907447249</v>
      </c>
    </row>
    <row r="110" spans="1:29" x14ac:dyDescent="0.25">
      <c r="A110" s="7" t="s">
        <v>145</v>
      </c>
      <c r="B110" s="7" t="s">
        <v>147</v>
      </c>
      <c r="C110" s="1">
        <v>397.3</v>
      </c>
      <c r="D110" s="7">
        <v>4498369.5999999996</v>
      </c>
      <c r="E110" s="32">
        <v>-300514.67299419409</v>
      </c>
      <c r="F110" s="7">
        <f t="shared" si="10"/>
        <v>4197854.9270058051</v>
      </c>
      <c r="G110" s="7">
        <v>1935835.8565589997</v>
      </c>
      <c r="H110" s="7">
        <v>260376.91</v>
      </c>
      <c r="I110" s="7">
        <f t="shared" si="11"/>
        <v>2001642.1604468052</v>
      </c>
      <c r="J110" s="7">
        <v>0</v>
      </c>
      <c r="K110" s="14">
        <f t="shared" si="12"/>
        <v>10565.957530847734</v>
      </c>
      <c r="L110" s="1">
        <v>384.5</v>
      </c>
      <c r="M110" s="7">
        <v>4592601.7699999996</v>
      </c>
      <c r="N110" s="32">
        <v>-218015.9422500096</v>
      </c>
      <c r="O110" s="7">
        <f t="shared" si="13"/>
        <v>4374586</v>
      </c>
      <c r="P110" s="7">
        <v>2182210.767183762</v>
      </c>
      <c r="Q110" s="7">
        <v>268188.21999999997</v>
      </c>
      <c r="R110" s="7">
        <f t="shared" si="14"/>
        <v>1924187.012816238</v>
      </c>
      <c r="S110" s="7">
        <v>0</v>
      </c>
      <c r="T110" s="14">
        <f t="shared" si="15"/>
        <v>11377.336801040312</v>
      </c>
      <c r="U110" s="1">
        <f t="shared" si="17"/>
        <v>-12.800000000000011</v>
      </c>
      <c r="V110" s="7">
        <f t="shared" si="17"/>
        <v>94232.169999999925</v>
      </c>
      <c r="W110" s="7">
        <f t="shared" si="17"/>
        <v>82498.73074418449</v>
      </c>
      <c r="X110" s="7">
        <f t="shared" si="16"/>
        <v>176731.07299419492</v>
      </c>
      <c r="Y110" s="7">
        <f t="shared" si="16"/>
        <v>246374.9106247623</v>
      </c>
      <c r="Z110" s="7">
        <f t="shared" si="16"/>
        <v>7811.3099999999686</v>
      </c>
      <c r="AA110" s="7">
        <f t="shared" si="16"/>
        <v>-77455.147630567197</v>
      </c>
      <c r="AB110" s="7">
        <f t="shared" si="16"/>
        <v>0</v>
      </c>
      <c r="AC110" s="14">
        <f t="shared" si="16"/>
        <v>811.37927019257768</v>
      </c>
    </row>
    <row r="111" spans="1:29" x14ac:dyDescent="0.25">
      <c r="A111" s="7" t="s">
        <v>145</v>
      </c>
      <c r="B111" s="7" t="s">
        <v>148</v>
      </c>
      <c r="C111" s="1">
        <v>22083.599999999999</v>
      </c>
      <c r="D111" s="7">
        <v>201178576.02000001</v>
      </c>
      <c r="E111" s="32">
        <v>-13439783.602060605</v>
      </c>
      <c r="F111" s="7">
        <f t="shared" si="10"/>
        <v>187738792.41793939</v>
      </c>
      <c r="G111" s="7">
        <v>49373328.546029605</v>
      </c>
      <c r="H111" s="7">
        <v>5387314.4500000002</v>
      </c>
      <c r="I111" s="7">
        <f t="shared" si="11"/>
        <v>132978149.42190979</v>
      </c>
      <c r="J111" s="7">
        <v>0</v>
      </c>
      <c r="K111" s="14">
        <f t="shared" si="12"/>
        <v>8501.2766223776653</v>
      </c>
      <c r="L111" s="1">
        <v>22234</v>
      </c>
      <c r="M111" s="7">
        <v>210035067.75999999</v>
      </c>
      <c r="N111" s="32">
        <v>-9970599.5634890459</v>
      </c>
      <c r="O111" s="7">
        <f t="shared" si="13"/>
        <v>200064468</v>
      </c>
      <c r="P111" s="7">
        <v>51791902.439150348</v>
      </c>
      <c r="Q111" s="7">
        <v>5548933.8799999999</v>
      </c>
      <c r="R111" s="7">
        <f t="shared" si="14"/>
        <v>142723631.68084967</v>
      </c>
      <c r="S111" s="7">
        <v>0</v>
      </c>
      <c r="T111" s="14">
        <f t="shared" si="15"/>
        <v>8998.1320500134934</v>
      </c>
      <c r="U111" s="1">
        <f t="shared" si="17"/>
        <v>150.40000000000146</v>
      </c>
      <c r="V111" s="7">
        <f t="shared" si="17"/>
        <v>8856491.7399999797</v>
      </c>
      <c r="W111" s="7">
        <f t="shared" si="17"/>
        <v>3469184.0385715589</v>
      </c>
      <c r="X111" s="7">
        <f t="shared" si="16"/>
        <v>12325675.582060605</v>
      </c>
      <c r="Y111" s="7">
        <f t="shared" si="16"/>
        <v>2418573.8931207433</v>
      </c>
      <c r="Z111" s="7">
        <f t="shared" si="16"/>
        <v>161619.4299999997</v>
      </c>
      <c r="AA111" s="7">
        <f t="shared" si="16"/>
        <v>9745482.2589398772</v>
      </c>
      <c r="AB111" s="7">
        <f t="shared" si="16"/>
        <v>0</v>
      </c>
      <c r="AC111" s="14">
        <f t="shared" si="16"/>
        <v>496.85542763582816</v>
      </c>
    </row>
    <row r="112" spans="1:29" x14ac:dyDescent="0.25">
      <c r="A112" s="7" t="s">
        <v>149</v>
      </c>
      <c r="B112" s="7" t="s">
        <v>150</v>
      </c>
      <c r="C112" s="1">
        <v>89.8</v>
      </c>
      <c r="D112" s="7">
        <v>1706049.91</v>
      </c>
      <c r="E112" s="32">
        <v>-113973.07833829934</v>
      </c>
      <c r="F112" s="7">
        <f t="shared" si="10"/>
        <v>1592076.8316617005</v>
      </c>
      <c r="G112" s="7">
        <v>1049657.0722313549</v>
      </c>
      <c r="H112" s="7">
        <v>96228.68</v>
      </c>
      <c r="I112" s="7">
        <f t="shared" si="11"/>
        <v>446191.07943034562</v>
      </c>
      <c r="J112" s="7">
        <v>0</v>
      </c>
      <c r="K112" s="14">
        <f t="shared" si="12"/>
        <v>17729.140664384195</v>
      </c>
      <c r="L112" s="1">
        <v>89.1</v>
      </c>
      <c r="M112" s="7">
        <v>1757948.31</v>
      </c>
      <c r="N112" s="32">
        <v>-83451.772312377536</v>
      </c>
      <c r="O112" s="7">
        <f t="shared" si="13"/>
        <v>1674497</v>
      </c>
      <c r="P112" s="7">
        <v>1107764.8490055187</v>
      </c>
      <c r="Q112" s="7">
        <v>99115.54</v>
      </c>
      <c r="R112" s="7">
        <f t="shared" si="14"/>
        <v>467616.61099448131</v>
      </c>
      <c r="S112" s="7">
        <v>0</v>
      </c>
      <c r="T112" s="14">
        <f t="shared" si="15"/>
        <v>18793.456790123459</v>
      </c>
      <c r="U112" s="1">
        <f t="shared" si="17"/>
        <v>-0.70000000000000284</v>
      </c>
      <c r="V112" s="7">
        <f t="shared" si="17"/>
        <v>51898.40000000014</v>
      </c>
      <c r="W112" s="7">
        <f t="shared" si="17"/>
        <v>30521.306025921804</v>
      </c>
      <c r="X112" s="7">
        <f t="shared" si="16"/>
        <v>82420.168338299496</v>
      </c>
      <c r="Y112" s="7">
        <f t="shared" si="16"/>
        <v>58107.776774163824</v>
      </c>
      <c r="Z112" s="7">
        <f t="shared" si="16"/>
        <v>2886.8600000000006</v>
      </c>
      <c r="AA112" s="7">
        <f t="shared" si="16"/>
        <v>21425.531564135686</v>
      </c>
      <c r="AB112" s="7">
        <f t="shared" si="16"/>
        <v>0</v>
      </c>
      <c r="AC112" s="14">
        <f t="shared" si="16"/>
        <v>1064.316125739264</v>
      </c>
    </row>
    <row r="113" spans="1:29" x14ac:dyDescent="0.25">
      <c r="A113" s="7" t="s">
        <v>151</v>
      </c>
      <c r="B113" s="7" t="s">
        <v>151</v>
      </c>
      <c r="C113" s="1">
        <v>2083.8000000000002</v>
      </c>
      <c r="D113" s="7">
        <v>19013441.100000001</v>
      </c>
      <c r="E113" s="32">
        <v>-1270197.5477205943</v>
      </c>
      <c r="F113" s="7">
        <f t="shared" si="10"/>
        <v>17743243.552279405</v>
      </c>
      <c r="G113" s="7">
        <v>9041243.3974334989</v>
      </c>
      <c r="H113" s="7">
        <v>825629.78</v>
      </c>
      <c r="I113" s="7">
        <f t="shared" si="11"/>
        <v>7876370.3748459062</v>
      </c>
      <c r="J113" s="7">
        <v>0</v>
      </c>
      <c r="K113" s="14">
        <f t="shared" si="12"/>
        <v>8514.8495787884658</v>
      </c>
      <c r="L113" s="1">
        <v>2069.3000000000002</v>
      </c>
      <c r="M113" s="7">
        <v>19599423.059999999</v>
      </c>
      <c r="N113" s="32">
        <v>-930406.53206525824</v>
      </c>
      <c r="O113" s="7">
        <f t="shared" si="13"/>
        <v>18669017</v>
      </c>
      <c r="P113" s="7">
        <v>9020169.6592840441</v>
      </c>
      <c r="Q113" s="7">
        <v>850398.67</v>
      </c>
      <c r="R113" s="7">
        <f t="shared" si="14"/>
        <v>8798448.670715956</v>
      </c>
      <c r="S113" s="7">
        <v>0</v>
      </c>
      <c r="T113" s="14">
        <f t="shared" si="15"/>
        <v>9021.8996762190109</v>
      </c>
      <c r="U113" s="1">
        <f t="shared" si="17"/>
        <v>-14.5</v>
      </c>
      <c r="V113" s="7">
        <f t="shared" si="17"/>
        <v>585981.95999999717</v>
      </c>
      <c r="W113" s="7">
        <f t="shared" si="17"/>
        <v>339791.01565533609</v>
      </c>
      <c r="X113" s="7">
        <f t="shared" si="16"/>
        <v>925773.4477205947</v>
      </c>
      <c r="Y113" s="7">
        <f t="shared" si="16"/>
        <v>-21073.738149454817</v>
      </c>
      <c r="Z113" s="7">
        <f t="shared" si="16"/>
        <v>24768.890000000014</v>
      </c>
      <c r="AA113" s="7">
        <f t="shared" si="16"/>
        <v>922078.29587004986</v>
      </c>
      <c r="AB113" s="7">
        <f t="shared" si="16"/>
        <v>0</v>
      </c>
      <c r="AC113" s="14">
        <f t="shared" si="16"/>
        <v>507.05009743054507</v>
      </c>
    </row>
    <row r="114" spans="1:29" x14ac:dyDescent="0.25">
      <c r="A114" s="7" t="s">
        <v>152</v>
      </c>
      <c r="B114" s="7" t="s">
        <v>152</v>
      </c>
      <c r="C114" s="1">
        <v>2710.4</v>
      </c>
      <c r="D114" s="7">
        <v>24975807.09</v>
      </c>
      <c r="E114" s="32">
        <v>-1668514.8548970774</v>
      </c>
      <c r="F114" s="7">
        <f t="shared" si="10"/>
        <v>23307292.235102922</v>
      </c>
      <c r="G114" s="7">
        <v>11385166.127561098</v>
      </c>
      <c r="H114" s="7">
        <v>966540.17</v>
      </c>
      <c r="I114" s="7">
        <f t="shared" si="11"/>
        <v>10955585.937541824</v>
      </c>
      <c r="J114" s="7">
        <v>0</v>
      </c>
      <c r="K114" s="14">
        <f t="shared" si="12"/>
        <v>8599.2075837894481</v>
      </c>
      <c r="L114" s="1">
        <v>2720.7</v>
      </c>
      <c r="M114" s="7">
        <v>25987357.34</v>
      </c>
      <c r="N114" s="32">
        <v>-1233648.9164110138</v>
      </c>
      <c r="O114" s="7">
        <f t="shared" si="13"/>
        <v>24753708</v>
      </c>
      <c r="P114" s="7">
        <v>12265957.274883019</v>
      </c>
      <c r="Q114" s="7">
        <v>995536.38</v>
      </c>
      <c r="R114" s="7">
        <f t="shared" si="14"/>
        <v>11492214.34511698</v>
      </c>
      <c r="S114" s="7">
        <v>0</v>
      </c>
      <c r="T114" s="14">
        <f t="shared" si="15"/>
        <v>9098.2864703936484</v>
      </c>
      <c r="U114" s="1">
        <f t="shared" si="17"/>
        <v>10.299999999999727</v>
      </c>
      <c r="V114" s="7">
        <f t="shared" si="17"/>
        <v>1011550.25</v>
      </c>
      <c r="W114" s="7">
        <f t="shared" si="17"/>
        <v>434865.93848606362</v>
      </c>
      <c r="X114" s="7">
        <f t="shared" si="16"/>
        <v>1446415.7648970783</v>
      </c>
      <c r="Y114" s="7">
        <f t="shared" si="16"/>
        <v>880791.14732192084</v>
      </c>
      <c r="Z114" s="7">
        <f t="shared" si="16"/>
        <v>28996.209999999963</v>
      </c>
      <c r="AA114" s="7">
        <f t="shared" si="16"/>
        <v>536628.40757515654</v>
      </c>
      <c r="AB114" s="7">
        <f t="shared" si="16"/>
        <v>0</v>
      </c>
      <c r="AC114" s="14">
        <f t="shared" si="16"/>
        <v>499.07888660420031</v>
      </c>
    </row>
    <row r="115" spans="1:29" x14ac:dyDescent="0.25">
      <c r="A115" s="7" t="s">
        <v>152</v>
      </c>
      <c r="B115" s="7" t="s">
        <v>71</v>
      </c>
      <c r="C115" s="1">
        <v>664.1</v>
      </c>
      <c r="D115" s="7">
        <v>6881647.8799999999</v>
      </c>
      <c r="E115" s="32">
        <v>-459730.15697051416</v>
      </c>
      <c r="F115" s="7">
        <f t="shared" si="10"/>
        <v>6421917.7230294859</v>
      </c>
      <c r="G115" s="7">
        <v>1368265.1674339999</v>
      </c>
      <c r="H115" s="7">
        <v>112653.87</v>
      </c>
      <c r="I115" s="7">
        <f t="shared" si="11"/>
        <v>4940998.6855954854</v>
      </c>
      <c r="J115" s="7">
        <v>0</v>
      </c>
      <c r="K115" s="14">
        <f t="shared" si="12"/>
        <v>9670.1064945482394</v>
      </c>
      <c r="L115" s="1">
        <v>657.9</v>
      </c>
      <c r="M115" s="7">
        <v>7083612.6799999997</v>
      </c>
      <c r="N115" s="32">
        <v>-336267.01601961796</v>
      </c>
      <c r="O115" s="7">
        <f t="shared" si="13"/>
        <v>6747346</v>
      </c>
      <c r="P115" s="7">
        <v>1439026.7669624193</v>
      </c>
      <c r="Q115" s="7">
        <v>116033.49</v>
      </c>
      <c r="R115" s="7">
        <f t="shared" si="14"/>
        <v>5192285.7430375805</v>
      </c>
      <c r="S115" s="7">
        <v>0</v>
      </c>
      <c r="T115" s="14">
        <f t="shared" si="15"/>
        <v>10255.883872929016</v>
      </c>
      <c r="U115" s="1">
        <f t="shared" si="17"/>
        <v>-6.2000000000000455</v>
      </c>
      <c r="V115" s="7">
        <f t="shared" si="17"/>
        <v>201964.79999999981</v>
      </c>
      <c r="W115" s="7">
        <f t="shared" si="17"/>
        <v>123463.1409508962</v>
      </c>
      <c r="X115" s="7">
        <f t="shared" si="16"/>
        <v>325428.2769705141</v>
      </c>
      <c r="Y115" s="7">
        <f t="shared" si="16"/>
        <v>70761.59952841932</v>
      </c>
      <c r="Z115" s="7">
        <f t="shared" si="16"/>
        <v>3379.6200000000099</v>
      </c>
      <c r="AA115" s="7">
        <f t="shared" si="16"/>
        <v>251287.05744209513</v>
      </c>
      <c r="AB115" s="7">
        <f t="shared" si="16"/>
        <v>0</v>
      </c>
      <c r="AC115" s="14">
        <f t="shared" si="16"/>
        <v>585.77737838077701</v>
      </c>
    </row>
    <row r="116" spans="1:29" x14ac:dyDescent="0.25">
      <c r="A116" s="7" t="s">
        <v>152</v>
      </c>
      <c r="B116" s="7" t="s">
        <v>153</v>
      </c>
      <c r="C116" s="1">
        <v>471.5</v>
      </c>
      <c r="D116" s="7">
        <v>5024294.72</v>
      </c>
      <c r="E116" s="32">
        <v>-335649.22829090251</v>
      </c>
      <c r="F116" s="7">
        <f t="shared" si="10"/>
        <v>4688645.4917090973</v>
      </c>
      <c r="G116" s="7">
        <v>858947.63751488016</v>
      </c>
      <c r="H116" s="7">
        <v>52583.32</v>
      </c>
      <c r="I116" s="7">
        <f t="shared" si="11"/>
        <v>3777114.5341942175</v>
      </c>
      <c r="J116" s="7">
        <v>0</v>
      </c>
      <c r="K116" s="14">
        <f t="shared" si="12"/>
        <v>9944.1049665092196</v>
      </c>
      <c r="L116" s="1">
        <v>474.8</v>
      </c>
      <c r="M116" s="7">
        <v>5243428.04</v>
      </c>
      <c r="N116" s="32">
        <v>-248911.39315149485</v>
      </c>
      <c r="O116" s="7">
        <f t="shared" si="13"/>
        <v>4994517</v>
      </c>
      <c r="P116" s="7">
        <v>919181.82324537961</v>
      </c>
      <c r="Q116" s="7">
        <v>54160.82</v>
      </c>
      <c r="R116" s="7">
        <f t="shared" si="14"/>
        <v>4021174.3567546206</v>
      </c>
      <c r="S116" s="7">
        <v>0</v>
      </c>
      <c r="T116" s="14">
        <f t="shared" si="15"/>
        <v>10519.201769165964</v>
      </c>
      <c r="U116" s="1">
        <f t="shared" si="17"/>
        <v>3.3000000000000114</v>
      </c>
      <c r="V116" s="7">
        <f t="shared" si="17"/>
        <v>219133.3200000003</v>
      </c>
      <c r="W116" s="7">
        <f t="shared" si="17"/>
        <v>86737.83513940766</v>
      </c>
      <c r="X116" s="7">
        <f t="shared" si="16"/>
        <v>305871.50829090271</v>
      </c>
      <c r="Y116" s="7">
        <f t="shared" si="16"/>
        <v>60234.185730499448</v>
      </c>
      <c r="Z116" s="7">
        <f t="shared" si="16"/>
        <v>1577.5</v>
      </c>
      <c r="AA116" s="7">
        <f t="shared" si="16"/>
        <v>244059.82256040303</v>
      </c>
      <c r="AB116" s="7">
        <f t="shared" si="16"/>
        <v>0</v>
      </c>
      <c r="AC116" s="14">
        <f t="shared" si="16"/>
        <v>575.09680265674433</v>
      </c>
    </row>
    <row r="117" spans="1:29" x14ac:dyDescent="0.25">
      <c r="A117" s="7" t="s">
        <v>154</v>
      </c>
      <c r="B117" s="7" t="s">
        <v>154</v>
      </c>
      <c r="C117" s="1">
        <v>5926.9</v>
      </c>
      <c r="D117" s="7">
        <v>56969493.729999997</v>
      </c>
      <c r="E117" s="32">
        <v>-3805860.8565458339</v>
      </c>
      <c r="F117" s="7">
        <f t="shared" si="10"/>
        <v>53163632.873454161</v>
      </c>
      <c r="G117" s="7">
        <v>13605616.282413391</v>
      </c>
      <c r="H117" s="7">
        <v>1579478.25</v>
      </c>
      <c r="I117" s="7">
        <f t="shared" si="11"/>
        <v>37978538.341040768</v>
      </c>
      <c r="J117" s="7">
        <v>0</v>
      </c>
      <c r="K117" s="14">
        <f t="shared" si="12"/>
        <v>8969.888621953156</v>
      </c>
      <c r="L117" s="1">
        <v>5969.2</v>
      </c>
      <c r="M117" s="7">
        <v>59446777.170000002</v>
      </c>
      <c r="N117" s="32">
        <v>-2822004.9957529656</v>
      </c>
      <c r="O117" s="7">
        <f t="shared" si="13"/>
        <v>56624772</v>
      </c>
      <c r="P117" s="7">
        <v>14313708.407479472</v>
      </c>
      <c r="Q117" s="7">
        <v>1626862.6</v>
      </c>
      <c r="R117" s="7">
        <f t="shared" si="14"/>
        <v>40684200.992520526</v>
      </c>
      <c r="S117" s="7">
        <v>0</v>
      </c>
      <c r="T117" s="14">
        <f t="shared" si="15"/>
        <v>9486.157609059841</v>
      </c>
      <c r="U117" s="1">
        <f t="shared" si="17"/>
        <v>42.300000000000182</v>
      </c>
      <c r="V117" s="7">
        <f t="shared" si="17"/>
        <v>2477283.4400000051</v>
      </c>
      <c r="W117" s="7">
        <f t="shared" si="17"/>
        <v>983855.8607928683</v>
      </c>
      <c r="X117" s="7">
        <f t="shared" si="16"/>
        <v>3461139.126545839</v>
      </c>
      <c r="Y117" s="7">
        <f t="shared" si="16"/>
        <v>708092.12506608106</v>
      </c>
      <c r="Z117" s="7">
        <f t="shared" si="16"/>
        <v>47384.350000000093</v>
      </c>
      <c r="AA117" s="7">
        <f t="shared" si="16"/>
        <v>2705662.6514797583</v>
      </c>
      <c r="AB117" s="7">
        <f t="shared" si="16"/>
        <v>0</v>
      </c>
      <c r="AC117" s="14">
        <f t="shared" si="16"/>
        <v>516.26898710668502</v>
      </c>
    </row>
    <row r="118" spans="1:29" x14ac:dyDescent="0.25">
      <c r="A118" s="7" t="s">
        <v>154</v>
      </c>
      <c r="B118" s="7" t="s">
        <v>155</v>
      </c>
      <c r="C118" s="1">
        <v>254.2</v>
      </c>
      <c r="D118" s="7">
        <v>3896617.76</v>
      </c>
      <c r="E118" s="32">
        <v>-260314.49526285456</v>
      </c>
      <c r="F118" s="7">
        <f t="shared" si="10"/>
        <v>3636303.264737145</v>
      </c>
      <c r="G118" s="7">
        <v>436491.56323589</v>
      </c>
      <c r="H118" s="7">
        <v>109190.83</v>
      </c>
      <c r="I118" s="7">
        <f t="shared" si="11"/>
        <v>3090620.8715012548</v>
      </c>
      <c r="J118" s="7">
        <v>0</v>
      </c>
      <c r="K118" s="14">
        <f t="shared" si="12"/>
        <v>14304.890891963592</v>
      </c>
      <c r="L118" s="1">
        <v>245.3</v>
      </c>
      <c r="M118" s="7">
        <v>3984749.91</v>
      </c>
      <c r="N118" s="32">
        <v>-189160.53465251595</v>
      </c>
      <c r="O118" s="7">
        <f t="shared" si="13"/>
        <v>3795589</v>
      </c>
      <c r="P118" s="7">
        <v>453392.52245172655</v>
      </c>
      <c r="Q118" s="7">
        <v>112466.55</v>
      </c>
      <c r="R118" s="7">
        <f t="shared" si="14"/>
        <v>3229729.9275482735</v>
      </c>
      <c r="S118" s="7">
        <v>0</v>
      </c>
      <c r="T118" s="14">
        <f t="shared" si="15"/>
        <v>15473.253159396656</v>
      </c>
      <c r="U118" s="1">
        <f t="shared" si="17"/>
        <v>-8.8999999999999773</v>
      </c>
      <c r="V118" s="7">
        <f t="shared" si="17"/>
        <v>88132.150000000373</v>
      </c>
      <c r="W118" s="7">
        <f t="shared" si="17"/>
        <v>71153.960610338603</v>
      </c>
      <c r="X118" s="7">
        <f t="shared" si="16"/>
        <v>159285.73526285496</v>
      </c>
      <c r="Y118" s="7">
        <f t="shared" si="16"/>
        <v>16900.959215836541</v>
      </c>
      <c r="Z118" s="7">
        <f t="shared" si="16"/>
        <v>3275.7200000000012</v>
      </c>
      <c r="AA118" s="7">
        <f t="shared" si="16"/>
        <v>139109.05604701862</v>
      </c>
      <c r="AB118" s="7">
        <f t="shared" si="16"/>
        <v>0</v>
      </c>
      <c r="AC118" s="14">
        <f t="shared" si="16"/>
        <v>1168.3622674330636</v>
      </c>
    </row>
    <row r="119" spans="1:29" x14ac:dyDescent="0.25">
      <c r="A119" s="7" t="s">
        <v>156</v>
      </c>
      <c r="B119" s="7" t="s">
        <v>157</v>
      </c>
      <c r="C119" s="1">
        <v>1408.2</v>
      </c>
      <c r="D119" s="7">
        <v>14018537.970000001</v>
      </c>
      <c r="E119" s="32">
        <v>-936511.83173371165</v>
      </c>
      <c r="F119" s="7">
        <f t="shared" si="10"/>
        <v>13082026.13826629</v>
      </c>
      <c r="G119" s="7">
        <v>7259351.3658809997</v>
      </c>
      <c r="H119" s="7">
        <v>681852.2</v>
      </c>
      <c r="I119" s="7">
        <f t="shared" si="11"/>
        <v>5140822.5723852897</v>
      </c>
      <c r="J119" s="7">
        <v>0</v>
      </c>
      <c r="K119" s="14">
        <f t="shared" si="12"/>
        <v>9289.8921589733618</v>
      </c>
      <c r="L119" s="1">
        <v>1380.7</v>
      </c>
      <c r="M119" s="7">
        <v>14283923.23</v>
      </c>
      <c r="N119" s="32">
        <v>-678073.8104395346</v>
      </c>
      <c r="O119" s="7">
        <f t="shared" si="13"/>
        <v>13605849</v>
      </c>
      <c r="P119" s="7">
        <v>7662390.2517752629</v>
      </c>
      <c r="Q119" s="7">
        <v>702307.77</v>
      </c>
      <c r="R119" s="7">
        <f t="shared" si="14"/>
        <v>5241150.9782247376</v>
      </c>
      <c r="S119" s="7">
        <v>0</v>
      </c>
      <c r="T119" s="14">
        <f t="shared" si="15"/>
        <v>9854.3123053523577</v>
      </c>
      <c r="U119" s="1">
        <f t="shared" si="17"/>
        <v>-27.5</v>
      </c>
      <c r="V119" s="7">
        <f t="shared" si="17"/>
        <v>265385.25999999978</v>
      </c>
      <c r="W119" s="7">
        <f t="shared" si="17"/>
        <v>258438.02129417704</v>
      </c>
      <c r="X119" s="7">
        <f t="shared" si="16"/>
        <v>523822.86173371039</v>
      </c>
      <c r="Y119" s="7">
        <f t="shared" si="16"/>
        <v>403038.88589426316</v>
      </c>
      <c r="Z119" s="7">
        <f t="shared" si="16"/>
        <v>20455.570000000065</v>
      </c>
      <c r="AA119" s="7">
        <f t="shared" si="16"/>
        <v>100328.40583944786</v>
      </c>
      <c r="AB119" s="7">
        <f t="shared" si="16"/>
        <v>0</v>
      </c>
      <c r="AC119" s="14">
        <f t="shared" si="16"/>
        <v>564.42014637899592</v>
      </c>
    </row>
    <row r="120" spans="1:29" x14ac:dyDescent="0.25">
      <c r="A120" s="7" t="s">
        <v>156</v>
      </c>
      <c r="B120" s="7" t="s">
        <v>158</v>
      </c>
      <c r="C120" s="1">
        <v>3304</v>
      </c>
      <c r="D120" s="7">
        <v>31441200.23</v>
      </c>
      <c r="E120" s="32">
        <v>-2100437.0129265124</v>
      </c>
      <c r="F120" s="7">
        <f t="shared" si="10"/>
        <v>29340763.217073489</v>
      </c>
      <c r="G120" s="7">
        <v>8483556.0432600006</v>
      </c>
      <c r="H120" s="7">
        <v>677020.21</v>
      </c>
      <c r="I120" s="7">
        <f t="shared" si="11"/>
        <v>20180186.963813487</v>
      </c>
      <c r="J120" s="7">
        <v>0</v>
      </c>
      <c r="K120" s="14">
        <f t="shared" si="12"/>
        <v>8880.3762763539617</v>
      </c>
      <c r="L120" s="1">
        <v>3327.4</v>
      </c>
      <c r="M120" s="7">
        <v>32795735.07</v>
      </c>
      <c r="N120" s="32">
        <v>-1556850.2215396166</v>
      </c>
      <c r="O120" s="7">
        <f t="shared" si="13"/>
        <v>31238885</v>
      </c>
      <c r="P120" s="7">
        <v>8785726.2756673191</v>
      </c>
      <c r="Q120" s="7">
        <v>697330.82</v>
      </c>
      <c r="R120" s="7">
        <f t="shared" si="14"/>
        <v>21755827.904332682</v>
      </c>
      <c r="S120" s="7">
        <v>0</v>
      </c>
      <c r="T120" s="14">
        <f t="shared" si="15"/>
        <v>9388.3768107230862</v>
      </c>
      <c r="U120" s="1">
        <f t="shared" si="17"/>
        <v>23.400000000000091</v>
      </c>
      <c r="V120" s="7">
        <f t="shared" si="17"/>
        <v>1354534.8399999999</v>
      </c>
      <c r="W120" s="7">
        <f t="shared" si="17"/>
        <v>543586.79138689581</v>
      </c>
      <c r="X120" s="7">
        <f t="shared" si="16"/>
        <v>1898121.782926511</v>
      </c>
      <c r="Y120" s="7">
        <f t="shared" si="16"/>
        <v>302170.23240731843</v>
      </c>
      <c r="Z120" s="7">
        <f t="shared" si="16"/>
        <v>20310.609999999986</v>
      </c>
      <c r="AA120" s="7">
        <f t="shared" si="16"/>
        <v>1575640.9405191951</v>
      </c>
      <c r="AB120" s="7">
        <f t="shared" si="16"/>
        <v>0</v>
      </c>
      <c r="AC120" s="14">
        <f t="shared" si="16"/>
        <v>508.00053436912458</v>
      </c>
    </row>
    <row r="121" spans="1:29" x14ac:dyDescent="0.25">
      <c r="A121" s="7" t="s">
        <v>156</v>
      </c>
      <c r="B121" s="7" t="s">
        <v>159</v>
      </c>
      <c r="C121" s="1">
        <v>204.9</v>
      </c>
      <c r="D121" s="7">
        <v>3201574.73</v>
      </c>
      <c r="E121" s="32">
        <v>-213881.97693947275</v>
      </c>
      <c r="F121" s="7">
        <f t="shared" si="10"/>
        <v>2987692.7530605271</v>
      </c>
      <c r="G121" s="7">
        <v>884201.35464000003</v>
      </c>
      <c r="H121" s="7">
        <v>44002.46</v>
      </c>
      <c r="I121" s="7">
        <f t="shared" si="11"/>
        <v>2059488.9384205271</v>
      </c>
      <c r="J121" s="7">
        <v>0</v>
      </c>
      <c r="K121" s="14">
        <f t="shared" si="12"/>
        <v>14581.223782628243</v>
      </c>
      <c r="L121" s="1">
        <v>205.8</v>
      </c>
      <c r="M121" s="7">
        <v>3327975.45</v>
      </c>
      <c r="N121" s="32">
        <v>-157982.71651945339</v>
      </c>
      <c r="O121" s="7">
        <f t="shared" si="13"/>
        <v>3169993</v>
      </c>
      <c r="P121" s="7">
        <v>872375.34508491971</v>
      </c>
      <c r="Q121" s="7">
        <v>45322.53</v>
      </c>
      <c r="R121" s="7">
        <f t="shared" si="14"/>
        <v>2252295.1249150806</v>
      </c>
      <c r="S121" s="7">
        <v>0</v>
      </c>
      <c r="T121" s="14">
        <f t="shared" si="15"/>
        <v>15403.27016520894</v>
      </c>
      <c r="U121" s="1">
        <f t="shared" si="17"/>
        <v>0.90000000000000568</v>
      </c>
      <c r="V121" s="7">
        <f t="shared" si="17"/>
        <v>126400.7200000002</v>
      </c>
      <c r="W121" s="7">
        <f t="shared" si="17"/>
        <v>55899.26042001936</v>
      </c>
      <c r="X121" s="7">
        <f t="shared" si="16"/>
        <v>182300.24693947285</v>
      </c>
      <c r="Y121" s="7">
        <f t="shared" si="16"/>
        <v>-11826.009555080323</v>
      </c>
      <c r="Z121" s="7">
        <f t="shared" si="16"/>
        <v>1320.0699999999997</v>
      </c>
      <c r="AA121" s="7">
        <f t="shared" si="16"/>
        <v>192806.18649455346</v>
      </c>
      <c r="AB121" s="7">
        <f t="shared" si="16"/>
        <v>0</v>
      </c>
      <c r="AC121" s="14">
        <f t="shared" si="16"/>
        <v>822.04638258069645</v>
      </c>
    </row>
    <row r="122" spans="1:29" x14ac:dyDescent="0.25">
      <c r="A122" s="7" t="s">
        <v>156</v>
      </c>
      <c r="B122" s="7" t="s">
        <v>160</v>
      </c>
      <c r="C122" s="1">
        <v>737.5</v>
      </c>
      <c r="D122" s="7">
        <v>7529275.5499999998</v>
      </c>
      <c r="E122" s="32">
        <v>-502995.08066020871</v>
      </c>
      <c r="F122" s="7">
        <f t="shared" si="10"/>
        <v>7026280.4693397908</v>
      </c>
      <c r="G122" s="7">
        <v>6385764.0157936011</v>
      </c>
      <c r="H122" s="7">
        <v>316242.59999999998</v>
      </c>
      <c r="I122" s="7">
        <f t="shared" si="11"/>
        <v>324273.85354618973</v>
      </c>
      <c r="J122" s="7">
        <v>0</v>
      </c>
      <c r="K122" s="14">
        <f t="shared" si="12"/>
        <v>9527.1599584268351</v>
      </c>
      <c r="L122" s="1">
        <v>742.6</v>
      </c>
      <c r="M122" s="7">
        <v>7852894.3899999997</v>
      </c>
      <c r="N122" s="32">
        <v>-372785.67913491541</v>
      </c>
      <c r="O122" s="7">
        <f t="shared" si="13"/>
        <v>7480109</v>
      </c>
      <c r="P122" s="7">
        <v>6820232.2859813506</v>
      </c>
      <c r="Q122" s="7">
        <v>325729.88</v>
      </c>
      <c r="R122" s="7">
        <f t="shared" si="14"/>
        <v>334146.83401864942</v>
      </c>
      <c r="S122" s="7">
        <v>0</v>
      </c>
      <c r="T122" s="14">
        <f t="shared" si="15"/>
        <v>10072.864260705628</v>
      </c>
      <c r="U122" s="1">
        <f t="shared" si="17"/>
        <v>5.1000000000000227</v>
      </c>
      <c r="V122" s="7">
        <f t="shared" si="17"/>
        <v>323618.83999999985</v>
      </c>
      <c r="W122" s="7">
        <f t="shared" si="17"/>
        <v>130209.4015252933</v>
      </c>
      <c r="X122" s="7">
        <f t="shared" si="16"/>
        <v>453828.53066020925</v>
      </c>
      <c r="Y122" s="7">
        <f t="shared" si="16"/>
        <v>434468.27018774953</v>
      </c>
      <c r="Z122" s="7">
        <f t="shared" si="16"/>
        <v>9487.2800000000279</v>
      </c>
      <c r="AA122" s="7">
        <f t="shared" si="16"/>
        <v>9872.9804724596906</v>
      </c>
      <c r="AB122" s="7">
        <f t="shared" si="16"/>
        <v>0</v>
      </c>
      <c r="AC122" s="14">
        <f t="shared" si="16"/>
        <v>545.70430227879297</v>
      </c>
    </row>
    <row r="123" spans="1:29" x14ac:dyDescent="0.25">
      <c r="A123" s="7" t="s">
        <v>161</v>
      </c>
      <c r="B123" s="7" t="s">
        <v>162</v>
      </c>
      <c r="C123" s="1">
        <v>1462</v>
      </c>
      <c r="D123" s="7">
        <v>14744486.43</v>
      </c>
      <c r="E123" s="32">
        <v>-985008.99480976001</v>
      </c>
      <c r="F123" s="7">
        <f t="shared" si="10"/>
        <v>13759477.43519024</v>
      </c>
      <c r="G123" s="7">
        <v>1994610.8171456598</v>
      </c>
      <c r="H123" s="7">
        <v>371328.45</v>
      </c>
      <c r="I123" s="7">
        <f t="shared" si="11"/>
        <v>11393538.16804458</v>
      </c>
      <c r="J123" s="7">
        <v>0</v>
      </c>
      <c r="K123" s="14">
        <f t="shared" si="12"/>
        <v>9411.4072744119294</v>
      </c>
      <c r="L123" s="1">
        <v>1472.2</v>
      </c>
      <c r="M123" s="7">
        <v>15366043.880000001</v>
      </c>
      <c r="N123" s="32">
        <v>-729443.28790632205</v>
      </c>
      <c r="O123" s="7">
        <f t="shared" si="13"/>
        <v>14636601</v>
      </c>
      <c r="P123" s="7">
        <v>2098744.6463491139</v>
      </c>
      <c r="Q123" s="7">
        <v>382468.3</v>
      </c>
      <c r="R123" s="7">
        <f t="shared" si="14"/>
        <v>12155388.053650886</v>
      </c>
      <c r="S123" s="7">
        <v>0</v>
      </c>
      <c r="T123" s="14">
        <f t="shared" si="15"/>
        <v>9941.9922564868903</v>
      </c>
      <c r="U123" s="1">
        <f t="shared" si="17"/>
        <v>10.200000000000045</v>
      </c>
      <c r="V123" s="7">
        <f t="shared" si="17"/>
        <v>621557.45000000112</v>
      </c>
      <c r="W123" s="7">
        <f t="shared" si="17"/>
        <v>255565.70690343797</v>
      </c>
      <c r="X123" s="7">
        <f t="shared" si="16"/>
        <v>877123.56480976008</v>
      </c>
      <c r="Y123" s="7">
        <f t="shared" si="16"/>
        <v>104133.82920345408</v>
      </c>
      <c r="Z123" s="7">
        <f t="shared" si="16"/>
        <v>11139.849999999977</v>
      </c>
      <c r="AA123" s="7">
        <f t="shared" si="16"/>
        <v>761849.88560630567</v>
      </c>
      <c r="AB123" s="7">
        <f t="shared" si="16"/>
        <v>0</v>
      </c>
      <c r="AC123" s="14">
        <f t="shared" si="16"/>
        <v>530.58498207496086</v>
      </c>
    </row>
    <row r="124" spans="1:29" x14ac:dyDescent="0.25">
      <c r="A124" s="7" t="s">
        <v>161</v>
      </c>
      <c r="B124" s="7" t="s">
        <v>163</v>
      </c>
      <c r="C124" s="1">
        <v>790.1</v>
      </c>
      <c r="D124" s="7">
        <v>8433924.4700000007</v>
      </c>
      <c r="E124" s="32">
        <v>-563430.37134160381</v>
      </c>
      <c r="F124" s="7">
        <f t="shared" si="10"/>
        <v>7870494.0986583969</v>
      </c>
      <c r="G124" s="7">
        <v>1054633.2338525041</v>
      </c>
      <c r="H124" s="7">
        <v>203876.34</v>
      </c>
      <c r="I124" s="7">
        <f t="shared" si="11"/>
        <v>6611984.5248058932</v>
      </c>
      <c r="J124" s="7">
        <v>0</v>
      </c>
      <c r="K124" s="14">
        <f t="shared" si="12"/>
        <v>9961.3898223748856</v>
      </c>
      <c r="L124" s="1">
        <v>773.8</v>
      </c>
      <c r="M124" s="7">
        <v>8611352.2400000002</v>
      </c>
      <c r="N124" s="32">
        <v>-408790.52151093236</v>
      </c>
      <c r="O124" s="7">
        <f t="shared" si="13"/>
        <v>8202562</v>
      </c>
      <c r="P124" s="7">
        <v>1082837.8657849682</v>
      </c>
      <c r="Q124" s="7">
        <v>209992.63</v>
      </c>
      <c r="R124" s="7">
        <f t="shared" si="14"/>
        <v>6909731.5042150319</v>
      </c>
      <c r="S124" s="7">
        <v>0</v>
      </c>
      <c r="T124" s="14">
        <f t="shared" si="15"/>
        <v>10600.364435254589</v>
      </c>
      <c r="U124" s="1">
        <f t="shared" si="17"/>
        <v>-16.300000000000068</v>
      </c>
      <c r="V124" s="7">
        <f t="shared" si="17"/>
        <v>177427.76999999955</v>
      </c>
      <c r="W124" s="7">
        <f t="shared" si="17"/>
        <v>154639.84983067145</v>
      </c>
      <c r="X124" s="7">
        <f t="shared" si="16"/>
        <v>332067.90134160314</v>
      </c>
      <c r="Y124" s="7">
        <f t="shared" si="16"/>
        <v>28204.631932464195</v>
      </c>
      <c r="Z124" s="7">
        <f t="shared" si="16"/>
        <v>6116.2900000000081</v>
      </c>
      <c r="AA124" s="7">
        <f t="shared" si="16"/>
        <v>297746.97940913867</v>
      </c>
      <c r="AB124" s="7">
        <f t="shared" si="16"/>
        <v>0</v>
      </c>
      <c r="AC124" s="14">
        <f t="shared" si="16"/>
        <v>638.97461287970327</v>
      </c>
    </row>
    <row r="125" spans="1:29" x14ac:dyDescent="0.25">
      <c r="A125" s="7" t="s">
        <v>161</v>
      </c>
      <c r="B125" s="7" t="s">
        <v>164</v>
      </c>
      <c r="C125" s="1">
        <v>167.6</v>
      </c>
      <c r="D125" s="7">
        <v>2895247.14</v>
      </c>
      <c r="E125" s="32">
        <v>-193417.68793619709</v>
      </c>
      <c r="F125" s="7">
        <f t="shared" si="10"/>
        <v>2701829.4520638031</v>
      </c>
      <c r="G125" s="7">
        <v>249620.30101936194</v>
      </c>
      <c r="H125" s="7">
        <v>45409.98</v>
      </c>
      <c r="I125" s="7">
        <f t="shared" si="11"/>
        <v>2406799.1710444414</v>
      </c>
      <c r="J125" s="7">
        <v>0</v>
      </c>
      <c r="K125" s="14">
        <f t="shared" si="12"/>
        <v>16120.700787970187</v>
      </c>
      <c r="L125" s="1">
        <v>168.8</v>
      </c>
      <c r="M125" s="7">
        <v>3014728.03</v>
      </c>
      <c r="N125" s="32">
        <v>-143112.51116553161</v>
      </c>
      <c r="O125" s="7">
        <f t="shared" si="13"/>
        <v>2871616</v>
      </c>
      <c r="P125" s="7">
        <v>264613.04460397793</v>
      </c>
      <c r="Q125" s="7">
        <v>46772.28</v>
      </c>
      <c r="R125" s="7">
        <f t="shared" si="14"/>
        <v>2560230.6753960224</v>
      </c>
      <c r="S125" s="7">
        <v>0</v>
      </c>
      <c r="T125" s="14">
        <f t="shared" si="15"/>
        <v>17011.943127962084</v>
      </c>
      <c r="U125" s="1">
        <f t="shared" si="17"/>
        <v>1.2000000000000171</v>
      </c>
      <c r="V125" s="7">
        <f t="shared" si="17"/>
        <v>119480.88999999966</v>
      </c>
      <c r="W125" s="7">
        <f t="shared" si="17"/>
        <v>50305.176770665479</v>
      </c>
      <c r="X125" s="7">
        <f t="shared" si="17"/>
        <v>169786.5479361969</v>
      </c>
      <c r="Y125" s="7">
        <f t="shared" si="17"/>
        <v>14992.743584615993</v>
      </c>
      <c r="Z125" s="7">
        <f t="shared" si="17"/>
        <v>1362.2999999999956</v>
      </c>
      <c r="AA125" s="7">
        <f t="shared" si="17"/>
        <v>153431.50435158098</v>
      </c>
      <c r="AB125" s="7">
        <f t="shared" si="17"/>
        <v>0</v>
      </c>
      <c r="AC125" s="14">
        <f t="shared" si="17"/>
        <v>891.2423399918971</v>
      </c>
    </row>
    <row r="126" spans="1:29" x14ac:dyDescent="0.25">
      <c r="A126" s="7" t="s">
        <v>161</v>
      </c>
      <c r="B126" s="7" t="s">
        <v>165</v>
      </c>
      <c r="C126" s="1">
        <v>381.4</v>
      </c>
      <c r="D126" s="7">
        <v>4458975</v>
      </c>
      <c r="E126" s="32">
        <v>-297882.90717914479</v>
      </c>
      <c r="F126" s="7">
        <f t="shared" si="10"/>
        <v>4161092.0928208553</v>
      </c>
      <c r="G126" s="7">
        <v>746282.535057</v>
      </c>
      <c r="H126" s="7">
        <v>111666.85</v>
      </c>
      <c r="I126" s="7">
        <f t="shared" si="11"/>
        <v>3303142.7077638553</v>
      </c>
      <c r="J126" s="7">
        <v>0</v>
      </c>
      <c r="K126" s="14">
        <f t="shared" si="12"/>
        <v>10910.047437915195</v>
      </c>
      <c r="L126" s="1">
        <v>378.2</v>
      </c>
      <c r="M126" s="7">
        <v>4605462.72</v>
      </c>
      <c r="N126" s="32">
        <v>-218626.46592981045</v>
      </c>
      <c r="O126" s="7">
        <f t="shared" si="13"/>
        <v>4386836</v>
      </c>
      <c r="P126" s="7">
        <v>756724.05397602881</v>
      </c>
      <c r="Q126" s="7">
        <v>115016.86</v>
      </c>
      <c r="R126" s="7">
        <f t="shared" si="14"/>
        <v>3515095.0860239714</v>
      </c>
      <c r="S126" s="7">
        <v>0</v>
      </c>
      <c r="T126" s="14">
        <f t="shared" si="15"/>
        <v>11599.249074563722</v>
      </c>
      <c r="U126" s="1">
        <f t="shared" ref="U126:AC154" si="18">L126-C126</f>
        <v>-3.1999999999999886</v>
      </c>
      <c r="V126" s="7">
        <f t="shared" si="18"/>
        <v>146487.71999999974</v>
      </c>
      <c r="W126" s="7">
        <f t="shared" si="18"/>
        <v>79256.441249334341</v>
      </c>
      <c r="X126" s="7">
        <f t="shared" si="18"/>
        <v>225743.90717914468</v>
      </c>
      <c r="Y126" s="7">
        <f t="shared" si="18"/>
        <v>10441.518919028807</v>
      </c>
      <c r="Z126" s="7">
        <f t="shared" si="18"/>
        <v>3350.0099999999948</v>
      </c>
      <c r="AA126" s="7">
        <f t="shared" si="18"/>
        <v>211952.37826011609</v>
      </c>
      <c r="AB126" s="7">
        <f t="shared" si="18"/>
        <v>0</v>
      </c>
      <c r="AC126" s="14">
        <f t="shared" si="18"/>
        <v>689.20163664852771</v>
      </c>
    </row>
    <row r="127" spans="1:29" x14ac:dyDescent="0.25">
      <c r="A127" s="7" t="s">
        <v>161</v>
      </c>
      <c r="B127" s="7" t="s">
        <v>166</v>
      </c>
      <c r="C127" s="1">
        <v>221</v>
      </c>
      <c r="D127" s="7">
        <v>3224388.62</v>
      </c>
      <c r="E127" s="32">
        <v>-215406.06439842132</v>
      </c>
      <c r="F127" s="7">
        <f t="shared" si="10"/>
        <v>3008982.5556015787</v>
      </c>
      <c r="G127" s="7">
        <v>216044.77696199997</v>
      </c>
      <c r="H127" s="7">
        <v>42272.99</v>
      </c>
      <c r="I127" s="7">
        <f t="shared" si="11"/>
        <v>2750664.7886395785</v>
      </c>
      <c r="J127" s="7">
        <v>0</v>
      </c>
      <c r="K127" s="14">
        <f t="shared" si="12"/>
        <v>13615.305681455107</v>
      </c>
      <c r="L127" s="1">
        <v>220.9</v>
      </c>
      <c r="M127" s="7">
        <v>3343012.95</v>
      </c>
      <c r="N127" s="32">
        <v>-158696.56346194248</v>
      </c>
      <c r="O127" s="7">
        <f t="shared" si="13"/>
        <v>3184316</v>
      </c>
      <c r="P127" s="7">
        <v>217037.13732098998</v>
      </c>
      <c r="Q127" s="7">
        <v>43541.18</v>
      </c>
      <c r="R127" s="7">
        <f t="shared" si="14"/>
        <v>2923737.6826790101</v>
      </c>
      <c r="S127" s="7">
        <v>0</v>
      </c>
      <c r="T127" s="14">
        <f t="shared" si="15"/>
        <v>14415.192394748754</v>
      </c>
      <c r="U127" s="1">
        <f t="shared" si="18"/>
        <v>-9.9999999999994316E-2</v>
      </c>
      <c r="V127" s="7">
        <f t="shared" si="18"/>
        <v>118624.33000000007</v>
      </c>
      <c r="W127" s="7">
        <f t="shared" si="18"/>
        <v>56709.500936478842</v>
      </c>
      <c r="X127" s="7">
        <f t="shared" si="18"/>
        <v>175333.44439842133</v>
      </c>
      <c r="Y127" s="7">
        <f t="shared" si="18"/>
        <v>992.36035899000126</v>
      </c>
      <c r="Z127" s="7">
        <f t="shared" si="18"/>
        <v>1268.1900000000023</v>
      </c>
      <c r="AA127" s="7">
        <f t="shared" si="18"/>
        <v>173072.89403943159</v>
      </c>
      <c r="AB127" s="7">
        <f t="shared" si="18"/>
        <v>0</v>
      </c>
      <c r="AC127" s="14">
        <f t="shared" si="18"/>
        <v>799.88671329364661</v>
      </c>
    </row>
    <row r="128" spans="1:29" x14ac:dyDescent="0.25">
      <c r="A128" s="7" t="s">
        <v>161</v>
      </c>
      <c r="B128" s="7" t="s">
        <v>167</v>
      </c>
      <c r="C128" s="1">
        <v>333.4</v>
      </c>
      <c r="D128" s="7">
        <v>4088534.38</v>
      </c>
      <c r="E128" s="32">
        <v>-273135.53164489195</v>
      </c>
      <c r="F128" s="7">
        <f t="shared" si="10"/>
        <v>3815398.8483551079</v>
      </c>
      <c r="G128" s="7">
        <v>456693.27806671406</v>
      </c>
      <c r="H128" s="7">
        <v>87748.26</v>
      </c>
      <c r="I128" s="7">
        <f t="shared" si="11"/>
        <v>3270957.3102883939</v>
      </c>
      <c r="J128" s="7">
        <v>0</v>
      </c>
      <c r="K128" s="14">
        <f t="shared" si="12"/>
        <v>11443.907763512621</v>
      </c>
      <c r="L128" s="1">
        <v>323.60000000000002</v>
      </c>
      <c r="M128" s="7">
        <v>4168542.38</v>
      </c>
      <c r="N128" s="32">
        <v>-197885.36875140335</v>
      </c>
      <c r="O128" s="7">
        <f t="shared" si="13"/>
        <v>3970657</v>
      </c>
      <c r="P128" s="7">
        <v>485948.15889349725</v>
      </c>
      <c r="Q128" s="7">
        <v>90380.71</v>
      </c>
      <c r="R128" s="7">
        <f t="shared" si="14"/>
        <v>3394328.1311065028</v>
      </c>
      <c r="S128" s="7">
        <v>0</v>
      </c>
      <c r="T128" s="14">
        <f t="shared" si="15"/>
        <v>12270.262669962916</v>
      </c>
      <c r="U128" s="1">
        <f t="shared" si="18"/>
        <v>-9.7999999999999545</v>
      </c>
      <c r="V128" s="7">
        <f t="shared" si="18"/>
        <v>80008</v>
      </c>
      <c r="W128" s="7">
        <f t="shared" si="18"/>
        <v>75250.162893488596</v>
      </c>
      <c r="X128" s="7">
        <f t="shared" si="18"/>
        <v>155258.15164489206</v>
      </c>
      <c r="Y128" s="7">
        <f t="shared" si="18"/>
        <v>29254.880826783192</v>
      </c>
      <c r="Z128" s="7">
        <f t="shared" si="18"/>
        <v>2632.4500000000116</v>
      </c>
      <c r="AA128" s="7">
        <f t="shared" si="18"/>
        <v>123370.82081810897</v>
      </c>
      <c r="AB128" s="7">
        <f t="shared" si="18"/>
        <v>0</v>
      </c>
      <c r="AC128" s="14">
        <f t="shared" si="18"/>
        <v>826.35490645029495</v>
      </c>
    </row>
    <row r="129" spans="1:29" x14ac:dyDescent="0.25">
      <c r="A129" s="7" t="s">
        <v>168</v>
      </c>
      <c r="B129" s="7" t="s">
        <v>168</v>
      </c>
      <c r="C129" s="1">
        <v>173.4</v>
      </c>
      <c r="D129" s="7">
        <v>3156215.28</v>
      </c>
      <c r="E129" s="32">
        <v>-210851.72787235596</v>
      </c>
      <c r="F129" s="7">
        <f t="shared" si="10"/>
        <v>2945363.552127644</v>
      </c>
      <c r="G129" s="7">
        <v>1314498.0487538499</v>
      </c>
      <c r="H129" s="7">
        <v>93865.5</v>
      </c>
      <c r="I129" s="7">
        <f t="shared" si="11"/>
        <v>1537000.003373794</v>
      </c>
      <c r="J129" s="7">
        <v>0</v>
      </c>
      <c r="K129" s="14">
        <f t="shared" si="12"/>
        <v>16985.948974207866</v>
      </c>
      <c r="L129" s="1">
        <v>172.4</v>
      </c>
      <c r="M129" s="7">
        <v>3261249.7</v>
      </c>
      <c r="N129" s="32">
        <v>-154815.17054287536</v>
      </c>
      <c r="O129" s="7">
        <f t="shared" si="13"/>
        <v>3106435</v>
      </c>
      <c r="P129" s="7">
        <v>1398097.450897441</v>
      </c>
      <c r="Q129" s="7">
        <v>96681.47</v>
      </c>
      <c r="R129" s="7">
        <f t="shared" si="14"/>
        <v>1611656.079102559</v>
      </c>
      <c r="S129" s="7">
        <v>0</v>
      </c>
      <c r="T129" s="14">
        <f t="shared" si="15"/>
        <v>18018.764501160091</v>
      </c>
      <c r="U129" s="1">
        <f t="shared" si="18"/>
        <v>-1</v>
      </c>
      <c r="V129" s="7">
        <f t="shared" si="18"/>
        <v>105034.42000000039</v>
      </c>
      <c r="W129" s="7">
        <f t="shared" si="18"/>
        <v>56036.557329480594</v>
      </c>
      <c r="X129" s="7">
        <f t="shared" si="18"/>
        <v>161071.44787235605</v>
      </c>
      <c r="Y129" s="7">
        <f t="shared" si="18"/>
        <v>83599.402143591084</v>
      </c>
      <c r="Z129" s="7">
        <f t="shared" si="18"/>
        <v>2815.9700000000012</v>
      </c>
      <c r="AA129" s="7">
        <f t="shared" si="18"/>
        <v>74656.07572876499</v>
      </c>
      <c r="AB129" s="7">
        <f t="shared" si="18"/>
        <v>0</v>
      </c>
      <c r="AC129" s="14">
        <f t="shared" si="18"/>
        <v>1032.8155269522249</v>
      </c>
    </row>
    <row r="130" spans="1:29" x14ac:dyDescent="0.25">
      <c r="A130" s="7" t="s">
        <v>168</v>
      </c>
      <c r="B130" s="7" t="s">
        <v>169</v>
      </c>
      <c r="C130" s="1">
        <v>333.1</v>
      </c>
      <c r="D130" s="7">
        <v>4404550.55</v>
      </c>
      <c r="E130" s="32">
        <v>-294247.06858672702</v>
      </c>
      <c r="F130" s="7">
        <f t="shared" si="10"/>
        <v>4110303.4814132727</v>
      </c>
      <c r="G130" s="7">
        <v>1622473.53019176</v>
      </c>
      <c r="H130" s="7">
        <v>130150.46</v>
      </c>
      <c r="I130" s="7">
        <f t="shared" si="11"/>
        <v>2357679.4912215127</v>
      </c>
      <c r="J130" s="7">
        <v>0</v>
      </c>
      <c r="K130" s="14">
        <f t="shared" si="12"/>
        <v>12339.548127929367</v>
      </c>
      <c r="L130" s="1">
        <v>334.4</v>
      </c>
      <c r="M130" s="7">
        <v>4578397.43</v>
      </c>
      <c r="N130" s="32">
        <v>-217341.64634450167</v>
      </c>
      <c r="O130" s="7">
        <f t="shared" si="13"/>
        <v>4361056</v>
      </c>
      <c r="P130" s="7">
        <v>1784788.6440898033</v>
      </c>
      <c r="Q130" s="7">
        <v>134054.97</v>
      </c>
      <c r="R130" s="7">
        <f t="shared" si="14"/>
        <v>2442212.3859101967</v>
      </c>
      <c r="S130" s="7">
        <v>0</v>
      </c>
      <c r="T130" s="14">
        <f t="shared" si="15"/>
        <v>13041.435406698565</v>
      </c>
      <c r="U130" s="1">
        <f t="shared" si="18"/>
        <v>1.2999999999999545</v>
      </c>
      <c r="V130" s="7">
        <f t="shared" si="18"/>
        <v>173846.87999999989</v>
      </c>
      <c r="W130" s="7">
        <f t="shared" si="18"/>
        <v>76905.422242225352</v>
      </c>
      <c r="X130" s="7">
        <f t="shared" si="18"/>
        <v>250752.51858672732</v>
      </c>
      <c r="Y130" s="7">
        <f t="shared" si="18"/>
        <v>162315.11389804329</v>
      </c>
      <c r="Z130" s="7">
        <f t="shared" si="18"/>
        <v>3904.5099999999948</v>
      </c>
      <c r="AA130" s="7">
        <f t="shared" si="18"/>
        <v>84532.894688684028</v>
      </c>
      <c r="AB130" s="7">
        <f t="shared" si="18"/>
        <v>0</v>
      </c>
      <c r="AC130" s="14">
        <f t="shared" si="18"/>
        <v>701.88727876919802</v>
      </c>
    </row>
    <row r="131" spans="1:29" x14ac:dyDescent="0.25">
      <c r="A131" s="7" t="s">
        <v>170</v>
      </c>
      <c r="B131" s="7" t="s">
        <v>171</v>
      </c>
      <c r="C131" s="1">
        <v>814.8</v>
      </c>
      <c r="D131" s="7">
        <v>8453759.1099999994</v>
      </c>
      <c r="E131" s="32">
        <v>-564755.42928116419</v>
      </c>
      <c r="F131" s="7">
        <f t="shared" si="10"/>
        <v>7889003.6807188354</v>
      </c>
      <c r="G131" s="7">
        <v>3532913.2603426189</v>
      </c>
      <c r="H131" s="7">
        <v>275696.53999999998</v>
      </c>
      <c r="I131" s="7">
        <f t="shared" si="11"/>
        <v>4080393.880376217</v>
      </c>
      <c r="J131" s="7">
        <v>0</v>
      </c>
      <c r="K131" s="14">
        <f t="shared" si="12"/>
        <v>9682.1351015204164</v>
      </c>
      <c r="L131" s="1">
        <v>809.7</v>
      </c>
      <c r="M131" s="7">
        <v>8721076.7300000004</v>
      </c>
      <c r="N131" s="32">
        <v>-413999.26576381188</v>
      </c>
      <c r="O131" s="7">
        <f t="shared" si="13"/>
        <v>8307077</v>
      </c>
      <c r="P131" s="7">
        <v>3761238.8090108125</v>
      </c>
      <c r="Q131" s="7">
        <v>283967.44</v>
      </c>
      <c r="R131" s="7">
        <f t="shared" si="14"/>
        <v>4261870.7509891866</v>
      </c>
      <c r="S131" s="7">
        <v>0</v>
      </c>
      <c r="T131" s="14">
        <f t="shared" si="15"/>
        <v>10259.450413733481</v>
      </c>
      <c r="U131" s="1">
        <f t="shared" si="18"/>
        <v>-5.0999999999999091</v>
      </c>
      <c r="V131" s="7">
        <f t="shared" si="18"/>
        <v>267317.62000000104</v>
      </c>
      <c r="W131" s="7">
        <f t="shared" si="18"/>
        <v>150756.16351735231</v>
      </c>
      <c r="X131" s="7">
        <f t="shared" si="18"/>
        <v>418073.31928116456</v>
      </c>
      <c r="Y131" s="7">
        <f t="shared" si="18"/>
        <v>228325.54866819363</v>
      </c>
      <c r="Z131" s="7">
        <f t="shared" si="18"/>
        <v>8270.9000000000233</v>
      </c>
      <c r="AA131" s="7">
        <f t="shared" si="18"/>
        <v>181476.87061296962</v>
      </c>
      <c r="AB131" s="7">
        <f t="shared" si="18"/>
        <v>0</v>
      </c>
      <c r="AC131" s="14">
        <f t="shared" si="18"/>
        <v>577.31531221306432</v>
      </c>
    </row>
    <row r="132" spans="1:29" x14ac:dyDescent="0.25">
      <c r="A132" s="7" t="s">
        <v>170</v>
      </c>
      <c r="B132" s="7" t="s">
        <v>170</v>
      </c>
      <c r="C132" s="1">
        <v>631.70000000000005</v>
      </c>
      <c r="D132" s="7">
        <v>6766234.9500000002</v>
      </c>
      <c r="E132" s="32">
        <v>-452019.96816827531</v>
      </c>
      <c r="F132" s="7">
        <f t="shared" si="10"/>
        <v>6314214.9818317248</v>
      </c>
      <c r="G132" s="7">
        <v>5306769.16929432</v>
      </c>
      <c r="H132" s="7">
        <v>665242.62</v>
      </c>
      <c r="I132" s="7">
        <f t="shared" si="11"/>
        <v>342203.19253740471</v>
      </c>
      <c r="J132" s="7">
        <v>0</v>
      </c>
      <c r="K132" s="14">
        <f t="shared" si="12"/>
        <v>9995.591232913921</v>
      </c>
      <c r="L132" s="1">
        <v>629.5</v>
      </c>
      <c r="M132" s="7">
        <v>6996034.3200000003</v>
      </c>
      <c r="N132" s="32">
        <v>-332109.57332540624</v>
      </c>
      <c r="O132" s="7">
        <f t="shared" si="13"/>
        <v>6663925</v>
      </c>
      <c r="P132" s="7">
        <v>5332710.7304316526</v>
      </c>
      <c r="Q132" s="7">
        <v>685199.9</v>
      </c>
      <c r="R132" s="7">
        <f t="shared" si="14"/>
        <v>646014.36956834735</v>
      </c>
      <c r="S132" s="7">
        <v>0</v>
      </c>
      <c r="T132" s="14">
        <f t="shared" si="15"/>
        <v>10586.060365369342</v>
      </c>
      <c r="U132" s="1">
        <f t="shared" si="18"/>
        <v>-2.2000000000000455</v>
      </c>
      <c r="V132" s="7">
        <f t="shared" si="18"/>
        <v>229799.37000000011</v>
      </c>
      <c r="W132" s="7">
        <f t="shared" si="18"/>
        <v>119910.39484286908</v>
      </c>
      <c r="X132" s="7">
        <f t="shared" si="18"/>
        <v>349710.01816827524</v>
      </c>
      <c r="Y132" s="7">
        <f t="shared" si="18"/>
        <v>25941.561137332581</v>
      </c>
      <c r="Z132" s="7">
        <f t="shared" si="18"/>
        <v>19957.280000000028</v>
      </c>
      <c r="AA132" s="7">
        <f t="shared" si="18"/>
        <v>303811.17703094264</v>
      </c>
      <c r="AB132" s="7">
        <f t="shared" si="18"/>
        <v>0</v>
      </c>
      <c r="AC132" s="14">
        <f t="shared" si="18"/>
        <v>590.46913245542055</v>
      </c>
    </row>
    <row r="133" spans="1:29" x14ac:dyDescent="0.25">
      <c r="A133" s="7" t="s">
        <v>172</v>
      </c>
      <c r="B133" s="7" t="s">
        <v>173</v>
      </c>
      <c r="C133" s="1">
        <v>609</v>
      </c>
      <c r="D133" s="7">
        <v>6378066.9800000004</v>
      </c>
      <c r="E133" s="32">
        <v>-426088.31271440373</v>
      </c>
      <c r="F133" s="7">
        <f t="shared" ref="F133:F181" si="19">D133+E133</f>
        <v>5951978.667285597</v>
      </c>
      <c r="G133" s="7">
        <v>2145352.0085999998</v>
      </c>
      <c r="H133" s="7">
        <v>215928.49</v>
      </c>
      <c r="I133" s="7">
        <f t="shared" ref="I133:I181" si="20">F133-G133-H133</f>
        <v>3590698.1686855974</v>
      </c>
      <c r="J133" s="7">
        <v>0</v>
      </c>
      <c r="K133" s="14">
        <f t="shared" ref="K133:K181" si="21">F133/C133</f>
        <v>9773.3639856906357</v>
      </c>
      <c r="L133" s="1">
        <v>613.20000000000005</v>
      </c>
      <c r="M133" s="7">
        <v>6652766.96</v>
      </c>
      <c r="N133" s="32">
        <v>-315814.2878462837</v>
      </c>
      <c r="O133" s="7">
        <f t="shared" ref="O133:O181" si="22">ROUND(M133+N133,0)</f>
        <v>6336953</v>
      </c>
      <c r="P133" s="7">
        <v>2138453.9055863996</v>
      </c>
      <c r="Q133" s="7">
        <v>222406.34</v>
      </c>
      <c r="R133" s="7">
        <f t="shared" ref="R133:R181" si="23">O133-P133-Q133</f>
        <v>3976092.754413601</v>
      </c>
      <c r="S133" s="7">
        <v>0</v>
      </c>
      <c r="T133" s="14">
        <f t="shared" ref="T133:T181" si="24">O133/L133</f>
        <v>10334.23515981735</v>
      </c>
      <c r="U133" s="1">
        <f t="shared" si="18"/>
        <v>4.2000000000000455</v>
      </c>
      <c r="V133" s="7">
        <f t="shared" si="18"/>
        <v>274699.97999999952</v>
      </c>
      <c r="W133" s="7">
        <f t="shared" si="18"/>
        <v>110274.02486812003</v>
      </c>
      <c r="X133" s="7">
        <f t="shared" si="18"/>
        <v>384974.33271440305</v>
      </c>
      <c r="Y133" s="7">
        <f t="shared" si="18"/>
        <v>-6898.1030136002228</v>
      </c>
      <c r="Z133" s="7">
        <f t="shared" si="18"/>
        <v>6477.8500000000058</v>
      </c>
      <c r="AA133" s="7">
        <f t="shared" si="18"/>
        <v>385394.58572800364</v>
      </c>
      <c r="AB133" s="7">
        <f t="shared" si="18"/>
        <v>0</v>
      </c>
      <c r="AC133" s="14">
        <f t="shared" si="18"/>
        <v>560.87117412671432</v>
      </c>
    </row>
    <row r="134" spans="1:29" x14ac:dyDescent="0.25">
      <c r="A134" s="7" t="s">
        <v>172</v>
      </c>
      <c r="B134" s="7" t="s">
        <v>174</v>
      </c>
      <c r="C134" s="1">
        <v>319.3</v>
      </c>
      <c r="D134" s="7">
        <v>3769651.78</v>
      </c>
      <c r="E134" s="32">
        <v>-251832.50215115308</v>
      </c>
      <c r="F134" s="7">
        <f t="shared" si="19"/>
        <v>3517819.2778488467</v>
      </c>
      <c r="G134" s="7">
        <v>926583.87023999996</v>
      </c>
      <c r="H134" s="7">
        <v>90069.96</v>
      </c>
      <c r="I134" s="7">
        <f t="shared" si="20"/>
        <v>2501165.4476088467</v>
      </c>
      <c r="J134" s="7">
        <v>0</v>
      </c>
      <c r="K134" s="14">
        <f t="shared" si="21"/>
        <v>11017.28555543015</v>
      </c>
      <c r="L134" s="1">
        <v>318</v>
      </c>
      <c r="M134" s="7">
        <v>3899693.37</v>
      </c>
      <c r="N134" s="32">
        <v>-185122.80557403204</v>
      </c>
      <c r="O134" s="7">
        <f t="shared" si="22"/>
        <v>3714571</v>
      </c>
      <c r="P134" s="7">
        <v>918625.14700978459</v>
      </c>
      <c r="Q134" s="7">
        <v>92772.06</v>
      </c>
      <c r="R134" s="7">
        <f t="shared" si="23"/>
        <v>2703173.7929902156</v>
      </c>
      <c r="S134" s="7">
        <v>0</v>
      </c>
      <c r="T134" s="14">
        <f t="shared" si="24"/>
        <v>11681.040880503144</v>
      </c>
      <c r="U134" s="1">
        <f t="shared" si="18"/>
        <v>-1.3000000000000114</v>
      </c>
      <c r="V134" s="7">
        <f t="shared" si="18"/>
        <v>130041.59000000032</v>
      </c>
      <c r="W134" s="7">
        <f t="shared" si="18"/>
        <v>66709.696577121038</v>
      </c>
      <c r="X134" s="7">
        <f t="shared" si="18"/>
        <v>196751.72215115326</v>
      </c>
      <c r="Y134" s="7">
        <f t="shared" si="18"/>
        <v>-7958.7232302153716</v>
      </c>
      <c r="Z134" s="7">
        <f t="shared" si="18"/>
        <v>2702.0999999999913</v>
      </c>
      <c r="AA134" s="7">
        <f t="shared" si="18"/>
        <v>202008.34538136888</v>
      </c>
      <c r="AB134" s="7">
        <f t="shared" si="18"/>
        <v>0</v>
      </c>
      <c r="AC134" s="14">
        <f t="shared" si="18"/>
        <v>663.75532507299431</v>
      </c>
    </row>
    <row r="135" spans="1:29" x14ac:dyDescent="0.25">
      <c r="A135" s="7" t="s">
        <v>175</v>
      </c>
      <c r="B135" s="7" t="s">
        <v>176</v>
      </c>
      <c r="C135" s="1">
        <v>1645.2</v>
      </c>
      <c r="D135" s="7">
        <v>20296446</v>
      </c>
      <c r="E135" s="32">
        <v>-1355909.0014822967</v>
      </c>
      <c r="F135" s="7">
        <f t="shared" si="19"/>
        <v>18940536.998517703</v>
      </c>
      <c r="G135" s="7">
        <v>17770933.758894801</v>
      </c>
      <c r="H135" s="7">
        <v>458821.34</v>
      </c>
      <c r="I135" s="7">
        <f t="shared" si="20"/>
        <v>710781.89962290204</v>
      </c>
      <c r="J135" s="7">
        <v>0</v>
      </c>
      <c r="K135" s="14">
        <f t="shared" si="21"/>
        <v>11512.604545658705</v>
      </c>
      <c r="L135" s="1">
        <v>1636.8</v>
      </c>
      <c r="M135" s="7">
        <v>20948359.23</v>
      </c>
      <c r="N135" s="32">
        <v>-994442.0406649228</v>
      </c>
      <c r="O135" s="7">
        <f t="shared" si="22"/>
        <v>19953917</v>
      </c>
      <c r="P135" s="7">
        <v>18065306.808955405</v>
      </c>
      <c r="Q135" s="7">
        <v>472585.98</v>
      </c>
      <c r="R135" s="7">
        <f t="shared" si="23"/>
        <v>1416024.2110445951</v>
      </c>
      <c r="S135" s="7">
        <v>0</v>
      </c>
      <c r="T135" s="14">
        <f t="shared" si="24"/>
        <v>12190.809506353862</v>
      </c>
      <c r="U135" s="1">
        <f t="shared" si="18"/>
        <v>-8.4000000000000909</v>
      </c>
      <c r="V135" s="7">
        <f t="shared" si="18"/>
        <v>651913.23000000045</v>
      </c>
      <c r="W135" s="7">
        <f t="shared" si="18"/>
        <v>361466.96081737394</v>
      </c>
      <c r="X135" s="7">
        <f t="shared" si="18"/>
        <v>1013380.0014822967</v>
      </c>
      <c r="Y135" s="7">
        <f t="shared" si="18"/>
        <v>294373.05006060377</v>
      </c>
      <c r="Z135" s="7">
        <f t="shared" si="18"/>
        <v>13764.639999999956</v>
      </c>
      <c r="AA135" s="7">
        <f t="shared" si="18"/>
        <v>705242.31142169307</v>
      </c>
      <c r="AB135" s="7">
        <f t="shared" si="18"/>
        <v>0</v>
      </c>
      <c r="AC135" s="14">
        <f t="shared" si="18"/>
        <v>678.20496069515684</v>
      </c>
    </row>
    <row r="136" spans="1:29" x14ac:dyDescent="0.25">
      <c r="A136" s="7" t="s">
        <v>177</v>
      </c>
      <c r="B136" s="7" t="s">
        <v>178</v>
      </c>
      <c r="C136" s="1">
        <v>186.9</v>
      </c>
      <c r="D136" s="7">
        <v>2912091.35</v>
      </c>
      <c r="E136" s="32">
        <v>-194542.96947375583</v>
      </c>
      <c r="F136" s="7">
        <f t="shared" si="19"/>
        <v>2717548.3805262442</v>
      </c>
      <c r="G136" s="7">
        <v>459113.69797199994</v>
      </c>
      <c r="H136" s="7">
        <v>65861.240000000005</v>
      </c>
      <c r="I136" s="7">
        <f t="shared" si="20"/>
        <v>2192573.4425542438</v>
      </c>
      <c r="J136" s="7">
        <v>0</v>
      </c>
      <c r="K136" s="14">
        <f t="shared" si="21"/>
        <v>14540.119745993816</v>
      </c>
      <c r="L136" s="1">
        <v>186.9</v>
      </c>
      <c r="M136" s="7">
        <v>3019840.6</v>
      </c>
      <c r="N136" s="32">
        <v>-143355.21058117662</v>
      </c>
      <c r="O136" s="7">
        <f t="shared" si="22"/>
        <v>2876485</v>
      </c>
      <c r="P136" s="7">
        <v>475313.65719303599</v>
      </c>
      <c r="Q136" s="7">
        <v>67837.08</v>
      </c>
      <c r="R136" s="7">
        <f t="shared" si="23"/>
        <v>2333334.2628069641</v>
      </c>
      <c r="S136" s="7">
        <v>0</v>
      </c>
      <c r="T136" s="14">
        <f t="shared" si="24"/>
        <v>15390.502942750134</v>
      </c>
      <c r="U136" s="1">
        <f t="shared" si="18"/>
        <v>0</v>
      </c>
      <c r="V136" s="7">
        <f t="shared" si="18"/>
        <v>107749.25</v>
      </c>
      <c r="W136" s="7">
        <f t="shared" si="18"/>
        <v>51187.758892579208</v>
      </c>
      <c r="X136" s="7">
        <f t="shared" si="18"/>
        <v>158936.61947375583</v>
      </c>
      <c r="Y136" s="7">
        <f t="shared" si="18"/>
        <v>16199.959221036057</v>
      </c>
      <c r="Z136" s="7">
        <f t="shared" si="18"/>
        <v>1975.8399999999965</v>
      </c>
      <c r="AA136" s="7">
        <f t="shared" si="18"/>
        <v>140760.82025272027</v>
      </c>
      <c r="AB136" s="7">
        <f t="shared" si="18"/>
        <v>0</v>
      </c>
      <c r="AC136" s="14">
        <f t="shared" si="18"/>
        <v>850.38319675631828</v>
      </c>
    </row>
    <row r="137" spans="1:29" x14ac:dyDescent="0.25">
      <c r="A137" s="7" t="s">
        <v>177</v>
      </c>
      <c r="B137" s="7" t="s">
        <v>179</v>
      </c>
      <c r="C137" s="1">
        <v>1542</v>
      </c>
      <c r="D137" s="7">
        <v>14862288.17</v>
      </c>
      <c r="E137" s="32">
        <v>-992878.76864387246</v>
      </c>
      <c r="F137" s="7">
        <f t="shared" si="19"/>
        <v>13869409.401356127</v>
      </c>
      <c r="G137" s="7">
        <v>1860703.9289781149</v>
      </c>
      <c r="H137" s="7">
        <v>237421.25</v>
      </c>
      <c r="I137" s="7">
        <f t="shared" si="20"/>
        <v>11771284.222378012</v>
      </c>
      <c r="J137" s="7">
        <v>0</v>
      </c>
      <c r="K137" s="14">
        <f t="shared" si="21"/>
        <v>8994.4289243554649</v>
      </c>
      <c r="L137" s="1">
        <v>1552.8</v>
      </c>
      <c r="M137" s="7">
        <v>15501079.83</v>
      </c>
      <c r="N137" s="32">
        <v>-735853.59547297936</v>
      </c>
      <c r="O137" s="7">
        <f t="shared" si="22"/>
        <v>14765226</v>
      </c>
      <c r="P137" s="7">
        <v>1959137.4928516736</v>
      </c>
      <c r="Q137" s="7">
        <v>244543.89</v>
      </c>
      <c r="R137" s="7">
        <f t="shared" si="23"/>
        <v>12561544.617148325</v>
      </c>
      <c r="S137" s="7">
        <v>0</v>
      </c>
      <c r="T137" s="14">
        <f t="shared" si="24"/>
        <v>9508.7751159196287</v>
      </c>
      <c r="U137" s="1">
        <f t="shared" si="18"/>
        <v>10.799999999999955</v>
      </c>
      <c r="V137" s="7">
        <f t="shared" si="18"/>
        <v>638791.66000000015</v>
      </c>
      <c r="W137" s="7">
        <f t="shared" si="18"/>
        <v>257025.1731708931</v>
      </c>
      <c r="X137" s="7">
        <f t="shared" si="18"/>
        <v>895816.59864387289</v>
      </c>
      <c r="Y137" s="7">
        <f t="shared" si="18"/>
        <v>98433.563873558771</v>
      </c>
      <c r="Z137" s="7">
        <f t="shared" si="18"/>
        <v>7122.640000000014</v>
      </c>
      <c r="AA137" s="7">
        <f t="shared" si="18"/>
        <v>790260.39477031305</v>
      </c>
      <c r="AB137" s="7">
        <f t="shared" si="18"/>
        <v>0</v>
      </c>
      <c r="AC137" s="14">
        <f t="shared" si="18"/>
        <v>514.34619156416375</v>
      </c>
    </row>
    <row r="138" spans="1:29" x14ac:dyDescent="0.25">
      <c r="A138" s="7" t="s">
        <v>177</v>
      </c>
      <c r="B138" s="7" t="s">
        <v>180</v>
      </c>
      <c r="C138" s="1">
        <v>285.3</v>
      </c>
      <c r="D138" s="7">
        <v>3556833.93</v>
      </c>
      <c r="E138" s="32">
        <v>-237615.15402571729</v>
      </c>
      <c r="F138" s="7">
        <f t="shared" si="19"/>
        <v>3319218.775974283</v>
      </c>
      <c r="G138" s="7">
        <v>784306.49071500008</v>
      </c>
      <c r="H138" s="7">
        <v>90778.69</v>
      </c>
      <c r="I138" s="7">
        <f t="shared" si="20"/>
        <v>2444133.5952592832</v>
      </c>
      <c r="J138" s="7">
        <v>0</v>
      </c>
      <c r="K138" s="14">
        <f t="shared" si="21"/>
        <v>11634.135211967343</v>
      </c>
      <c r="L138" s="1">
        <v>285.10000000000002</v>
      </c>
      <c r="M138" s="7">
        <v>3686773.29</v>
      </c>
      <c r="N138" s="32">
        <v>-175015.25125299901</v>
      </c>
      <c r="O138" s="7">
        <f t="shared" si="22"/>
        <v>3511758</v>
      </c>
      <c r="P138" s="7">
        <v>806555.2681185751</v>
      </c>
      <c r="Q138" s="7">
        <v>93502.05</v>
      </c>
      <c r="R138" s="7">
        <f t="shared" si="23"/>
        <v>2611700.681881425</v>
      </c>
      <c r="S138" s="7">
        <v>0</v>
      </c>
      <c r="T138" s="14">
        <f t="shared" si="24"/>
        <v>12317.635917222027</v>
      </c>
      <c r="U138" s="1">
        <f t="shared" si="18"/>
        <v>-0.19999999999998863</v>
      </c>
      <c r="V138" s="7">
        <f t="shared" si="18"/>
        <v>129939.35999999987</v>
      </c>
      <c r="W138" s="7">
        <f t="shared" si="18"/>
        <v>62599.902772718284</v>
      </c>
      <c r="X138" s="7">
        <f t="shared" si="18"/>
        <v>192539.22402571701</v>
      </c>
      <c r="Y138" s="7">
        <f t="shared" si="18"/>
        <v>22248.777403575019</v>
      </c>
      <c r="Z138" s="7">
        <f t="shared" si="18"/>
        <v>2723.3600000000006</v>
      </c>
      <c r="AA138" s="7">
        <f t="shared" si="18"/>
        <v>167567.08662214177</v>
      </c>
      <c r="AB138" s="7">
        <f t="shared" si="18"/>
        <v>0</v>
      </c>
      <c r="AC138" s="14">
        <f t="shared" si="18"/>
        <v>683.50070525468436</v>
      </c>
    </row>
    <row r="139" spans="1:29" x14ac:dyDescent="0.25">
      <c r="A139" s="7" t="s">
        <v>177</v>
      </c>
      <c r="B139" s="7" t="s">
        <v>181</v>
      </c>
      <c r="C139" s="1">
        <v>249.3</v>
      </c>
      <c r="D139" s="7">
        <v>3283071.11</v>
      </c>
      <c r="E139" s="32">
        <v>-219326.3623865713</v>
      </c>
      <c r="F139" s="7">
        <f t="shared" si="19"/>
        <v>3063744.7476134286</v>
      </c>
      <c r="G139" s="7">
        <v>355349.38247040496</v>
      </c>
      <c r="H139" s="7">
        <v>46466.16</v>
      </c>
      <c r="I139" s="7">
        <f t="shared" si="20"/>
        <v>2661929.2051430233</v>
      </c>
      <c r="J139" s="7">
        <v>0</v>
      </c>
      <c r="K139" s="14">
        <f t="shared" si="21"/>
        <v>12289.389280438943</v>
      </c>
      <c r="L139" s="1">
        <v>247.7</v>
      </c>
      <c r="M139" s="7">
        <v>3396101.7</v>
      </c>
      <c r="N139" s="32">
        <v>-161216.7457973086</v>
      </c>
      <c r="O139" s="7">
        <f t="shared" si="22"/>
        <v>3234885</v>
      </c>
      <c r="P139" s="7">
        <v>372533.35559895</v>
      </c>
      <c r="Q139" s="7">
        <v>47860.14</v>
      </c>
      <c r="R139" s="7">
        <f t="shared" si="23"/>
        <v>2814491.50440105</v>
      </c>
      <c r="S139" s="7">
        <v>0</v>
      </c>
      <c r="T139" s="14">
        <f t="shared" si="24"/>
        <v>13059.689140088818</v>
      </c>
      <c r="U139" s="1">
        <f t="shared" si="18"/>
        <v>-1.6000000000000227</v>
      </c>
      <c r="V139" s="7">
        <f t="shared" si="18"/>
        <v>113030.59000000032</v>
      </c>
      <c r="W139" s="7">
        <f t="shared" si="18"/>
        <v>58109.616589262703</v>
      </c>
      <c r="X139" s="7">
        <f t="shared" si="18"/>
        <v>171140.25238657137</v>
      </c>
      <c r="Y139" s="7">
        <f t="shared" si="18"/>
        <v>17183.97312854504</v>
      </c>
      <c r="Z139" s="7">
        <f t="shared" si="18"/>
        <v>1393.9799999999959</v>
      </c>
      <c r="AA139" s="7">
        <f t="shared" si="18"/>
        <v>152562.29925802676</v>
      </c>
      <c r="AB139" s="7">
        <f t="shared" si="18"/>
        <v>0</v>
      </c>
      <c r="AC139" s="14">
        <f t="shared" si="18"/>
        <v>770.29985964987463</v>
      </c>
    </row>
    <row r="140" spans="1:29" x14ac:dyDescent="0.25">
      <c r="A140" s="7" t="s">
        <v>182</v>
      </c>
      <c r="B140" s="7" t="s">
        <v>183</v>
      </c>
      <c r="C140" s="1">
        <v>15862.6</v>
      </c>
      <c r="D140" s="7">
        <v>155450776.27000001</v>
      </c>
      <c r="E140" s="32">
        <v>-10384926.840487424</v>
      </c>
      <c r="F140" s="7">
        <f t="shared" si="19"/>
        <v>145065849.42951259</v>
      </c>
      <c r="G140" s="7">
        <v>29428745.954760004</v>
      </c>
      <c r="H140" s="7">
        <v>2172198.98</v>
      </c>
      <c r="I140" s="7">
        <f t="shared" si="20"/>
        <v>113464904.49475259</v>
      </c>
      <c r="J140" s="7">
        <v>0</v>
      </c>
      <c r="K140" s="14">
        <f t="shared" si="21"/>
        <v>9145.1495612013532</v>
      </c>
      <c r="L140" s="1">
        <v>15781.2</v>
      </c>
      <c r="M140" s="7">
        <v>160794082.91</v>
      </c>
      <c r="N140" s="32">
        <v>-7633074.9430185882</v>
      </c>
      <c r="O140" s="7">
        <f t="shared" si="22"/>
        <v>153161008</v>
      </c>
      <c r="P140" s="7">
        <v>29713083.923299678</v>
      </c>
      <c r="Q140" s="7">
        <v>2237364.9500000002</v>
      </c>
      <c r="R140" s="7">
        <f t="shared" si="23"/>
        <v>121210559.12670033</v>
      </c>
      <c r="S140" s="7">
        <v>0</v>
      </c>
      <c r="T140" s="14">
        <f t="shared" si="24"/>
        <v>9705.2827414898729</v>
      </c>
      <c r="U140" s="1">
        <f t="shared" si="18"/>
        <v>-81.399999999999636</v>
      </c>
      <c r="V140" s="7">
        <f t="shared" si="18"/>
        <v>5343306.6399999857</v>
      </c>
      <c r="W140" s="7">
        <f t="shared" si="18"/>
        <v>2751851.897468836</v>
      </c>
      <c r="X140" s="7">
        <f t="shared" si="18"/>
        <v>8095158.5704874098</v>
      </c>
      <c r="Y140" s="7">
        <f t="shared" si="18"/>
        <v>284337.96853967384</v>
      </c>
      <c r="Z140" s="7">
        <f t="shared" si="18"/>
        <v>65165.970000000205</v>
      </c>
      <c r="AA140" s="7">
        <f t="shared" si="18"/>
        <v>7745654.6319477409</v>
      </c>
      <c r="AB140" s="7">
        <f t="shared" si="18"/>
        <v>0</v>
      </c>
      <c r="AC140" s="14">
        <f t="shared" si="18"/>
        <v>560.13318028851972</v>
      </c>
    </row>
    <row r="141" spans="1:29" x14ac:dyDescent="0.25">
      <c r="A141" s="7" t="s">
        <v>182</v>
      </c>
      <c r="B141" s="7" t="s">
        <v>184</v>
      </c>
      <c r="C141" s="1">
        <v>10278.9</v>
      </c>
      <c r="D141" s="7">
        <v>93552727.890000001</v>
      </c>
      <c r="E141" s="32">
        <v>-6249812.6942655342</v>
      </c>
      <c r="F141" s="7">
        <f t="shared" si="19"/>
        <v>87302915.195734471</v>
      </c>
      <c r="G141" s="7">
        <v>21414344.489648998</v>
      </c>
      <c r="H141" s="7">
        <v>1873000.99</v>
      </c>
      <c r="I141" s="7">
        <f t="shared" si="20"/>
        <v>64015569.716085471</v>
      </c>
      <c r="J141" s="7">
        <v>0</v>
      </c>
      <c r="K141" s="14">
        <f t="shared" si="21"/>
        <v>8493.4103061353326</v>
      </c>
      <c r="L141" s="1">
        <v>10350.799999999999</v>
      </c>
      <c r="M141" s="7">
        <v>97689723.739999995</v>
      </c>
      <c r="N141" s="32">
        <v>-4637440.4391955873</v>
      </c>
      <c r="O141" s="7">
        <f t="shared" si="22"/>
        <v>93052283</v>
      </c>
      <c r="P141" s="7">
        <v>21723426.810667161</v>
      </c>
      <c r="Q141" s="7">
        <v>1929191.02</v>
      </c>
      <c r="R141" s="7">
        <f t="shared" si="23"/>
        <v>69399665.169332847</v>
      </c>
      <c r="S141" s="7">
        <v>0</v>
      </c>
      <c r="T141" s="14">
        <f t="shared" si="24"/>
        <v>8989.86387525602</v>
      </c>
      <c r="U141" s="1">
        <f t="shared" si="18"/>
        <v>71.899999999999636</v>
      </c>
      <c r="V141" s="7">
        <f t="shared" si="18"/>
        <v>4136995.849999994</v>
      </c>
      <c r="W141" s="7">
        <f t="shared" si="18"/>
        <v>1612372.2550699469</v>
      </c>
      <c r="X141" s="7">
        <f t="shared" si="18"/>
        <v>5749367.8042655289</v>
      </c>
      <c r="Y141" s="7">
        <f t="shared" si="18"/>
        <v>309082.32101816311</v>
      </c>
      <c r="Z141" s="7">
        <f t="shared" si="18"/>
        <v>56190.030000000028</v>
      </c>
      <c r="AA141" s="7">
        <f t="shared" si="18"/>
        <v>5384095.4532473758</v>
      </c>
      <c r="AB141" s="7">
        <f t="shared" si="18"/>
        <v>0</v>
      </c>
      <c r="AC141" s="14">
        <f t="shared" si="18"/>
        <v>496.45356912068746</v>
      </c>
    </row>
    <row r="142" spans="1:29" x14ac:dyDescent="0.25">
      <c r="A142" s="7" t="s">
        <v>185</v>
      </c>
      <c r="B142" s="7" t="s">
        <v>186</v>
      </c>
      <c r="C142" s="1">
        <v>698.6</v>
      </c>
      <c r="D142" s="7">
        <v>6913456.6699999999</v>
      </c>
      <c r="E142" s="32">
        <v>-461855.15090724872</v>
      </c>
      <c r="F142" s="7">
        <f t="shared" si="19"/>
        <v>6451601.5190927517</v>
      </c>
      <c r="G142" s="7">
        <v>3137074.9393554097</v>
      </c>
      <c r="H142" s="7">
        <v>106970.37</v>
      </c>
      <c r="I142" s="7">
        <f t="shared" si="20"/>
        <v>3207556.2097373419</v>
      </c>
      <c r="J142" s="7">
        <v>0</v>
      </c>
      <c r="K142" s="14">
        <f t="shared" si="21"/>
        <v>9235.0436860760819</v>
      </c>
      <c r="L142" s="1">
        <v>697</v>
      </c>
      <c r="M142" s="7">
        <v>7155820.6699999999</v>
      </c>
      <c r="N142" s="32">
        <v>-339694.81006016885</v>
      </c>
      <c r="O142" s="7">
        <f t="shared" si="22"/>
        <v>6816126</v>
      </c>
      <c r="P142" s="7">
        <v>3482780.5975130233</v>
      </c>
      <c r="Q142" s="7">
        <v>110179.48</v>
      </c>
      <c r="R142" s="7">
        <f t="shared" si="23"/>
        <v>3223165.9224869767</v>
      </c>
      <c r="S142" s="7">
        <v>0</v>
      </c>
      <c r="T142" s="14">
        <f t="shared" si="24"/>
        <v>9779.2338593974182</v>
      </c>
      <c r="U142" s="1">
        <f t="shared" si="18"/>
        <v>-1.6000000000000227</v>
      </c>
      <c r="V142" s="7">
        <f t="shared" si="18"/>
        <v>242364</v>
      </c>
      <c r="W142" s="7">
        <f t="shared" si="18"/>
        <v>122160.34084707987</v>
      </c>
      <c r="X142" s="7">
        <f t="shared" si="18"/>
        <v>364524.48090724833</v>
      </c>
      <c r="Y142" s="7">
        <f t="shared" si="18"/>
        <v>345705.65815761359</v>
      </c>
      <c r="Z142" s="7">
        <f t="shared" si="18"/>
        <v>3209.1100000000006</v>
      </c>
      <c r="AA142" s="7">
        <f t="shared" si="18"/>
        <v>15609.712749634869</v>
      </c>
      <c r="AB142" s="7">
        <f t="shared" si="18"/>
        <v>0</v>
      </c>
      <c r="AC142" s="14">
        <f t="shared" si="18"/>
        <v>544.19017332133626</v>
      </c>
    </row>
    <row r="143" spans="1:29" x14ac:dyDescent="0.25">
      <c r="A143" s="7" t="s">
        <v>185</v>
      </c>
      <c r="B143" s="7" t="s">
        <v>187</v>
      </c>
      <c r="C143" s="1">
        <v>476.4</v>
      </c>
      <c r="D143" s="7">
        <v>4829299.95</v>
      </c>
      <c r="E143" s="32">
        <v>-322622.55535097158</v>
      </c>
      <c r="F143" s="7">
        <f t="shared" si="19"/>
        <v>4506677.3946490288</v>
      </c>
      <c r="G143" s="7">
        <v>605858.17745440011</v>
      </c>
      <c r="H143" s="7">
        <v>75545.53</v>
      </c>
      <c r="I143" s="7">
        <f t="shared" si="20"/>
        <v>3825273.6871946291</v>
      </c>
      <c r="J143" s="7">
        <v>0</v>
      </c>
      <c r="K143" s="14">
        <f t="shared" si="21"/>
        <v>9459.8601902792379</v>
      </c>
      <c r="L143" s="1">
        <v>471.1</v>
      </c>
      <c r="M143" s="7">
        <v>4959014.18</v>
      </c>
      <c r="N143" s="32">
        <v>-235409.94913736201</v>
      </c>
      <c r="O143" s="7">
        <f t="shared" si="22"/>
        <v>4723604</v>
      </c>
      <c r="P143" s="7">
        <v>834545.47007831989</v>
      </c>
      <c r="Q143" s="7">
        <v>77811.899999999994</v>
      </c>
      <c r="R143" s="7">
        <f t="shared" si="23"/>
        <v>3811246.6299216803</v>
      </c>
      <c r="S143" s="7">
        <v>0</v>
      </c>
      <c r="T143" s="14">
        <f t="shared" si="24"/>
        <v>10026.754404585014</v>
      </c>
      <c r="U143" s="1">
        <f t="shared" si="18"/>
        <v>-5.2999999999999545</v>
      </c>
      <c r="V143" s="7">
        <f t="shared" si="18"/>
        <v>129714.22999999952</v>
      </c>
      <c r="W143" s="7">
        <f t="shared" si="18"/>
        <v>87212.606213609572</v>
      </c>
      <c r="X143" s="7">
        <f t="shared" si="18"/>
        <v>216926.60535097122</v>
      </c>
      <c r="Y143" s="7">
        <f t="shared" si="18"/>
        <v>228687.29262391978</v>
      </c>
      <c r="Z143" s="7">
        <f t="shared" si="18"/>
        <v>2266.3699999999953</v>
      </c>
      <c r="AA143" s="7">
        <f t="shared" si="18"/>
        <v>-14027.05727294879</v>
      </c>
      <c r="AB143" s="7">
        <f t="shared" si="18"/>
        <v>0</v>
      </c>
      <c r="AC143" s="14">
        <f t="shared" si="18"/>
        <v>566.89421430577568</v>
      </c>
    </row>
    <row r="144" spans="1:29" x14ac:dyDescent="0.25">
      <c r="A144" s="7" t="s">
        <v>188</v>
      </c>
      <c r="B144" s="7" t="s">
        <v>189</v>
      </c>
      <c r="C144" s="1">
        <v>422.8</v>
      </c>
      <c r="D144" s="7">
        <v>4594176.0999999996</v>
      </c>
      <c r="E144" s="32">
        <v>-306915.04948131472</v>
      </c>
      <c r="F144" s="7">
        <f t="shared" si="19"/>
        <v>4287261.050518685</v>
      </c>
      <c r="G144" s="7">
        <v>1669118.5557200999</v>
      </c>
      <c r="H144" s="7">
        <v>178240.7</v>
      </c>
      <c r="I144" s="7">
        <f t="shared" si="20"/>
        <v>2439901.7947985847</v>
      </c>
      <c r="J144" s="7">
        <v>0</v>
      </c>
      <c r="K144" s="14">
        <f t="shared" si="21"/>
        <v>10140.163317215432</v>
      </c>
      <c r="L144" s="1">
        <v>417.2</v>
      </c>
      <c r="M144" s="7">
        <v>4738048.3499999996</v>
      </c>
      <c r="N144" s="32">
        <v>-224920.45406570344</v>
      </c>
      <c r="O144" s="7">
        <f t="shared" si="22"/>
        <v>4513128</v>
      </c>
      <c r="P144" s="7">
        <v>1790272.5695272314</v>
      </c>
      <c r="Q144" s="7">
        <v>183587.92</v>
      </c>
      <c r="R144" s="7">
        <f t="shared" si="23"/>
        <v>2539267.5104727689</v>
      </c>
      <c r="S144" s="7">
        <v>0</v>
      </c>
      <c r="T144" s="14">
        <f t="shared" si="24"/>
        <v>10817.660594439118</v>
      </c>
      <c r="U144" s="1">
        <f t="shared" si="18"/>
        <v>-5.6000000000000227</v>
      </c>
      <c r="V144" s="7">
        <f t="shared" si="18"/>
        <v>143872.25</v>
      </c>
      <c r="W144" s="7">
        <f t="shared" si="18"/>
        <v>81994.595415611286</v>
      </c>
      <c r="X144" s="7">
        <f t="shared" si="18"/>
        <v>225866.94948131498</v>
      </c>
      <c r="Y144" s="7">
        <f t="shared" si="18"/>
        <v>121154.01380713144</v>
      </c>
      <c r="Z144" s="7">
        <f t="shared" si="18"/>
        <v>5347.2200000000012</v>
      </c>
      <c r="AA144" s="7">
        <f t="shared" si="18"/>
        <v>99365.715674184263</v>
      </c>
      <c r="AB144" s="7">
        <f t="shared" si="18"/>
        <v>0</v>
      </c>
      <c r="AC144" s="14">
        <f t="shared" si="18"/>
        <v>677.49727722368516</v>
      </c>
    </row>
    <row r="145" spans="1:29" x14ac:dyDescent="0.25">
      <c r="A145" s="7" t="s">
        <v>188</v>
      </c>
      <c r="B145" s="7" t="s">
        <v>190</v>
      </c>
      <c r="C145" s="1">
        <v>1174.0999999999999</v>
      </c>
      <c r="D145" s="7">
        <v>11591790.859999999</v>
      </c>
      <c r="E145" s="32">
        <v>-774392.40201827523</v>
      </c>
      <c r="F145" s="7">
        <f t="shared" si="19"/>
        <v>10817398.457981724</v>
      </c>
      <c r="G145" s="7">
        <v>1694156.9769809998</v>
      </c>
      <c r="H145" s="7">
        <v>191948.95</v>
      </c>
      <c r="I145" s="7">
        <f t="shared" si="20"/>
        <v>8931292.5310007259</v>
      </c>
      <c r="J145" s="7">
        <v>0</v>
      </c>
      <c r="K145" s="14">
        <f t="shared" si="21"/>
        <v>9213.3535967819826</v>
      </c>
      <c r="L145" s="1">
        <v>1181.5999999999999</v>
      </c>
      <c r="M145" s="7">
        <v>12115145.65</v>
      </c>
      <c r="N145" s="32">
        <v>-575119.51322112023</v>
      </c>
      <c r="O145" s="7">
        <f t="shared" si="22"/>
        <v>11540026</v>
      </c>
      <c r="P145" s="7">
        <v>1702232.937020133</v>
      </c>
      <c r="Q145" s="7">
        <v>197707.42</v>
      </c>
      <c r="R145" s="7">
        <f t="shared" si="23"/>
        <v>9640085.6429798678</v>
      </c>
      <c r="S145" s="7">
        <v>0</v>
      </c>
      <c r="T145" s="14">
        <f t="shared" si="24"/>
        <v>9766.4404197698041</v>
      </c>
      <c r="U145" s="1">
        <f t="shared" si="18"/>
        <v>7.5</v>
      </c>
      <c r="V145" s="7">
        <f t="shared" si="18"/>
        <v>523354.79000000097</v>
      </c>
      <c r="W145" s="7">
        <f t="shared" si="18"/>
        <v>199272.888797155</v>
      </c>
      <c r="X145" s="7">
        <f t="shared" si="18"/>
        <v>722627.54201827571</v>
      </c>
      <c r="Y145" s="7">
        <f t="shared" si="18"/>
        <v>8075.960039133206</v>
      </c>
      <c r="Z145" s="7">
        <f t="shared" si="18"/>
        <v>5758.4700000000012</v>
      </c>
      <c r="AA145" s="7">
        <f t="shared" si="18"/>
        <v>708793.11197914183</v>
      </c>
      <c r="AB145" s="7">
        <f t="shared" si="18"/>
        <v>0</v>
      </c>
      <c r="AC145" s="14">
        <f t="shared" si="18"/>
        <v>553.08682298782151</v>
      </c>
    </row>
    <row r="146" spans="1:29" x14ac:dyDescent="0.25">
      <c r="A146" s="7" t="s">
        <v>188</v>
      </c>
      <c r="B146" s="7" t="s">
        <v>191</v>
      </c>
      <c r="C146" s="1">
        <v>375.6</v>
      </c>
      <c r="D146" s="7">
        <v>4310212.75</v>
      </c>
      <c r="E146" s="32">
        <v>-287944.80895959638</v>
      </c>
      <c r="F146" s="7">
        <f t="shared" si="19"/>
        <v>4022267.9410404037</v>
      </c>
      <c r="G146" s="7">
        <v>1235849.9835509998</v>
      </c>
      <c r="H146" s="7">
        <v>141702.06</v>
      </c>
      <c r="I146" s="7">
        <f t="shared" si="20"/>
        <v>2644715.8974894038</v>
      </c>
      <c r="J146" s="7">
        <v>0</v>
      </c>
      <c r="K146" s="14">
        <f t="shared" si="21"/>
        <v>10708.913581044737</v>
      </c>
      <c r="L146" s="1">
        <v>378.3</v>
      </c>
      <c r="M146" s="7">
        <v>4485566.93</v>
      </c>
      <c r="N146" s="32">
        <v>-212934.878690654</v>
      </c>
      <c r="O146" s="7">
        <f t="shared" si="22"/>
        <v>4272632</v>
      </c>
      <c r="P146" s="7">
        <v>1257409.9938977247</v>
      </c>
      <c r="Q146" s="7">
        <v>145953.12</v>
      </c>
      <c r="R146" s="7">
        <f t="shared" si="23"/>
        <v>2869268.886102275</v>
      </c>
      <c r="S146" s="7">
        <v>0</v>
      </c>
      <c r="T146" s="14">
        <f t="shared" si="24"/>
        <v>11294.295532646047</v>
      </c>
      <c r="U146" s="1">
        <f t="shared" si="18"/>
        <v>2.6999999999999886</v>
      </c>
      <c r="V146" s="7">
        <f t="shared" si="18"/>
        <v>175354.1799999997</v>
      </c>
      <c r="W146" s="7">
        <f t="shared" si="18"/>
        <v>75009.930268942378</v>
      </c>
      <c r="X146" s="7">
        <f t="shared" si="18"/>
        <v>250364.05895959632</v>
      </c>
      <c r="Y146" s="7">
        <f t="shared" si="18"/>
        <v>21560.010346724885</v>
      </c>
      <c r="Z146" s="7">
        <f t="shared" si="18"/>
        <v>4251.0599999999977</v>
      </c>
      <c r="AA146" s="7">
        <f t="shared" si="18"/>
        <v>224552.98861287115</v>
      </c>
      <c r="AB146" s="7">
        <f t="shared" si="18"/>
        <v>0</v>
      </c>
      <c r="AC146" s="14">
        <f t="shared" si="18"/>
        <v>585.38195160130999</v>
      </c>
    </row>
    <row r="147" spans="1:29" x14ac:dyDescent="0.25">
      <c r="A147" s="7" t="s">
        <v>192</v>
      </c>
      <c r="B147" s="7" t="s">
        <v>193</v>
      </c>
      <c r="C147" s="1">
        <v>392.1</v>
      </c>
      <c r="D147" s="7">
        <v>4789956.7</v>
      </c>
      <c r="E147" s="32">
        <v>-319994.21998513618</v>
      </c>
      <c r="F147" s="7">
        <f t="shared" si="19"/>
        <v>4469962.4800148644</v>
      </c>
      <c r="G147" s="7">
        <v>2822672.8156789998</v>
      </c>
      <c r="H147" s="7">
        <v>136023.15</v>
      </c>
      <c r="I147" s="7">
        <f t="shared" si="20"/>
        <v>1511266.5143358647</v>
      </c>
      <c r="J147" s="7">
        <v>0</v>
      </c>
      <c r="K147" s="14">
        <f t="shared" si="21"/>
        <v>11400.057332351094</v>
      </c>
      <c r="L147" s="1">
        <v>385.9</v>
      </c>
      <c r="M147" s="7">
        <v>4928915.0599999996</v>
      </c>
      <c r="N147" s="32">
        <v>-233981.11024900872</v>
      </c>
      <c r="O147" s="7">
        <f t="shared" si="22"/>
        <v>4694934</v>
      </c>
      <c r="P147" s="7">
        <v>3027115.1309557003</v>
      </c>
      <c r="Q147" s="7">
        <v>140103.84</v>
      </c>
      <c r="R147" s="7">
        <f t="shared" si="23"/>
        <v>1527715.0290442996</v>
      </c>
      <c r="S147" s="7">
        <v>0</v>
      </c>
      <c r="T147" s="14">
        <f t="shared" si="24"/>
        <v>12166.193314330138</v>
      </c>
      <c r="U147" s="1">
        <f t="shared" si="18"/>
        <v>-6.2000000000000455</v>
      </c>
      <c r="V147" s="7">
        <f t="shared" si="18"/>
        <v>138958.3599999994</v>
      </c>
      <c r="W147" s="7">
        <f t="shared" si="18"/>
        <v>86013.109736127459</v>
      </c>
      <c r="X147" s="7">
        <f t="shared" si="18"/>
        <v>224971.51998513564</v>
      </c>
      <c r="Y147" s="7">
        <f t="shared" si="18"/>
        <v>204442.31527670054</v>
      </c>
      <c r="Z147" s="7">
        <f t="shared" si="18"/>
        <v>4080.6900000000023</v>
      </c>
      <c r="AA147" s="7">
        <f t="shared" si="18"/>
        <v>16448.51470843493</v>
      </c>
      <c r="AB147" s="7">
        <f t="shared" si="18"/>
        <v>0</v>
      </c>
      <c r="AC147" s="14">
        <f t="shared" si="18"/>
        <v>766.13598197904321</v>
      </c>
    </row>
    <row r="148" spans="1:29" x14ac:dyDescent="0.25">
      <c r="A148" s="7" t="s">
        <v>192</v>
      </c>
      <c r="B148" s="7" t="s">
        <v>194</v>
      </c>
      <c r="C148" s="1">
        <v>2971.7</v>
      </c>
      <c r="D148" s="7">
        <v>28287536.989999998</v>
      </c>
      <c r="E148" s="32">
        <v>-1889755.7747057998</v>
      </c>
      <c r="F148" s="7">
        <f t="shared" si="19"/>
        <v>26397781.215294197</v>
      </c>
      <c r="G148" s="7">
        <v>10021908.54362724</v>
      </c>
      <c r="H148" s="7">
        <v>689409.91</v>
      </c>
      <c r="I148" s="7">
        <f t="shared" si="20"/>
        <v>15686462.761666957</v>
      </c>
      <c r="J148" s="7">
        <v>0</v>
      </c>
      <c r="K148" s="14">
        <f t="shared" si="21"/>
        <v>8883.0572451102726</v>
      </c>
      <c r="L148" s="1">
        <v>2967.1</v>
      </c>
      <c r="M148" s="7">
        <v>29292599.66</v>
      </c>
      <c r="N148" s="32">
        <v>-1390552.4658253163</v>
      </c>
      <c r="O148" s="7">
        <f t="shared" si="22"/>
        <v>27902047</v>
      </c>
      <c r="P148" s="7">
        <v>10057413.80429443</v>
      </c>
      <c r="Q148" s="7">
        <v>710092.21</v>
      </c>
      <c r="R148" s="7">
        <f t="shared" si="23"/>
        <v>17134540.985705569</v>
      </c>
      <c r="S148" s="7">
        <v>0</v>
      </c>
      <c r="T148" s="14">
        <f t="shared" si="24"/>
        <v>9403.8107916821136</v>
      </c>
      <c r="U148" s="1">
        <f t="shared" si="18"/>
        <v>-4.5999999999999091</v>
      </c>
      <c r="V148" s="7">
        <f t="shared" si="18"/>
        <v>1005062.6700000018</v>
      </c>
      <c r="W148" s="7">
        <f t="shared" si="18"/>
        <v>499203.3088804835</v>
      </c>
      <c r="X148" s="7">
        <f t="shared" si="18"/>
        <v>1504265.7847058028</v>
      </c>
      <c r="Y148" s="7">
        <f t="shared" si="18"/>
        <v>35505.260667189956</v>
      </c>
      <c r="Z148" s="7">
        <f t="shared" si="18"/>
        <v>20682.29999999993</v>
      </c>
      <c r="AA148" s="7">
        <f t="shared" si="18"/>
        <v>1448078.2240386121</v>
      </c>
      <c r="AB148" s="7">
        <f t="shared" si="18"/>
        <v>0</v>
      </c>
      <c r="AC148" s="14">
        <f t="shared" si="18"/>
        <v>520.75354657184107</v>
      </c>
    </row>
    <row r="149" spans="1:29" x14ac:dyDescent="0.25">
      <c r="A149" s="7" t="s">
        <v>192</v>
      </c>
      <c r="B149" s="7" t="s">
        <v>195</v>
      </c>
      <c r="C149" s="1">
        <v>304.5</v>
      </c>
      <c r="D149" s="7">
        <v>4102707.92</v>
      </c>
      <c r="E149" s="32">
        <v>-274082.39842486271</v>
      </c>
      <c r="F149" s="7">
        <f t="shared" si="19"/>
        <v>3828625.521575137</v>
      </c>
      <c r="G149" s="7">
        <v>2007407.3808396352</v>
      </c>
      <c r="H149" s="7">
        <v>111738.63</v>
      </c>
      <c r="I149" s="7">
        <f t="shared" si="20"/>
        <v>1709479.510735502</v>
      </c>
      <c r="J149" s="7">
        <v>0</v>
      </c>
      <c r="K149" s="14">
        <f t="shared" si="21"/>
        <v>12573.482829474999</v>
      </c>
      <c r="L149" s="1">
        <v>294</v>
      </c>
      <c r="M149" s="7">
        <v>4160552.15</v>
      </c>
      <c r="N149" s="32">
        <v>-197506.06359726971</v>
      </c>
      <c r="O149" s="7">
        <f t="shared" si="22"/>
        <v>3963046</v>
      </c>
      <c r="P149" s="7">
        <v>2084240.7580604432</v>
      </c>
      <c r="Q149" s="7">
        <v>115090.79</v>
      </c>
      <c r="R149" s="7">
        <f t="shared" si="23"/>
        <v>1763714.4519395567</v>
      </c>
      <c r="S149" s="7">
        <v>0</v>
      </c>
      <c r="T149" s="14">
        <f t="shared" si="24"/>
        <v>13479.748299319728</v>
      </c>
      <c r="U149" s="1">
        <f t="shared" si="18"/>
        <v>-10.5</v>
      </c>
      <c r="V149" s="7">
        <f t="shared" si="18"/>
        <v>57844.229999999981</v>
      </c>
      <c r="W149" s="7">
        <f t="shared" si="18"/>
        <v>76576.334827593004</v>
      </c>
      <c r="X149" s="7">
        <f t="shared" si="18"/>
        <v>134420.47842486296</v>
      </c>
      <c r="Y149" s="7">
        <f t="shared" si="18"/>
        <v>76833.377220808063</v>
      </c>
      <c r="Z149" s="7">
        <f t="shared" si="18"/>
        <v>3352.1599999999889</v>
      </c>
      <c r="AA149" s="7">
        <f t="shared" si="18"/>
        <v>54234.941204054747</v>
      </c>
      <c r="AB149" s="7">
        <f t="shared" si="18"/>
        <v>0</v>
      </c>
      <c r="AC149" s="14">
        <f t="shared" si="18"/>
        <v>906.26546984472952</v>
      </c>
    </row>
    <row r="150" spans="1:29" x14ac:dyDescent="0.25">
      <c r="A150" s="7" t="s">
        <v>196</v>
      </c>
      <c r="B150" s="7" t="s">
        <v>197</v>
      </c>
      <c r="C150" s="1">
        <v>154.69999999999999</v>
      </c>
      <c r="D150" s="7">
        <v>2587707.19</v>
      </c>
      <c r="E150" s="32">
        <v>-172872.40692885147</v>
      </c>
      <c r="F150" s="7">
        <f t="shared" si="19"/>
        <v>2414834.7830711487</v>
      </c>
      <c r="G150" s="7">
        <v>556271.90069694002</v>
      </c>
      <c r="H150" s="7">
        <v>80229.91</v>
      </c>
      <c r="I150" s="7">
        <f t="shared" si="20"/>
        <v>1778332.9723742087</v>
      </c>
      <c r="J150" s="7">
        <v>0</v>
      </c>
      <c r="K150" s="14">
        <f t="shared" si="21"/>
        <v>15609.791745773426</v>
      </c>
      <c r="L150" s="1">
        <v>155.6</v>
      </c>
      <c r="M150" s="7">
        <v>2693274.23</v>
      </c>
      <c r="N150" s="32">
        <v>-127852.73977524055</v>
      </c>
      <c r="O150" s="7">
        <f t="shared" si="22"/>
        <v>2565421</v>
      </c>
      <c r="P150" s="7">
        <v>583757.75094329263</v>
      </c>
      <c r="Q150" s="7">
        <v>82636.81</v>
      </c>
      <c r="R150" s="7">
        <f t="shared" si="23"/>
        <v>1899026.4390567073</v>
      </c>
      <c r="S150" s="7">
        <v>0</v>
      </c>
      <c r="T150" s="14">
        <f t="shared" si="24"/>
        <v>16487.28149100257</v>
      </c>
      <c r="U150" s="1">
        <f t="shared" si="18"/>
        <v>0.90000000000000568</v>
      </c>
      <c r="V150" s="7">
        <f t="shared" si="18"/>
        <v>105567.04000000004</v>
      </c>
      <c r="W150" s="7">
        <f t="shared" si="18"/>
        <v>45019.667153610921</v>
      </c>
      <c r="X150" s="7">
        <f t="shared" si="18"/>
        <v>150586.21692885133</v>
      </c>
      <c r="Y150" s="7">
        <f t="shared" si="18"/>
        <v>27485.850246352609</v>
      </c>
      <c r="Z150" s="7">
        <f t="shared" si="18"/>
        <v>2406.8999999999942</v>
      </c>
      <c r="AA150" s="7">
        <f t="shared" si="18"/>
        <v>120693.46668249858</v>
      </c>
      <c r="AB150" s="7">
        <f t="shared" si="18"/>
        <v>0</v>
      </c>
      <c r="AC150" s="14">
        <f t="shared" si="18"/>
        <v>877.48974522914432</v>
      </c>
    </row>
    <row r="151" spans="1:29" x14ac:dyDescent="0.25">
      <c r="A151" s="7" t="s">
        <v>196</v>
      </c>
      <c r="B151" s="7" t="s">
        <v>151</v>
      </c>
      <c r="C151" s="1">
        <v>223.6</v>
      </c>
      <c r="D151" s="7">
        <v>3717862.36</v>
      </c>
      <c r="E151" s="32">
        <v>-248372.69737747265</v>
      </c>
      <c r="F151" s="7">
        <f t="shared" si="19"/>
        <v>3469489.6626225272</v>
      </c>
      <c r="G151" s="7">
        <v>660893.12829000002</v>
      </c>
      <c r="H151" s="7">
        <v>90548.07</v>
      </c>
      <c r="I151" s="7">
        <f t="shared" si="20"/>
        <v>2718048.4643325275</v>
      </c>
      <c r="J151" s="7">
        <v>0</v>
      </c>
      <c r="K151" s="14">
        <f t="shared" si="21"/>
        <v>15516.501174519353</v>
      </c>
      <c r="L151" s="1">
        <v>224.6</v>
      </c>
      <c r="M151" s="7">
        <v>3863980.76</v>
      </c>
      <c r="N151" s="32">
        <v>-183427.48803741985</v>
      </c>
      <c r="O151" s="7">
        <f t="shared" si="22"/>
        <v>3680553</v>
      </c>
      <c r="P151" s="7">
        <v>672316.6432138657</v>
      </c>
      <c r="Q151" s="7">
        <v>93264.51</v>
      </c>
      <c r="R151" s="7">
        <f t="shared" si="23"/>
        <v>2914971.8467861344</v>
      </c>
      <c r="S151" s="7">
        <v>0</v>
      </c>
      <c r="T151" s="14">
        <f t="shared" si="24"/>
        <v>16387.146037399823</v>
      </c>
      <c r="U151" s="1">
        <f t="shared" si="18"/>
        <v>1</v>
      </c>
      <c r="V151" s="7">
        <f t="shared" si="18"/>
        <v>146118.39999999991</v>
      </c>
      <c r="W151" s="7">
        <f t="shared" si="18"/>
        <v>64945.209340052796</v>
      </c>
      <c r="X151" s="7">
        <f t="shared" si="18"/>
        <v>211063.33737747278</v>
      </c>
      <c r="Y151" s="7">
        <f t="shared" si="18"/>
        <v>11423.514923865674</v>
      </c>
      <c r="Z151" s="7">
        <f t="shared" si="18"/>
        <v>2716.4399999999878</v>
      </c>
      <c r="AA151" s="7">
        <f t="shared" si="18"/>
        <v>196923.38245360693</v>
      </c>
      <c r="AB151" s="7">
        <f t="shared" si="18"/>
        <v>0</v>
      </c>
      <c r="AC151" s="14">
        <f t="shared" si="18"/>
        <v>870.6448628804701</v>
      </c>
    </row>
    <row r="152" spans="1:29" x14ac:dyDescent="0.25">
      <c r="A152" s="7" t="s">
        <v>196</v>
      </c>
      <c r="B152" s="7" t="s">
        <v>198</v>
      </c>
      <c r="C152" s="1">
        <v>612.79999999999995</v>
      </c>
      <c r="D152" s="7">
        <v>6781428.9900000002</v>
      </c>
      <c r="E152" s="32">
        <v>-453035.00969844672</v>
      </c>
      <c r="F152" s="7">
        <f t="shared" si="19"/>
        <v>6328393.9803015534</v>
      </c>
      <c r="G152" s="7">
        <v>982248.619527</v>
      </c>
      <c r="H152" s="7">
        <v>92499</v>
      </c>
      <c r="I152" s="7">
        <f t="shared" si="20"/>
        <v>5253646.3607745534</v>
      </c>
      <c r="J152" s="7">
        <v>0</v>
      </c>
      <c r="K152" s="14">
        <f t="shared" si="21"/>
        <v>10327.013675426817</v>
      </c>
      <c r="L152" s="1">
        <v>602.79999999999995</v>
      </c>
      <c r="M152" s="7">
        <v>6919084.3700000001</v>
      </c>
      <c r="N152" s="32">
        <v>-328456.6731403895</v>
      </c>
      <c r="O152" s="7">
        <f t="shared" si="22"/>
        <v>6590628</v>
      </c>
      <c r="P152" s="7">
        <v>984317.71504752152</v>
      </c>
      <c r="Q152" s="7">
        <v>95273.97</v>
      </c>
      <c r="R152" s="7">
        <f t="shared" si="23"/>
        <v>5511036.3149524787</v>
      </c>
      <c r="S152" s="7">
        <v>0</v>
      </c>
      <c r="T152" s="14">
        <f t="shared" si="24"/>
        <v>10933.357664233577</v>
      </c>
      <c r="U152" s="1">
        <f t="shared" si="18"/>
        <v>-10</v>
      </c>
      <c r="V152" s="7">
        <f t="shared" si="18"/>
        <v>137655.37999999989</v>
      </c>
      <c r="W152" s="7">
        <f t="shared" si="18"/>
        <v>124578.33655805723</v>
      </c>
      <c r="X152" s="7">
        <f t="shared" si="18"/>
        <v>262234.01969844662</v>
      </c>
      <c r="Y152" s="7">
        <f t="shared" si="18"/>
        <v>2069.0955205215141</v>
      </c>
      <c r="Z152" s="7">
        <f t="shared" si="18"/>
        <v>2774.9700000000012</v>
      </c>
      <c r="AA152" s="7">
        <f t="shared" si="18"/>
        <v>257389.95417792536</v>
      </c>
      <c r="AB152" s="7">
        <f t="shared" si="18"/>
        <v>0</v>
      </c>
      <c r="AC152" s="14">
        <f t="shared" si="18"/>
        <v>606.34398880676054</v>
      </c>
    </row>
    <row r="153" spans="1:29" x14ac:dyDescent="0.25">
      <c r="A153" s="7" t="s">
        <v>199</v>
      </c>
      <c r="B153" s="7" t="s">
        <v>200</v>
      </c>
      <c r="C153" s="1">
        <v>81.8</v>
      </c>
      <c r="D153" s="7">
        <v>1656238.87</v>
      </c>
      <c r="E153" s="32">
        <v>-110645.43972072094</v>
      </c>
      <c r="F153" s="7">
        <f t="shared" si="19"/>
        <v>1545593.4302792791</v>
      </c>
      <c r="G153" s="7">
        <v>538029.52109429997</v>
      </c>
      <c r="H153" s="7">
        <v>37252.47</v>
      </c>
      <c r="I153" s="7">
        <f t="shared" si="20"/>
        <v>970311.43918497919</v>
      </c>
      <c r="J153" s="7">
        <v>0</v>
      </c>
      <c r="K153" s="14">
        <f t="shared" si="21"/>
        <v>18894.785211238133</v>
      </c>
      <c r="L153" s="1">
        <v>81.599999999999994</v>
      </c>
      <c r="M153" s="7">
        <v>1714219.39</v>
      </c>
      <c r="N153" s="32">
        <v>-81375.911574864615</v>
      </c>
      <c r="O153" s="7">
        <f t="shared" si="22"/>
        <v>1632843</v>
      </c>
      <c r="P153" s="7">
        <v>580913.63482312858</v>
      </c>
      <c r="Q153" s="7">
        <v>38370.04</v>
      </c>
      <c r="R153" s="7">
        <f t="shared" si="23"/>
        <v>1013559.3251768714</v>
      </c>
      <c r="S153" s="7">
        <v>0</v>
      </c>
      <c r="T153" s="14">
        <f t="shared" si="24"/>
        <v>20010.330882352944</v>
      </c>
      <c r="U153" s="1">
        <f t="shared" si="18"/>
        <v>-0.20000000000000284</v>
      </c>
      <c r="V153" s="7">
        <f t="shared" si="18"/>
        <v>57980.519999999786</v>
      </c>
      <c r="W153" s="7">
        <f t="shared" si="18"/>
        <v>29269.528145856326</v>
      </c>
      <c r="X153" s="7">
        <f t="shared" si="18"/>
        <v>87249.569720720872</v>
      </c>
      <c r="Y153" s="7">
        <f t="shared" si="18"/>
        <v>42884.113728828612</v>
      </c>
      <c r="Z153" s="7">
        <f t="shared" si="18"/>
        <v>1117.5699999999997</v>
      </c>
      <c r="AA153" s="7">
        <f t="shared" si="18"/>
        <v>43247.885991892195</v>
      </c>
      <c r="AB153" s="7">
        <f t="shared" si="18"/>
        <v>0</v>
      </c>
      <c r="AC153" s="14">
        <f t="shared" si="18"/>
        <v>1115.5456711148108</v>
      </c>
    </row>
    <row r="154" spans="1:29" x14ac:dyDescent="0.25">
      <c r="A154" s="7" t="s">
        <v>201</v>
      </c>
      <c r="B154" s="7" t="s">
        <v>202</v>
      </c>
      <c r="C154" s="1">
        <v>904.6</v>
      </c>
      <c r="D154" s="7">
        <v>11536961.050000001</v>
      </c>
      <c r="E154" s="32">
        <v>-770729.48325266654</v>
      </c>
      <c r="F154" s="7">
        <f t="shared" si="19"/>
        <v>10766231.566747334</v>
      </c>
      <c r="G154" s="7">
        <v>6253216.6039390797</v>
      </c>
      <c r="H154" s="7">
        <v>220534.64</v>
      </c>
      <c r="I154" s="7">
        <f t="shared" si="20"/>
        <v>4292480.3228082545</v>
      </c>
      <c r="J154" s="7">
        <v>0</v>
      </c>
      <c r="K154" s="14">
        <f t="shared" si="21"/>
        <v>11901.648868834107</v>
      </c>
      <c r="L154" s="1">
        <v>900.8</v>
      </c>
      <c r="M154" s="7">
        <v>11922283.33</v>
      </c>
      <c r="N154" s="32">
        <v>-565964.12319928454</v>
      </c>
      <c r="O154" s="7">
        <f t="shared" si="22"/>
        <v>11356319</v>
      </c>
      <c r="P154" s="7">
        <v>7180451.4025030788</v>
      </c>
      <c r="Q154" s="7">
        <v>227150.68</v>
      </c>
      <c r="R154" s="7">
        <f t="shared" si="23"/>
        <v>3948716.917496921</v>
      </c>
      <c r="S154" s="7">
        <v>0</v>
      </c>
      <c r="T154" s="14">
        <f t="shared" si="24"/>
        <v>12606.926065719361</v>
      </c>
      <c r="U154" s="1">
        <f t="shared" si="18"/>
        <v>-3.8000000000000682</v>
      </c>
      <c r="V154" s="7">
        <f t="shared" si="18"/>
        <v>385322.27999999933</v>
      </c>
      <c r="W154" s="7">
        <f t="shared" si="18"/>
        <v>204765.360053382</v>
      </c>
      <c r="X154" s="7">
        <f t="shared" ref="X154:AC181" si="25">O154-F154</f>
        <v>590087.43325266615</v>
      </c>
      <c r="Y154" s="7">
        <f t="shared" si="25"/>
        <v>927234.79856399912</v>
      </c>
      <c r="Z154" s="7">
        <f t="shared" si="25"/>
        <v>6616.039999999979</v>
      </c>
      <c r="AA154" s="7">
        <f t="shared" si="25"/>
        <v>-343763.40531133348</v>
      </c>
      <c r="AB154" s="7">
        <f t="shared" si="25"/>
        <v>0</v>
      </c>
      <c r="AC154" s="14">
        <f t="shared" si="25"/>
        <v>705.27719688525394</v>
      </c>
    </row>
    <row r="155" spans="1:29" x14ac:dyDescent="0.25">
      <c r="A155" s="7" t="s">
        <v>201</v>
      </c>
      <c r="B155" s="7" t="s">
        <v>203</v>
      </c>
      <c r="C155" s="1">
        <v>189.5</v>
      </c>
      <c r="D155" s="7">
        <v>3151461.25</v>
      </c>
      <c r="E155" s="32">
        <v>-210534.13374428463</v>
      </c>
      <c r="F155" s="7">
        <f t="shared" si="19"/>
        <v>2940927.1162557155</v>
      </c>
      <c r="G155" s="7">
        <v>235390.77806047999</v>
      </c>
      <c r="H155" s="7">
        <v>10743.86</v>
      </c>
      <c r="I155" s="7">
        <f t="shared" si="20"/>
        <v>2694792.4781952356</v>
      </c>
      <c r="J155" s="7">
        <v>0</v>
      </c>
      <c r="K155" s="14">
        <f t="shared" si="21"/>
        <v>15519.404307418024</v>
      </c>
      <c r="L155" s="1">
        <v>178.4</v>
      </c>
      <c r="M155" s="7">
        <v>3151690.86</v>
      </c>
      <c r="N155" s="32">
        <v>-149614.28988075384</v>
      </c>
      <c r="O155" s="7">
        <f t="shared" si="22"/>
        <v>3002077</v>
      </c>
      <c r="P155" s="7">
        <v>280210.05735570082</v>
      </c>
      <c r="Q155" s="7">
        <v>11066.18</v>
      </c>
      <c r="R155" s="7">
        <f t="shared" si="23"/>
        <v>2710800.7626442988</v>
      </c>
      <c r="S155" s="7">
        <v>0</v>
      </c>
      <c r="T155" s="14">
        <f t="shared" si="24"/>
        <v>16827.785874439462</v>
      </c>
      <c r="U155" s="1">
        <f t="shared" ref="U155:W181" si="26">L155-C155</f>
        <v>-11.099999999999994</v>
      </c>
      <c r="V155" s="7">
        <f t="shared" si="26"/>
        <v>229.60999999986961</v>
      </c>
      <c r="W155" s="7">
        <f t="shared" si="26"/>
        <v>60919.843863530783</v>
      </c>
      <c r="X155" s="7">
        <f t="shared" si="25"/>
        <v>61149.883744284511</v>
      </c>
      <c r="Y155" s="7">
        <f t="shared" si="25"/>
        <v>44819.279295220826</v>
      </c>
      <c r="Z155" s="7">
        <f t="shared" si="25"/>
        <v>322.31999999999971</v>
      </c>
      <c r="AA155" s="7">
        <f t="shared" si="25"/>
        <v>16008.284449063241</v>
      </c>
      <c r="AB155" s="7">
        <f t="shared" si="25"/>
        <v>0</v>
      </c>
      <c r="AC155" s="14">
        <f t="shared" si="25"/>
        <v>1308.3815670214371</v>
      </c>
    </row>
    <row r="156" spans="1:29" x14ac:dyDescent="0.25">
      <c r="A156" s="7" t="s">
        <v>204</v>
      </c>
      <c r="B156" s="7" t="s">
        <v>205</v>
      </c>
      <c r="C156" s="1">
        <v>1001.3</v>
      </c>
      <c r="D156" s="7">
        <v>9389755.7899999991</v>
      </c>
      <c r="E156" s="32">
        <v>-627284.91467824043</v>
      </c>
      <c r="F156" s="7">
        <f t="shared" si="19"/>
        <v>8762470.8753217589</v>
      </c>
      <c r="G156" s="7">
        <v>901373.55665400007</v>
      </c>
      <c r="H156" s="7">
        <v>105218.03</v>
      </c>
      <c r="I156" s="7">
        <f t="shared" si="20"/>
        <v>7755879.2886677589</v>
      </c>
      <c r="J156" s="7">
        <v>0</v>
      </c>
      <c r="K156" s="14">
        <f t="shared" si="21"/>
        <v>8751.0944525334653</v>
      </c>
      <c r="L156" s="1">
        <v>1003.1</v>
      </c>
      <c r="M156" s="7">
        <v>9757813</v>
      </c>
      <c r="N156" s="32">
        <v>-463214.29595546954</v>
      </c>
      <c r="O156" s="7">
        <f t="shared" si="22"/>
        <v>9294599</v>
      </c>
      <c r="P156" s="7">
        <v>930377.43599482789</v>
      </c>
      <c r="Q156" s="7">
        <v>108374.57</v>
      </c>
      <c r="R156" s="7">
        <f t="shared" si="23"/>
        <v>8255846.9940051716</v>
      </c>
      <c r="S156" s="7">
        <v>0</v>
      </c>
      <c r="T156" s="14">
        <f t="shared" si="24"/>
        <v>9265.8747881567142</v>
      </c>
      <c r="U156" s="1">
        <f t="shared" si="26"/>
        <v>1.8000000000000682</v>
      </c>
      <c r="V156" s="7">
        <f t="shared" si="26"/>
        <v>368057.21000000089</v>
      </c>
      <c r="W156" s="7">
        <f t="shared" si="26"/>
        <v>164070.61872277089</v>
      </c>
      <c r="X156" s="7">
        <f t="shared" si="25"/>
        <v>532128.12467824109</v>
      </c>
      <c r="Y156" s="7">
        <f t="shared" si="25"/>
        <v>29003.879340827814</v>
      </c>
      <c r="Z156" s="7">
        <f t="shared" si="25"/>
        <v>3156.5400000000081</v>
      </c>
      <c r="AA156" s="7">
        <f t="shared" si="25"/>
        <v>499967.70533741266</v>
      </c>
      <c r="AB156" s="7">
        <f t="shared" si="25"/>
        <v>0</v>
      </c>
      <c r="AC156" s="14">
        <f t="shared" si="25"/>
        <v>514.7803356232489</v>
      </c>
    </row>
    <row r="157" spans="1:29" x14ac:dyDescent="0.25">
      <c r="A157" s="7" t="s">
        <v>204</v>
      </c>
      <c r="B157" s="7" t="s">
        <v>206</v>
      </c>
      <c r="C157" s="1">
        <v>143</v>
      </c>
      <c r="D157" s="7">
        <v>2406140.42</v>
      </c>
      <c r="E157" s="32">
        <v>-160742.79478823012</v>
      </c>
      <c r="F157" s="7">
        <f t="shared" si="19"/>
        <v>2245397.6252117697</v>
      </c>
      <c r="G157" s="7">
        <v>622322.90656042402</v>
      </c>
      <c r="H157" s="7">
        <v>85629.94</v>
      </c>
      <c r="I157" s="7">
        <f t="shared" si="20"/>
        <v>1537444.7786513458</v>
      </c>
      <c r="J157" s="7">
        <v>0</v>
      </c>
      <c r="K157" s="14">
        <f t="shared" si="21"/>
        <v>15702.081295187201</v>
      </c>
      <c r="L157" s="1">
        <v>143.9</v>
      </c>
      <c r="M157" s="7">
        <v>2505950.17</v>
      </c>
      <c r="N157" s="32">
        <v>-118960.25714942878</v>
      </c>
      <c r="O157" s="7">
        <f t="shared" si="22"/>
        <v>2386990</v>
      </c>
      <c r="P157" s="7">
        <v>657106.23620522127</v>
      </c>
      <c r="Q157" s="7">
        <v>88198.84</v>
      </c>
      <c r="R157" s="7">
        <f t="shared" si="23"/>
        <v>1641684.9237947788</v>
      </c>
      <c r="S157" s="7">
        <v>0</v>
      </c>
      <c r="T157" s="14">
        <f t="shared" si="24"/>
        <v>16587.838776928424</v>
      </c>
      <c r="U157" s="1">
        <f t="shared" si="26"/>
        <v>0.90000000000000568</v>
      </c>
      <c r="V157" s="7">
        <f t="shared" si="26"/>
        <v>99809.75</v>
      </c>
      <c r="W157" s="7">
        <f t="shared" si="26"/>
        <v>41782.537638801339</v>
      </c>
      <c r="X157" s="7">
        <f t="shared" si="25"/>
        <v>141592.37478823029</v>
      </c>
      <c r="Y157" s="7">
        <f t="shared" si="25"/>
        <v>34783.329644797253</v>
      </c>
      <c r="Z157" s="7">
        <f t="shared" si="25"/>
        <v>2568.8999999999942</v>
      </c>
      <c r="AA157" s="7">
        <f t="shared" si="25"/>
        <v>104240.14514343301</v>
      </c>
      <c r="AB157" s="7">
        <f t="shared" si="25"/>
        <v>0</v>
      </c>
      <c r="AC157" s="14">
        <f t="shared" si="25"/>
        <v>885.75748174122236</v>
      </c>
    </row>
    <row r="158" spans="1:29" x14ac:dyDescent="0.25">
      <c r="A158" s="7" t="s">
        <v>207</v>
      </c>
      <c r="B158" s="7" t="s">
        <v>207</v>
      </c>
      <c r="C158" s="1">
        <v>3466.2</v>
      </c>
      <c r="D158" s="7">
        <v>34997386.460000001</v>
      </c>
      <c r="E158" s="32">
        <v>-2338008.8971965169</v>
      </c>
      <c r="F158" s="7">
        <f t="shared" si="19"/>
        <v>32659377.562803484</v>
      </c>
      <c r="G158" s="7">
        <v>28576908.284586668</v>
      </c>
      <c r="H158" s="7">
        <v>1401640.21</v>
      </c>
      <c r="I158" s="7">
        <f t="shared" si="20"/>
        <v>2680829.0682168165</v>
      </c>
      <c r="J158" s="7">
        <v>0</v>
      </c>
      <c r="K158" s="14">
        <f t="shared" si="21"/>
        <v>9422.2426757842841</v>
      </c>
      <c r="L158" s="1">
        <v>3490.2</v>
      </c>
      <c r="M158" s="7">
        <v>36517375.909999996</v>
      </c>
      <c r="N158" s="32">
        <v>-1733520.6743859379</v>
      </c>
      <c r="O158" s="7">
        <f t="shared" si="22"/>
        <v>34783855</v>
      </c>
      <c r="P158" s="7">
        <v>31652966.340362184</v>
      </c>
      <c r="Q158" s="7">
        <v>1443689.42</v>
      </c>
      <c r="R158" s="7">
        <f t="shared" si="23"/>
        <v>1687199.2396378163</v>
      </c>
      <c r="S158" s="7">
        <v>0</v>
      </c>
      <c r="T158" s="14">
        <f t="shared" si="24"/>
        <v>9966.1495043264003</v>
      </c>
      <c r="U158" s="1">
        <f t="shared" si="26"/>
        <v>24</v>
      </c>
      <c r="V158" s="7">
        <f t="shared" si="26"/>
        <v>1519989.4499999955</v>
      </c>
      <c r="W158" s="7">
        <f t="shared" si="26"/>
        <v>604488.222810579</v>
      </c>
      <c r="X158" s="7">
        <f t="shared" si="25"/>
        <v>2124477.4371965155</v>
      </c>
      <c r="Y158" s="7">
        <f t="shared" si="25"/>
        <v>3076058.0557755157</v>
      </c>
      <c r="Z158" s="7">
        <f t="shared" si="25"/>
        <v>42049.209999999963</v>
      </c>
      <c r="AA158" s="7">
        <f t="shared" si="25"/>
        <v>-993629.8285790002</v>
      </c>
      <c r="AB158" s="7">
        <f t="shared" si="25"/>
        <v>0</v>
      </c>
      <c r="AC158" s="14">
        <f t="shared" si="25"/>
        <v>543.90682854211627</v>
      </c>
    </row>
    <row r="159" spans="1:29" x14ac:dyDescent="0.25">
      <c r="A159" s="7" t="s">
        <v>208</v>
      </c>
      <c r="B159" s="7" t="s">
        <v>209</v>
      </c>
      <c r="C159" s="1">
        <v>341.1</v>
      </c>
      <c r="D159" s="7">
        <v>4172034.34</v>
      </c>
      <c r="E159" s="32">
        <v>-278713.76674020925</v>
      </c>
      <c r="F159" s="7">
        <f t="shared" si="19"/>
        <v>3893320.5732597904</v>
      </c>
      <c r="G159" s="7">
        <v>3005803.4580625799</v>
      </c>
      <c r="H159" s="7">
        <v>387943.17</v>
      </c>
      <c r="I159" s="7">
        <f t="shared" si="20"/>
        <v>499573.94519721059</v>
      </c>
      <c r="J159" s="7">
        <v>0</v>
      </c>
      <c r="K159" s="14">
        <f t="shared" si="21"/>
        <v>11414.0151664022</v>
      </c>
      <c r="L159" s="1">
        <v>336.6</v>
      </c>
      <c r="M159" s="7">
        <v>4294706.7300000004</v>
      </c>
      <c r="N159" s="32">
        <v>-203874.53154432934</v>
      </c>
      <c r="O159" s="7">
        <f t="shared" si="22"/>
        <v>4090832</v>
      </c>
      <c r="P159" s="7">
        <v>3156749.5934786345</v>
      </c>
      <c r="Q159" s="7">
        <v>399581.47</v>
      </c>
      <c r="R159" s="7">
        <f t="shared" si="23"/>
        <v>534500.93652136554</v>
      </c>
      <c r="S159" s="7">
        <v>0</v>
      </c>
      <c r="T159" s="14">
        <f t="shared" si="24"/>
        <v>12153.39275103981</v>
      </c>
      <c r="U159" s="1">
        <f t="shared" si="26"/>
        <v>-4.5</v>
      </c>
      <c r="V159" s="7">
        <f t="shared" si="26"/>
        <v>122672.3900000006</v>
      </c>
      <c r="W159" s="7">
        <f t="shared" si="26"/>
        <v>74839.235195879912</v>
      </c>
      <c r="X159" s="7">
        <f t="shared" si="25"/>
        <v>197511.42674020957</v>
      </c>
      <c r="Y159" s="7">
        <f t="shared" si="25"/>
        <v>150946.13541605463</v>
      </c>
      <c r="Z159" s="7">
        <f t="shared" si="25"/>
        <v>11638.299999999988</v>
      </c>
      <c r="AA159" s="7">
        <f t="shared" si="25"/>
        <v>34926.991324154951</v>
      </c>
      <c r="AB159" s="7">
        <f t="shared" si="25"/>
        <v>0</v>
      </c>
      <c r="AC159" s="14">
        <f t="shared" si="25"/>
        <v>739.3775846376102</v>
      </c>
    </row>
    <row r="160" spans="1:29" x14ac:dyDescent="0.25">
      <c r="A160" s="7" t="s">
        <v>208</v>
      </c>
      <c r="B160" s="7" t="s">
        <v>210</v>
      </c>
      <c r="C160" s="1">
        <v>2160.6999999999998</v>
      </c>
      <c r="D160" s="7">
        <v>20052324.469999999</v>
      </c>
      <c r="E160" s="32">
        <v>-1339600.403416279</v>
      </c>
      <c r="F160" s="7">
        <f t="shared" si="19"/>
        <v>18712724.066583719</v>
      </c>
      <c r="G160" s="7">
        <v>7636096.0067310007</v>
      </c>
      <c r="H160" s="7">
        <v>703630.67</v>
      </c>
      <c r="I160" s="7">
        <f t="shared" si="20"/>
        <v>10372997.389852719</v>
      </c>
      <c r="J160" s="7">
        <v>0</v>
      </c>
      <c r="K160" s="14">
        <f t="shared" si="21"/>
        <v>8660.4915381976771</v>
      </c>
      <c r="L160" s="1">
        <v>2085.6999999999998</v>
      </c>
      <c r="M160" s="7">
        <v>20175059.489999998</v>
      </c>
      <c r="N160" s="32">
        <v>-957732.63717188092</v>
      </c>
      <c r="O160" s="7">
        <f t="shared" si="22"/>
        <v>19217327</v>
      </c>
      <c r="P160" s="7">
        <v>8011699.5295736259</v>
      </c>
      <c r="Q160" s="7">
        <v>724739.59</v>
      </c>
      <c r="R160" s="7">
        <f t="shared" si="23"/>
        <v>10480887.880426373</v>
      </c>
      <c r="S160" s="7">
        <v>0</v>
      </c>
      <c r="T160" s="14">
        <f t="shared" si="24"/>
        <v>9213.8500263700444</v>
      </c>
      <c r="U160" s="1">
        <f t="shared" si="26"/>
        <v>-75</v>
      </c>
      <c r="V160" s="7">
        <f t="shared" si="26"/>
        <v>122735.01999999955</v>
      </c>
      <c r="W160" s="7">
        <f t="shared" si="26"/>
        <v>381867.76624439808</v>
      </c>
      <c r="X160" s="7">
        <f t="shared" si="25"/>
        <v>504602.9334162809</v>
      </c>
      <c r="Y160" s="7">
        <f t="shared" si="25"/>
        <v>375603.52284262516</v>
      </c>
      <c r="Z160" s="7">
        <f t="shared" si="25"/>
        <v>21108.919999999925</v>
      </c>
      <c r="AA160" s="7">
        <f t="shared" si="25"/>
        <v>107890.49057365395</v>
      </c>
      <c r="AB160" s="7">
        <f t="shared" si="25"/>
        <v>0</v>
      </c>
      <c r="AC160" s="14">
        <f t="shared" si="25"/>
        <v>553.35848817236729</v>
      </c>
    </row>
    <row r="161" spans="1:29" x14ac:dyDescent="0.25">
      <c r="A161" s="7" t="s">
        <v>211</v>
      </c>
      <c r="B161" s="7" t="s">
        <v>212</v>
      </c>
      <c r="C161" s="1">
        <v>403</v>
      </c>
      <c r="D161" s="7">
        <v>4616066.32</v>
      </c>
      <c r="E161" s="32">
        <v>-308377.43094171566</v>
      </c>
      <c r="F161" s="7">
        <f t="shared" si="19"/>
        <v>4307688.8890582845</v>
      </c>
      <c r="G161" s="7">
        <v>1176173.0293218917</v>
      </c>
      <c r="H161" s="7">
        <v>112002.01</v>
      </c>
      <c r="I161" s="7">
        <f t="shared" si="20"/>
        <v>3019513.849736393</v>
      </c>
      <c r="J161" s="7">
        <v>0</v>
      </c>
      <c r="K161" s="14">
        <f t="shared" si="21"/>
        <v>10689.054315281102</v>
      </c>
      <c r="L161" s="1">
        <v>404.2</v>
      </c>
      <c r="M161" s="7">
        <v>4793067.16</v>
      </c>
      <c r="N161" s="32">
        <v>-227532.25850779083</v>
      </c>
      <c r="O161" s="7">
        <f t="shared" si="22"/>
        <v>4565535</v>
      </c>
      <c r="P161" s="7">
        <v>1240748.789885116</v>
      </c>
      <c r="Q161" s="7">
        <v>115362.07</v>
      </c>
      <c r="R161" s="7">
        <f t="shared" si="23"/>
        <v>3209424.1401148844</v>
      </c>
      <c r="S161" s="7">
        <v>0</v>
      </c>
      <c r="T161" s="14">
        <f t="shared" si="24"/>
        <v>11295.237506185058</v>
      </c>
      <c r="U161" s="1">
        <f t="shared" si="26"/>
        <v>1.1999999999999886</v>
      </c>
      <c r="V161" s="7">
        <f t="shared" si="26"/>
        <v>177000.83999999985</v>
      </c>
      <c r="W161" s="7">
        <f t="shared" si="26"/>
        <v>80845.172433924832</v>
      </c>
      <c r="X161" s="7">
        <f t="shared" si="25"/>
        <v>257846.11094171554</v>
      </c>
      <c r="Y161" s="7">
        <f t="shared" si="25"/>
        <v>64575.760563224321</v>
      </c>
      <c r="Z161" s="7">
        <f t="shared" si="25"/>
        <v>3360.0600000000122</v>
      </c>
      <c r="AA161" s="7">
        <f t="shared" si="25"/>
        <v>189910.29037849139</v>
      </c>
      <c r="AB161" s="7">
        <f t="shared" si="25"/>
        <v>0</v>
      </c>
      <c r="AC161" s="14">
        <f t="shared" si="25"/>
        <v>606.18319090395562</v>
      </c>
    </row>
    <row r="162" spans="1:29" x14ac:dyDescent="0.25">
      <c r="A162" s="7" t="s">
        <v>211</v>
      </c>
      <c r="B162" s="7" t="s">
        <v>213</v>
      </c>
      <c r="C162" s="1">
        <v>101.5</v>
      </c>
      <c r="D162" s="7">
        <v>1895163.22</v>
      </c>
      <c r="E162" s="32">
        <v>-126606.83891535367</v>
      </c>
      <c r="F162" s="7">
        <f t="shared" si="19"/>
        <v>1768556.3810846463</v>
      </c>
      <c r="G162" s="7">
        <v>530323.812353716</v>
      </c>
      <c r="H162" s="7">
        <v>56476.61</v>
      </c>
      <c r="I162" s="7">
        <f t="shared" si="20"/>
        <v>1181755.9587309302</v>
      </c>
      <c r="J162" s="7">
        <v>0</v>
      </c>
      <c r="K162" s="14">
        <f t="shared" si="21"/>
        <v>17424.200798863512</v>
      </c>
      <c r="L162" s="1">
        <v>100.8</v>
      </c>
      <c r="M162" s="7">
        <v>1954966.15</v>
      </c>
      <c r="N162" s="32">
        <v>-92804.429516022166</v>
      </c>
      <c r="O162" s="7">
        <f t="shared" si="22"/>
        <v>1862162</v>
      </c>
      <c r="P162" s="7">
        <v>564177.11656030873</v>
      </c>
      <c r="Q162" s="7">
        <v>58170.91</v>
      </c>
      <c r="R162" s="7">
        <f t="shared" si="23"/>
        <v>1239813.9734396914</v>
      </c>
      <c r="S162" s="7">
        <v>0</v>
      </c>
      <c r="T162" s="14">
        <f t="shared" si="24"/>
        <v>18473.829365079364</v>
      </c>
      <c r="U162" s="1">
        <f t="shared" si="26"/>
        <v>-0.70000000000000284</v>
      </c>
      <c r="V162" s="7">
        <f t="shared" si="26"/>
        <v>59802.929999999935</v>
      </c>
      <c r="W162" s="7">
        <f t="shared" si="26"/>
        <v>33802.409399331504</v>
      </c>
      <c r="X162" s="7">
        <f t="shared" si="25"/>
        <v>93605.618915353669</v>
      </c>
      <c r="Y162" s="7">
        <f t="shared" si="25"/>
        <v>33853.304206592729</v>
      </c>
      <c r="Z162" s="7">
        <f t="shared" si="25"/>
        <v>1694.3000000000029</v>
      </c>
      <c r="AA162" s="7">
        <f t="shared" si="25"/>
        <v>58058.014708761126</v>
      </c>
      <c r="AB162" s="7">
        <f t="shared" si="25"/>
        <v>0</v>
      </c>
      <c r="AC162" s="14">
        <f t="shared" si="25"/>
        <v>1049.6285662158516</v>
      </c>
    </row>
    <row r="163" spans="1:29" x14ac:dyDescent="0.25">
      <c r="A163" s="7" t="s">
        <v>211</v>
      </c>
      <c r="B163" s="7" t="s">
        <v>214</v>
      </c>
      <c r="C163" s="1">
        <v>220.6</v>
      </c>
      <c r="D163" s="7">
        <v>3279245.59</v>
      </c>
      <c r="E163" s="32">
        <v>-219070.79759442245</v>
      </c>
      <c r="F163" s="7">
        <f t="shared" si="19"/>
        <v>3060174.7924055774</v>
      </c>
      <c r="G163" s="7">
        <v>563046.02549999999</v>
      </c>
      <c r="H163" s="7">
        <v>56476.33</v>
      </c>
      <c r="I163" s="7">
        <f t="shared" si="20"/>
        <v>2440652.4369055773</v>
      </c>
      <c r="J163" s="7">
        <v>0</v>
      </c>
      <c r="K163" s="14">
        <f t="shared" si="21"/>
        <v>13872.052549435981</v>
      </c>
      <c r="L163" s="1">
        <v>218</v>
      </c>
      <c r="M163" s="7">
        <v>3381445.31</v>
      </c>
      <c r="N163" s="32">
        <v>-160520.99057274149</v>
      </c>
      <c r="O163" s="7">
        <f t="shared" si="22"/>
        <v>3220924</v>
      </c>
      <c r="P163" s="7">
        <v>571491.71588249994</v>
      </c>
      <c r="Q163" s="7">
        <v>58170.62</v>
      </c>
      <c r="R163" s="7">
        <f t="shared" si="23"/>
        <v>2591261.6641175002</v>
      </c>
      <c r="S163" s="7">
        <v>0</v>
      </c>
      <c r="T163" s="14">
        <f t="shared" si="24"/>
        <v>14774.880733944954</v>
      </c>
      <c r="U163" s="1">
        <f t="shared" si="26"/>
        <v>-2.5999999999999943</v>
      </c>
      <c r="V163" s="7">
        <f t="shared" si="26"/>
        <v>102199.7200000002</v>
      </c>
      <c r="W163" s="7">
        <f t="shared" si="26"/>
        <v>58549.807021680957</v>
      </c>
      <c r="X163" s="7">
        <f t="shared" si="25"/>
        <v>160749.20759442262</v>
      </c>
      <c r="Y163" s="7">
        <f t="shared" si="25"/>
        <v>8445.6903824999463</v>
      </c>
      <c r="Z163" s="7">
        <f t="shared" si="25"/>
        <v>1694.2900000000009</v>
      </c>
      <c r="AA163" s="7">
        <f t="shared" si="25"/>
        <v>150609.22721192287</v>
      </c>
      <c r="AB163" s="7">
        <f t="shared" si="25"/>
        <v>0</v>
      </c>
      <c r="AC163" s="14">
        <f t="shared" si="25"/>
        <v>902.82818450897321</v>
      </c>
    </row>
    <row r="164" spans="1:29" x14ac:dyDescent="0.25">
      <c r="A164" s="7" t="s">
        <v>211</v>
      </c>
      <c r="B164" s="7" t="s">
        <v>215</v>
      </c>
      <c r="C164" s="1">
        <v>133</v>
      </c>
      <c r="D164" s="7">
        <v>2352414.0699999998</v>
      </c>
      <c r="E164" s="32">
        <v>-157153.59293575858</v>
      </c>
      <c r="F164" s="7">
        <f t="shared" si="19"/>
        <v>2195260.4770642412</v>
      </c>
      <c r="G164" s="7">
        <v>477178.23181499995</v>
      </c>
      <c r="H164" s="7">
        <v>37146.94</v>
      </c>
      <c r="I164" s="7">
        <f t="shared" si="20"/>
        <v>1680935.3052492412</v>
      </c>
      <c r="J164" s="7">
        <v>0</v>
      </c>
      <c r="K164" s="14">
        <f t="shared" si="21"/>
        <v>16505.717872663467</v>
      </c>
      <c r="L164" s="1">
        <v>131.30000000000001</v>
      </c>
      <c r="M164" s="7">
        <v>2417211.44</v>
      </c>
      <c r="N164" s="32">
        <v>-114747.730393594</v>
      </c>
      <c r="O164" s="7">
        <f t="shared" si="22"/>
        <v>2302464</v>
      </c>
      <c r="P164" s="7">
        <v>492156.49038142501</v>
      </c>
      <c r="Q164" s="7">
        <v>38261.35</v>
      </c>
      <c r="R164" s="7">
        <f t="shared" si="23"/>
        <v>1772046.1596185749</v>
      </c>
      <c r="S164" s="7">
        <v>0</v>
      </c>
      <c r="T164" s="14">
        <f t="shared" si="24"/>
        <v>17535.902513328256</v>
      </c>
      <c r="U164" s="1">
        <f t="shared" si="26"/>
        <v>-1.6999999999999886</v>
      </c>
      <c r="V164" s="7">
        <f t="shared" si="26"/>
        <v>64797.370000000112</v>
      </c>
      <c r="W164" s="7">
        <f t="shared" si="26"/>
        <v>42405.862542164585</v>
      </c>
      <c r="X164" s="7">
        <f t="shared" si="25"/>
        <v>107203.52293575881</v>
      </c>
      <c r="Y164" s="7">
        <f t="shared" si="25"/>
        <v>14978.258566425066</v>
      </c>
      <c r="Z164" s="7">
        <f t="shared" si="25"/>
        <v>1114.4099999999962</v>
      </c>
      <c r="AA164" s="7">
        <f t="shared" si="25"/>
        <v>91110.854369333712</v>
      </c>
      <c r="AB164" s="7">
        <f t="shared" si="25"/>
        <v>0</v>
      </c>
      <c r="AC164" s="14">
        <f t="shared" si="25"/>
        <v>1030.1846406647892</v>
      </c>
    </row>
    <row r="165" spans="1:29" x14ac:dyDescent="0.25">
      <c r="A165" s="7" t="s">
        <v>211</v>
      </c>
      <c r="B165" s="7" t="s">
        <v>216</v>
      </c>
      <c r="C165" s="1">
        <v>86</v>
      </c>
      <c r="D165" s="7">
        <v>1634951.74</v>
      </c>
      <c r="E165" s="32">
        <v>-109223.34783415499</v>
      </c>
      <c r="F165" s="7">
        <f t="shared" si="19"/>
        <v>1525728.392165845</v>
      </c>
      <c r="G165" s="7">
        <v>933085.70524907997</v>
      </c>
      <c r="H165" s="7">
        <v>106787.57</v>
      </c>
      <c r="I165" s="7">
        <f t="shared" si="20"/>
        <v>485855.11691676505</v>
      </c>
      <c r="J165" s="7">
        <v>0</v>
      </c>
      <c r="K165" s="14">
        <f t="shared" si="21"/>
        <v>17741.02781588192</v>
      </c>
      <c r="L165" s="1">
        <v>81.900000000000006</v>
      </c>
      <c r="M165" s="7">
        <v>1631057.19</v>
      </c>
      <c r="N165" s="32">
        <v>-77428.108934753764</v>
      </c>
      <c r="O165" s="7">
        <f t="shared" si="22"/>
        <v>1553629</v>
      </c>
      <c r="P165" s="7">
        <v>1013143.6802899177</v>
      </c>
      <c r="Q165" s="7">
        <v>109991.2</v>
      </c>
      <c r="R165" s="7">
        <f t="shared" si="23"/>
        <v>430494.11971008225</v>
      </c>
      <c r="S165" s="7">
        <v>0</v>
      </c>
      <c r="T165" s="14">
        <f t="shared" si="24"/>
        <v>18969.829059829059</v>
      </c>
      <c r="U165" s="1">
        <f t="shared" si="26"/>
        <v>-4.0999999999999943</v>
      </c>
      <c r="V165" s="7">
        <f t="shared" si="26"/>
        <v>-3894.5500000000466</v>
      </c>
      <c r="W165" s="7">
        <f t="shared" si="26"/>
        <v>31795.238899401229</v>
      </c>
      <c r="X165" s="7">
        <f t="shared" si="25"/>
        <v>27900.607834154973</v>
      </c>
      <c r="Y165" s="7">
        <f t="shared" si="25"/>
        <v>80057.975040837773</v>
      </c>
      <c r="Z165" s="7">
        <f t="shared" si="25"/>
        <v>3203.6299999999901</v>
      </c>
      <c r="AA165" s="7">
        <f t="shared" si="25"/>
        <v>-55360.997206682805</v>
      </c>
      <c r="AB165" s="7">
        <f t="shared" si="25"/>
        <v>0</v>
      </c>
      <c r="AC165" s="14">
        <f t="shared" si="25"/>
        <v>1228.8012439471386</v>
      </c>
    </row>
    <row r="166" spans="1:29" x14ac:dyDescent="0.25">
      <c r="A166" s="7" t="s">
        <v>217</v>
      </c>
      <c r="B166" s="7" t="s">
        <v>218</v>
      </c>
      <c r="C166" s="1">
        <v>1906.9</v>
      </c>
      <c r="D166" s="7">
        <v>18393201.039999999</v>
      </c>
      <c r="E166" s="32">
        <v>-1228762.2599646037</v>
      </c>
      <c r="F166" s="7">
        <f t="shared" si="19"/>
        <v>17164438.780035395</v>
      </c>
      <c r="G166" s="7">
        <v>7147741.6987199979</v>
      </c>
      <c r="H166" s="7">
        <v>459931.8</v>
      </c>
      <c r="I166" s="7">
        <f t="shared" si="20"/>
        <v>9556765.2813153975</v>
      </c>
      <c r="J166" s="7">
        <v>0</v>
      </c>
      <c r="K166" s="14">
        <f t="shared" si="21"/>
        <v>9001.2264827916479</v>
      </c>
      <c r="L166" s="1">
        <v>1920.2</v>
      </c>
      <c r="M166" s="7">
        <v>19189181.210000001</v>
      </c>
      <c r="N166" s="32">
        <v>-910931.89264357451</v>
      </c>
      <c r="O166" s="7">
        <f t="shared" si="22"/>
        <v>18278249</v>
      </c>
      <c r="P166" s="7">
        <v>8567224.4673901852</v>
      </c>
      <c r="Q166" s="7">
        <v>473729.75</v>
      </c>
      <c r="R166" s="7">
        <f t="shared" si="23"/>
        <v>9237294.7826098148</v>
      </c>
      <c r="S166" s="7">
        <v>0</v>
      </c>
      <c r="T166" s="14">
        <f t="shared" si="24"/>
        <v>9518.9297989792722</v>
      </c>
      <c r="U166" s="1">
        <f t="shared" si="26"/>
        <v>13.299999999999955</v>
      </c>
      <c r="V166" s="7">
        <f t="shared" si="26"/>
        <v>795980.17000000179</v>
      </c>
      <c r="W166" s="7">
        <f t="shared" si="26"/>
        <v>317830.36732102919</v>
      </c>
      <c r="X166" s="7">
        <f t="shared" si="25"/>
        <v>1113810.2199646048</v>
      </c>
      <c r="Y166" s="7">
        <f t="shared" si="25"/>
        <v>1419482.7686701873</v>
      </c>
      <c r="Z166" s="7">
        <f t="shared" si="25"/>
        <v>13797.950000000012</v>
      </c>
      <c r="AA166" s="7">
        <f t="shared" si="25"/>
        <v>-319470.49870558269</v>
      </c>
      <c r="AB166" s="7">
        <f t="shared" si="25"/>
        <v>0</v>
      </c>
      <c r="AC166" s="14">
        <f t="shared" si="25"/>
        <v>517.7033161876243</v>
      </c>
    </row>
    <row r="167" spans="1:29" x14ac:dyDescent="0.25">
      <c r="A167" s="7" t="s">
        <v>217</v>
      </c>
      <c r="B167" s="7" t="s">
        <v>219</v>
      </c>
      <c r="C167" s="1">
        <v>2088</v>
      </c>
      <c r="D167" s="7">
        <v>19047254.539999999</v>
      </c>
      <c r="E167" s="32">
        <v>-1272456.4627871572</v>
      </c>
      <c r="F167" s="7">
        <f t="shared" si="19"/>
        <v>17774798.07721284</v>
      </c>
      <c r="G167" s="7">
        <v>11515953.018011205</v>
      </c>
      <c r="H167" s="7">
        <v>528370.32999999996</v>
      </c>
      <c r="I167" s="7">
        <f t="shared" si="20"/>
        <v>5730474.7292016353</v>
      </c>
      <c r="J167" s="7">
        <v>0</v>
      </c>
      <c r="K167" s="14">
        <f t="shared" si="21"/>
        <v>8512.8343281670695</v>
      </c>
      <c r="L167" s="1">
        <v>2102.9</v>
      </c>
      <c r="M167" s="7">
        <v>19873175.199999999</v>
      </c>
      <c r="N167" s="32">
        <v>-943401.85230724316</v>
      </c>
      <c r="O167" s="7">
        <f t="shared" si="22"/>
        <v>18929773</v>
      </c>
      <c r="P167" s="7">
        <v>12817304.162036581</v>
      </c>
      <c r="Q167" s="7">
        <v>544221.43999999994</v>
      </c>
      <c r="R167" s="7">
        <f t="shared" si="23"/>
        <v>5568247.3979634196</v>
      </c>
      <c r="S167" s="7">
        <v>0</v>
      </c>
      <c r="T167" s="14">
        <f t="shared" si="24"/>
        <v>9001.7466355984598</v>
      </c>
      <c r="U167" s="1">
        <f t="shared" si="26"/>
        <v>14.900000000000091</v>
      </c>
      <c r="V167" s="7">
        <f t="shared" si="26"/>
        <v>825920.66000000015</v>
      </c>
      <c r="W167" s="7">
        <f t="shared" si="26"/>
        <v>329054.610479914</v>
      </c>
      <c r="X167" s="7">
        <f t="shared" si="25"/>
        <v>1154974.9227871597</v>
      </c>
      <c r="Y167" s="7">
        <f t="shared" si="25"/>
        <v>1301351.1440253761</v>
      </c>
      <c r="Z167" s="7">
        <f t="shared" si="25"/>
        <v>15851.109999999986</v>
      </c>
      <c r="AA167" s="7">
        <f t="shared" si="25"/>
        <v>-162227.33123821579</v>
      </c>
      <c r="AB167" s="7">
        <f t="shared" si="25"/>
        <v>0</v>
      </c>
      <c r="AC167" s="14">
        <f t="shared" si="25"/>
        <v>488.91230743139022</v>
      </c>
    </row>
    <row r="168" spans="1:29" x14ac:dyDescent="0.25">
      <c r="A168" s="7" t="s">
        <v>217</v>
      </c>
      <c r="B168" s="7" t="s">
        <v>220</v>
      </c>
      <c r="C168" s="1">
        <v>2576.5</v>
      </c>
      <c r="D168" s="7">
        <v>24110365.920000002</v>
      </c>
      <c r="E168" s="32">
        <v>-1610698.8474711287</v>
      </c>
      <c r="F168" s="7">
        <f t="shared" si="19"/>
        <v>22499667.072528873</v>
      </c>
      <c r="G168" s="7">
        <v>19260636.377194505</v>
      </c>
      <c r="H168" s="7">
        <v>829639.16</v>
      </c>
      <c r="I168" s="7">
        <f t="shared" si="20"/>
        <v>2409391.5353343673</v>
      </c>
      <c r="J168" s="7">
        <v>0</v>
      </c>
      <c r="K168" s="14">
        <f t="shared" si="21"/>
        <v>8732.6478061435555</v>
      </c>
      <c r="L168" s="1">
        <v>2595</v>
      </c>
      <c r="M168" s="7">
        <v>25163331.809999999</v>
      </c>
      <c r="N168" s="32">
        <v>-1194531.5029364694</v>
      </c>
      <c r="O168" s="7">
        <f t="shared" si="22"/>
        <v>23968800</v>
      </c>
      <c r="P168" s="7">
        <v>21966380.22259748</v>
      </c>
      <c r="Q168" s="7">
        <v>854528.33</v>
      </c>
      <c r="R168" s="7">
        <f t="shared" si="23"/>
        <v>1147891.4474025201</v>
      </c>
      <c r="S168" s="7">
        <v>0</v>
      </c>
      <c r="T168" s="14">
        <f t="shared" si="24"/>
        <v>9236.5317919075151</v>
      </c>
      <c r="U168" s="1">
        <f t="shared" si="26"/>
        <v>18.5</v>
      </c>
      <c r="V168" s="7">
        <f t="shared" si="26"/>
        <v>1052965.8899999969</v>
      </c>
      <c r="W168" s="7">
        <f t="shared" si="26"/>
        <v>416167.34453465929</v>
      </c>
      <c r="X168" s="7">
        <f t="shared" si="25"/>
        <v>1469132.9274711274</v>
      </c>
      <c r="Y168" s="7">
        <f t="shared" si="25"/>
        <v>2705743.8454029746</v>
      </c>
      <c r="Z168" s="7">
        <f t="shared" si="25"/>
        <v>24889.169999999925</v>
      </c>
      <c r="AA168" s="7">
        <f t="shared" si="25"/>
        <v>-1261500.0879318472</v>
      </c>
      <c r="AB168" s="7">
        <f t="shared" si="25"/>
        <v>0</v>
      </c>
      <c r="AC168" s="14">
        <f t="shared" si="25"/>
        <v>503.88398576395957</v>
      </c>
    </row>
    <row r="169" spans="1:29" x14ac:dyDescent="0.25">
      <c r="A169" s="7" t="s">
        <v>217</v>
      </c>
      <c r="B169" s="7" t="s">
        <v>221</v>
      </c>
      <c r="C169" s="1">
        <v>7630.1</v>
      </c>
      <c r="D169" s="7">
        <v>69512194.829999998</v>
      </c>
      <c r="E169" s="32">
        <v>-4643779.0479568774</v>
      </c>
      <c r="F169" s="7">
        <f t="shared" si="19"/>
        <v>64868415.782043122</v>
      </c>
      <c r="G169" s="7">
        <v>33157256.982299995</v>
      </c>
      <c r="H169" s="7">
        <v>1648805.48</v>
      </c>
      <c r="I169" s="7">
        <f t="shared" si="20"/>
        <v>30062353.319743127</v>
      </c>
      <c r="J169" s="7">
        <v>0</v>
      </c>
      <c r="K169" s="14">
        <f t="shared" si="21"/>
        <v>8501.6468699025063</v>
      </c>
      <c r="L169" s="1">
        <v>7685.9</v>
      </c>
      <c r="M169" s="7">
        <v>72608543.579999998</v>
      </c>
      <c r="N169" s="32">
        <v>-3446808.7669605603</v>
      </c>
      <c r="O169" s="7">
        <f t="shared" si="22"/>
        <v>69161735</v>
      </c>
      <c r="P169" s="7">
        <v>34998892.708540991</v>
      </c>
      <c r="Q169" s="7">
        <v>1698269.64</v>
      </c>
      <c r="R169" s="7">
        <f t="shared" si="23"/>
        <v>32464572.651459008</v>
      </c>
      <c r="S169" s="7">
        <v>0</v>
      </c>
      <c r="T169" s="14">
        <f t="shared" si="24"/>
        <v>8998.5213182581101</v>
      </c>
      <c r="U169" s="1">
        <f t="shared" si="26"/>
        <v>55.799999999999272</v>
      </c>
      <c r="V169" s="7">
        <f t="shared" si="26"/>
        <v>3096348.75</v>
      </c>
      <c r="W169" s="7">
        <f t="shared" si="26"/>
        <v>1196970.280996317</v>
      </c>
      <c r="X169" s="7">
        <f t="shared" si="25"/>
        <v>4293319.2179568782</v>
      </c>
      <c r="Y169" s="7">
        <f t="shared" si="25"/>
        <v>1841635.7262409963</v>
      </c>
      <c r="Z169" s="7">
        <f t="shared" si="25"/>
        <v>49464.159999999916</v>
      </c>
      <c r="AA169" s="7">
        <f t="shared" si="25"/>
        <v>2402219.3317158818</v>
      </c>
      <c r="AB169" s="7">
        <f t="shared" si="25"/>
        <v>0</v>
      </c>
      <c r="AC169" s="14">
        <f t="shared" si="25"/>
        <v>496.87444835560382</v>
      </c>
    </row>
    <row r="170" spans="1:29" x14ac:dyDescent="0.25">
      <c r="A170" s="7" t="s">
        <v>217</v>
      </c>
      <c r="B170" s="7" t="s">
        <v>222</v>
      </c>
      <c r="C170" s="1">
        <v>3862</v>
      </c>
      <c r="D170" s="7">
        <v>35183824.119999997</v>
      </c>
      <c r="E170" s="32">
        <v>-2350463.9103258741</v>
      </c>
      <c r="F170" s="7">
        <f t="shared" si="19"/>
        <v>32833360.209674124</v>
      </c>
      <c r="G170" s="7">
        <v>9390012.2200972438</v>
      </c>
      <c r="H170" s="7">
        <v>615622.91</v>
      </c>
      <c r="I170" s="7">
        <f t="shared" si="20"/>
        <v>22827725.07957688</v>
      </c>
      <c r="J170" s="7">
        <v>0</v>
      </c>
      <c r="K170" s="14">
        <f t="shared" si="21"/>
        <v>8501.6468694132891</v>
      </c>
      <c r="L170" s="1">
        <v>3890</v>
      </c>
      <c r="M170" s="7">
        <v>36748752.200000003</v>
      </c>
      <c r="N170" s="32">
        <v>-1744504.3656365431</v>
      </c>
      <c r="O170" s="7">
        <f t="shared" si="22"/>
        <v>35004248</v>
      </c>
      <c r="P170" s="7">
        <v>10359429.820059624</v>
      </c>
      <c r="Q170" s="7">
        <v>634091.6</v>
      </c>
      <c r="R170" s="7">
        <f t="shared" si="23"/>
        <v>24010726.579940375</v>
      </c>
      <c r="S170" s="7">
        <v>0</v>
      </c>
      <c r="T170" s="14">
        <f t="shared" si="24"/>
        <v>8998.5213367609249</v>
      </c>
      <c r="U170" s="1">
        <f t="shared" si="26"/>
        <v>28</v>
      </c>
      <c r="V170" s="7">
        <f t="shared" si="26"/>
        <v>1564928.0800000057</v>
      </c>
      <c r="W170" s="7">
        <f t="shared" si="26"/>
        <v>605959.54468933097</v>
      </c>
      <c r="X170" s="7">
        <f t="shared" si="25"/>
        <v>2170887.7903258763</v>
      </c>
      <c r="Y170" s="7">
        <f t="shared" si="25"/>
        <v>969417.59996237978</v>
      </c>
      <c r="Z170" s="7">
        <f t="shared" si="25"/>
        <v>18468.689999999944</v>
      </c>
      <c r="AA170" s="7">
        <f t="shared" si="25"/>
        <v>1183001.5003634952</v>
      </c>
      <c r="AB170" s="7">
        <f t="shared" si="25"/>
        <v>0</v>
      </c>
      <c r="AC170" s="14">
        <f t="shared" si="25"/>
        <v>496.8744673476358</v>
      </c>
    </row>
    <row r="171" spans="1:29" x14ac:dyDescent="0.25">
      <c r="A171" s="7" t="s">
        <v>217</v>
      </c>
      <c r="B171" s="7" t="s">
        <v>223</v>
      </c>
      <c r="C171" s="1">
        <v>22333.200000000001</v>
      </c>
      <c r="D171" s="7">
        <v>215707838.58000001</v>
      </c>
      <c r="E171" s="32">
        <v>-14410414.513994828</v>
      </c>
      <c r="F171" s="7">
        <f t="shared" si="19"/>
        <v>201297424.06600517</v>
      </c>
      <c r="G171" s="7">
        <v>57227994.547200024</v>
      </c>
      <c r="H171" s="7">
        <v>3154866.94</v>
      </c>
      <c r="I171" s="7">
        <f t="shared" si="20"/>
        <v>140914562.57880515</v>
      </c>
      <c r="J171" s="7">
        <v>0</v>
      </c>
      <c r="K171" s="14">
        <f t="shared" si="21"/>
        <v>9013.3713066647488</v>
      </c>
      <c r="L171" s="1">
        <v>22493</v>
      </c>
      <c r="M171" s="7">
        <v>224931795.00999999</v>
      </c>
      <c r="N171" s="32">
        <v>-10677763.86609962</v>
      </c>
      <c r="O171" s="7">
        <f t="shared" si="22"/>
        <v>214254031</v>
      </c>
      <c r="P171" s="7">
        <v>59448508.677328184</v>
      </c>
      <c r="Q171" s="7">
        <v>3249512.95</v>
      </c>
      <c r="R171" s="7">
        <f t="shared" si="23"/>
        <v>151556009.37267184</v>
      </c>
      <c r="S171" s="7">
        <v>0</v>
      </c>
      <c r="T171" s="14">
        <f t="shared" si="24"/>
        <v>9525.3648246121011</v>
      </c>
      <c r="U171" s="1">
        <f t="shared" si="26"/>
        <v>159.79999999999927</v>
      </c>
      <c r="V171" s="7">
        <f t="shared" si="26"/>
        <v>9223956.4299999774</v>
      </c>
      <c r="W171" s="7">
        <f t="shared" si="26"/>
        <v>3732650.6478952076</v>
      </c>
      <c r="X171" s="7">
        <f t="shared" si="25"/>
        <v>12956606.93399483</v>
      </c>
      <c r="Y171" s="7">
        <f t="shared" si="25"/>
        <v>2220514.1301281601</v>
      </c>
      <c r="Z171" s="7">
        <f t="shared" si="25"/>
        <v>94646.010000000242</v>
      </c>
      <c r="AA171" s="7">
        <f t="shared" si="25"/>
        <v>10641446.793866694</v>
      </c>
      <c r="AB171" s="7">
        <f t="shared" si="25"/>
        <v>0</v>
      </c>
      <c r="AC171" s="14">
        <f t="shared" si="25"/>
        <v>511.9935179473523</v>
      </c>
    </row>
    <row r="172" spans="1:29" x14ac:dyDescent="0.25">
      <c r="A172" s="7" t="s">
        <v>217</v>
      </c>
      <c r="B172" s="7" t="s">
        <v>206</v>
      </c>
      <c r="C172" s="1">
        <v>1123.4000000000001</v>
      </c>
      <c r="D172" s="7">
        <v>11021675.130000001</v>
      </c>
      <c r="E172" s="32">
        <v>-736305.68229435664</v>
      </c>
      <c r="F172" s="7">
        <f t="shared" si="19"/>
        <v>10285369.447705645</v>
      </c>
      <c r="G172" s="7">
        <v>8322464.2728432044</v>
      </c>
      <c r="H172" s="7">
        <v>604561.06999999995</v>
      </c>
      <c r="I172" s="7">
        <f t="shared" si="20"/>
        <v>1358344.1048624408</v>
      </c>
      <c r="J172" s="7">
        <v>0</v>
      </c>
      <c r="K172" s="14">
        <f t="shared" si="21"/>
        <v>9155.5718779647887</v>
      </c>
      <c r="L172" s="1">
        <v>1124.2</v>
      </c>
      <c r="M172" s="7">
        <v>11430745.279999999</v>
      </c>
      <c r="N172" s="32">
        <v>-542630.26224436832</v>
      </c>
      <c r="O172" s="7">
        <f t="shared" si="22"/>
        <v>10888115</v>
      </c>
      <c r="P172" s="7">
        <v>8940984.6420328766</v>
      </c>
      <c r="Q172" s="7">
        <v>622697.9</v>
      </c>
      <c r="R172" s="7">
        <f t="shared" si="23"/>
        <v>1324432.4579671235</v>
      </c>
      <c r="S172" s="7">
        <v>0</v>
      </c>
      <c r="T172" s="14">
        <f t="shared" si="24"/>
        <v>9685.2117061021163</v>
      </c>
      <c r="U172" s="1">
        <f t="shared" si="26"/>
        <v>0.79999999999995453</v>
      </c>
      <c r="V172" s="7">
        <f t="shared" si="26"/>
        <v>409070.14999999851</v>
      </c>
      <c r="W172" s="7">
        <f t="shared" si="26"/>
        <v>193675.42004998832</v>
      </c>
      <c r="X172" s="7">
        <f t="shared" si="25"/>
        <v>602745.55229435489</v>
      </c>
      <c r="Y172" s="7">
        <f t="shared" si="25"/>
        <v>618520.36918967217</v>
      </c>
      <c r="Z172" s="7">
        <f t="shared" si="25"/>
        <v>18136.830000000075</v>
      </c>
      <c r="AA172" s="7">
        <f t="shared" si="25"/>
        <v>-33911.646895317361</v>
      </c>
      <c r="AB172" s="7">
        <f t="shared" si="25"/>
        <v>0</v>
      </c>
      <c r="AC172" s="14">
        <f t="shared" si="25"/>
        <v>529.63982813732764</v>
      </c>
    </row>
    <row r="173" spans="1:29" x14ac:dyDescent="0.25">
      <c r="A173" s="7" t="s">
        <v>217</v>
      </c>
      <c r="B173" s="7" t="s">
        <v>224</v>
      </c>
      <c r="C173" s="1">
        <v>2248</v>
      </c>
      <c r="D173" s="7">
        <v>22330748.170000002</v>
      </c>
      <c r="E173" s="32">
        <v>-1491811.0517248847</v>
      </c>
      <c r="F173" s="7">
        <f t="shared" si="19"/>
        <v>20838937.118275117</v>
      </c>
      <c r="G173" s="7">
        <v>13708800.494537007</v>
      </c>
      <c r="H173" s="7">
        <v>871488.91</v>
      </c>
      <c r="I173" s="7">
        <f t="shared" si="20"/>
        <v>6258647.7137381099</v>
      </c>
      <c r="J173" s="7">
        <v>0</v>
      </c>
      <c r="K173" s="14">
        <f t="shared" si="21"/>
        <v>9269.9898212967601</v>
      </c>
      <c r="L173" s="1">
        <v>2237.6999999999998</v>
      </c>
      <c r="M173" s="7">
        <v>23059091.449999999</v>
      </c>
      <c r="N173" s="32">
        <v>-1094640.8597279468</v>
      </c>
      <c r="O173" s="7">
        <f t="shared" si="22"/>
        <v>21964451</v>
      </c>
      <c r="P173" s="7">
        <v>14368251.534605347</v>
      </c>
      <c r="Q173" s="7">
        <v>897633.58</v>
      </c>
      <c r="R173" s="7">
        <f t="shared" si="23"/>
        <v>6698565.8853946533</v>
      </c>
      <c r="S173" s="7">
        <v>0</v>
      </c>
      <c r="T173" s="14">
        <f t="shared" si="24"/>
        <v>9815.6370380301214</v>
      </c>
      <c r="U173" s="1">
        <f t="shared" si="26"/>
        <v>-10.300000000000182</v>
      </c>
      <c r="V173" s="7">
        <f t="shared" si="26"/>
        <v>728343.27999999747</v>
      </c>
      <c r="W173" s="7">
        <f t="shared" si="26"/>
        <v>397170.19199693785</v>
      </c>
      <c r="X173" s="7">
        <f t="shared" si="25"/>
        <v>1125513.8817248829</v>
      </c>
      <c r="Y173" s="7">
        <f t="shared" si="25"/>
        <v>659451.04006833956</v>
      </c>
      <c r="Z173" s="7">
        <f t="shared" si="25"/>
        <v>26144.669999999925</v>
      </c>
      <c r="AA173" s="7">
        <f t="shared" si="25"/>
        <v>439918.17165654339</v>
      </c>
      <c r="AB173" s="7">
        <f t="shared" si="25"/>
        <v>0</v>
      </c>
      <c r="AC173" s="14">
        <f t="shared" si="25"/>
        <v>545.64721673336135</v>
      </c>
    </row>
    <row r="174" spans="1:29" x14ac:dyDescent="0.25">
      <c r="A174" s="7" t="s">
        <v>217</v>
      </c>
      <c r="B174" s="7" t="s">
        <v>225</v>
      </c>
      <c r="C174" s="1">
        <v>961.5</v>
      </c>
      <c r="D174" s="7">
        <v>9573611.1199999992</v>
      </c>
      <c r="E174" s="32">
        <v>-639567.41462515225</v>
      </c>
      <c r="F174" s="7">
        <f t="shared" si="19"/>
        <v>8934043.7053748462</v>
      </c>
      <c r="G174" s="7">
        <v>4879555.6798619973</v>
      </c>
      <c r="H174" s="7">
        <v>215362.09</v>
      </c>
      <c r="I174" s="7">
        <f t="shared" si="20"/>
        <v>3839125.9355128491</v>
      </c>
      <c r="J174" s="7">
        <v>0</v>
      </c>
      <c r="K174" s="14">
        <f t="shared" si="21"/>
        <v>9291.7771246748271</v>
      </c>
      <c r="L174" s="1">
        <v>968.4</v>
      </c>
      <c r="M174" s="7">
        <v>9980067.4000000004</v>
      </c>
      <c r="N174" s="32">
        <v>-473764.96088612615</v>
      </c>
      <c r="O174" s="7">
        <f t="shared" si="22"/>
        <v>9506302</v>
      </c>
      <c r="P174" s="7">
        <v>5369790.9078475516</v>
      </c>
      <c r="Q174" s="7">
        <v>221822.95</v>
      </c>
      <c r="R174" s="7">
        <f t="shared" si="23"/>
        <v>3914688.1421524482</v>
      </c>
      <c r="S174" s="7">
        <v>0</v>
      </c>
      <c r="T174" s="14">
        <f t="shared" si="24"/>
        <v>9816.5035109458895</v>
      </c>
      <c r="U174" s="1">
        <f t="shared" si="26"/>
        <v>6.8999999999999773</v>
      </c>
      <c r="V174" s="7">
        <f t="shared" si="26"/>
        <v>406456.28000000119</v>
      </c>
      <c r="W174" s="7">
        <f t="shared" si="26"/>
        <v>165802.4537390261</v>
      </c>
      <c r="X174" s="7">
        <f t="shared" si="25"/>
        <v>572258.29462515377</v>
      </c>
      <c r="Y174" s="7">
        <f t="shared" si="25"/>
        <v>490235.22798555437</v>
      </c>
      <c r="Z174" s="7">
        <f t="shared" si="25"/>
        <v>6460.8600000000151</v>
      </c>
      <c r="AA174" s="7">
        <f t="shared" si="25"/>
        <v>75562.206639599055</v>
      </c>
      <c r="AB174" s="7">
        <f t="shared" si="25"/>
        <v>0</v>
      </c>
      <c r="AC174" s="14">
        <f t="shared" si="25"/>
        <v>524.72638627106244</v>
      </c>
    </row>
    <row r="175" spans="1:29" x14ac:dyDescent="0.25">
      <c r="A175" s="7" t="s">
        <v>217</v>
      </c>
      <c r="B175" s="7" t="s">
        <v>226</v>
      </c>
      <c r="C175" s="1">
        <v>176.6</v>
      </c>
      <c r="D175" s="7">
        <v>2841527.26</v>
      </c>
      <c r="E175" s="32">
        <v>-189828.91831364596</v>
      </c>
      <c r="F175" s="7">
        <f t="shared" si="19"/>
        <v>2651698.341686354</v>
      </c>
      <c r="G175" s="7">
        <v>1438642.5776215496</v>
      </c>
      <c r="H175" s="7">
        <v>76910.06</v>
      </c>
      <c r="I175" s="7">
        <f t="shared" si="20"/>
        <v>1136145.7040648044</v>
      </c>
      <c r="J175" s="7">
        <v>0</v>
      </c>
      <c r="K175" s="14">
        <f t="shared" si="21"/>
        <v>15015.279397997476</v>
      </c>
      <c r="L175" s="1">
        <v>177.8</v>
      </c>
      <c r="M175" s="7">
        <v>2959059.17</v>
      </c>
      <c r="N175" s="32">
        <v>-140469.84812294785</v>
      </c>
      <c r="O175" s="7">
        <f t="shared" si="22"/>
        <v>2818589</v>
      </c>
      <c r="P175" s="7">
        <v>1652191.8706050133</v>
      </c>
      <c r="Q175" s="7">
        <v>79217.36</v>
      </c>
      <c r="R175" s="7">
        <f t="shared" si="23"/>
        <v>1087179.7693949866</v>
      </c>
      <c r="S175" s="7">
        <v>0</v>
      </c>
      <c r="T175" s="14">
        <f t="shared" si="24"/>
        <v>15852.581552305961</v>
      </c>
      <c r="U175" s="1">
        <f t="shared" si="26"/>
        <v>1.2000000000000171</v>
      </c>
      <c r="V175" s="7">
        <f t="shared" si="26"/>
        <v>117531.91000000015</v>
      </c>
      <c r="W175" s="7">
        <f t="shared" si="26"/>
        <v>49359.070190698112</v>
      </c>
      <c r="X175" s="7">
        <f t="shared" si="25"/>
        <v>166890.65831364598</v>
      </c>
      <c r="Y175" s="7">
        <f t="shared" si="25"/>
        <v>213549.29298346373</v>
      </c>
      <c r="Z175" s="7">
        <f t="shared" si="25"/>
        <v>2307.3000000000029</v>
      </c>
      <c r="AA175" s="7">
        <f t="shared" si="25"/>
        <v>-48965.934669817798</v>
      </c>
      <c r="AB175" s="7">
        <f t="shared" si="25"/>
        <v>0</v>
      </c>
      <c r="AC175" s="14">
        <f t="shared" si="25"/>
        <v>837.30215430848511</v>
      </c>
    </row>
    <row r="176" spans="1:29" x14ac:dyDescent="0.25">
      <c r="A176" s="7" t="s">
        <v>217</v>
      </c>
      <c r="B176" s="7" t="s">
        <v>227</v>
      </c>
      <c r="C176" s="1">
        <v>211.6</v>
      </c>
      <c r="D176" s="7">
        <v>3134625.49</v>
      </c>
      <c r="E176" s="32">
        <v>-209409.41671102692</v>
      </c>
      <c r="F176" s="7">
        <f t="shared" si="19"/>
        <v>2925216.0732889734</v>
      </c>
      <c r="G176" s="7">
        <v>1125178.6507178007</v>
      </c>
      <c r="H176" s="7">
        <v>120144.77</v>
      </c>
      <c r="I176" s="7">
        <f t="shared" si="20"/>
        <v>1679892.6525711727</v>
      </c>
      <c r="J176" s="7">
        <v>0</v>
      </c>
      <c r="K176" s="14">
        <f t="shared" si="21"/>
        <v>13824.272558076435</v>
      </c>
      <c r="L176" s="1">
        <v>213.1</v>
      </c>
      <c r="M176" s="7">
        <v>3262851.89</v>
      </c>
      <c r="N176" s="32">
        <v>-154891.22829401662</v>
      </c>
      <c r="O176" s="7">
        <f t="shared" si="22"/>
        <v>3107961</v>
      </c>
      <c r="P176" s="7">
        <v>1207060.4349038184</v>
      </c>
      <c r="Q176" s="7">
        <v>123749.11</v>
      </c>
      <c r="R176" s="7">
        <f t="shared" si="23"/>
        <v>1777151.4550961815</v>
      </c>
      <c r="S176" s="7">
        <v>0</v>
      </c>
      <c r="T176" s="14">
        <f t="shared" si="24"/>
        <v>14584.519005161896</v>
      </c>
      <c r="U176" s="1">
        <f t="shared" si="26"/>
        <v>1.5</v>
      </c>
      <c r="V176" s="7">
        <f t="shared" si="26"/>
        <v>128226.39999999991</v>
      </c>
      <c r="W176" s="7">
        <f t="shared" si="26"/>
        <v>54518.1884170103</v>
      </c>
      <c r="X176" s="7">
        <f t="shared" si="25"/>
        <v>182744.92671102658</v>
      </c>
      <c r="Y176" s="7">
        <f t="shared" si="25"/>
        <v>81881.7841860177</v>
      </c>
      <c r="Z176" s="7">
        <f t="shared" si="25"/>
        <v>3604.3399999999965</v>
      </c>
      <c r="AA176" s="7">
        <f t="shared" si="25"/>
        <v>97258.802525008796</v>
      </c>
      <c r="AB176" s="7">
        <f t="shared" si="25"/>
        <v>0</v>
      </c>
      <c r="AC176" s="14">
        <f t="shared" si="25"/>
        <v>760.24644708546111</v>
      </c>
    </row>
    <row r="177" spans="1:32" x14ac:dyDescent="0.25">
      <c r="A177" s="7" t="s">
        <v>217</v>
      </c>
      <c r="B177" s="7" t="s">
        <v>228</v>
      </c>
      <c r="C177" s="1">
        <v>69.7</v>
      </c>
      <c r="D177" s="7">
        <v>1377492.88</v>
      </c>
      <c r="E177" s="32">
        <v>-10402.268938149675</v>
      </c>
      <c r="F177" s="7">
        <f t="shared" si="19"/>
        <v>1367090.6110618501</v>
      </c>
      <c r="G177" s="7">
        <v>1277338.4910618502</v>
      </c>
      <c r="H177" s="7">
        <v>89752.12</v>
      </c>
      <c r="I177" s="7">
        <f t="shared" si="20"/>
        <v>-1.1641532182693481E-10</v>
      </c>
      <c r="J177" s="7">
        <v>0</v>
      </c>
      <c r="K177" s="14">
        <f t="shared" si="21"/>
        <v>19613.925553254663</v>
      </c>
      <c r="L177" s="1">
        <v>66.5</v>
      </c>
      <c r="M177" s="7">
        <v>1373418.98</v>
      </c>
      <c r="N177" s="32">
        <v>-80.709868814505171</v>
      </c>
      <c r="O177" s="7">
        <f t="shared" si="22"/>
        <v>1373338</v>
      </c>
      <c r="P177" s="7">
        <v>1280893.5901311855</v>
      </c>
      <c r="Q177" s="7">
        <v>92444.68</v>
      </c>
      <c r="R177" s="7">
        <f t="shared" si="23"/>
        <v>-0.27013118547620252</v>
      </c>
      <c r="S177" s="7">
        <v>201.77439439405862</v>
      </c>
      <c r="T177" s="14">
        <f t="shared" si="24"/>
        <v>20651.699248120301</v>
      </c>
      <c r="U177" s="1">
        <f t="shared" si="26"/>
        <v>-3.2000000000000028</v>
      </c>
      <c r="V177" s="7">
        <f t="shared" si="26"/>
        <v>-4073.8999999999069</v>
      </c>
      <c r="W177" s="7">
        <f t="shared" si="26"/>
        <v>10321.55906933517</v>
      </c>
      <c r="X177" s="7">
        <f t="shared" si="25"/>
        <v>6247.388938149903</v>
      </c>
      <c r="Y177" s="7">
        <f t="shared" si="25"/>
        <v>3555.0990693352651</v>
      </c>
      <c r="Z177" s="7">
        <f t="shared" si="25"/>
        <v>2692.5599999999977</v>
      </c>
      <c r="AA177" s="7">
        <f t="shared" si="25"/>
        <v>-0.2701311853597872</v>
      </c>
      <c r="AB177" s="7">
        <f t="shared" si="25"/>
        <v>201.77439439405862</v>
      </c>
      <c r="AC177" s="14">
        <f t="shared" si="25"/>
        <v>1037.7736948656384</v>
      </c>
    </row>
    <row r="178" spans="1:32" x14ac:dyDescent="0.25">
      <c r="A178" s="7" t="s">
        <v>229</v>
      </c>
      <c r="B178" s="7" t="s">
        <v>230</v>
      </c>
      <c r="C178" s="1">
        <v>861.7</v>
      </c>
      <c r="D178" s="7">
        <v>9291864</v>
      </c>
      <c r="E178" s="32">
        <v>-620745.22988651809</v>
      </c>
      <c r="F178" s="7">
        <f t="shared" si="19"/>
        <v>8671118.7701134812</v>
      </c>
      <c r="G178" s="7">
        <v>2230121.5897796997</v>
      </c>
      <c r="H178" s="7">
        <v>220611.5</v>
      </c>
      <c r="I178" s="7">
        <f t="shared" si="20"/>
        <v>6220385.680333782</v>
      </c>
      <c r="J178" s="7">
        <v>0</v>
      </c>
      <c r="K178" s="14">
        <f t="shared" si="21"/>
        <v>10062.804653723431</v>
      </c>
      <c r="L178" s="1">
        <v>863</v>
      </c>
      <c r="M178" s="7">
        <v>9648881.3000000007</v>
      </c>
      <c r="N178" s="32">
        <v>-458043.18633052264</v>
      </c>
      <c r="O178" s="7">
        <f t="shared" si="22"/>
        <v>9190838</v>
      </c>
      <c r="P178" s="7">
        <v>2381562.7864718516</v>
      </c>
      <c r="Q178" s="7">
        <v>227229.85</v>
      </c>
      <c r="R178" s="7">
        <f t="shared" si="23"/>
        <v>6582045.3635281492</v>
      </c>
      <c r="S178" s="7">
        <v>0</v>
      </c>
      <c r="T178" s="14">
        <f t="shared" si="24"/>
        <v>10649.870220162225</v>
      </c>
      <c r="U178" s="1">
        <f t="shared" si="26"/>
        <v>1.2999999999999545</v>
      </c>
      <c r="V178" s="7">
        <f t="shared" si="26"/>
        <v>357017.30000000075</v>
      </c>
      <c r="W178" s="7">
        <f t="shared" si="26"/>
        <v>162702.04355599545</v>
      </c>
      <c r="X178" s="7">
        <f t="shared" si="25"/>
        <v>519719.22988651879</v>
      </c>
      <c r="Y178" s="7">
        <f t="shared" si="25"/>
        <v>151441.19669215195</v>
      </c>
      <c r="Z178" s="7">
        <f t="shared" si="25"/>
        <v>6618.3500000000058</v>
      </c>
      <c r="AA178" s="7">
        <f t="shared" si="25"/>
        <v>361659.68319436722</v>
      </c>
      <c r="AB178" s="7">
        <f t="shared" si="25"/>
        <v>0</v>
      </c>
      <c r="AC178" s="14">
        <f t="shared" si="25"/>
        <v>587.06556643879412</v>
      </c>
    </row>
    <row r="179" spans="1:32" x14ac:dyDescent="0.25">
      <c r="A179" s="7" t="s">
        <v>229</v>
      </c>
      <c r="B179" s="7" t="s">
        <v>231</v>
      </c>
      <c r="C179" s="1">
        <v>724</v>
      </c>
      <c r="D179" s="7">
        <v>7445040.6500000004</v>
      </c>
      <c r="E179" s="32">
        <v>-497367.74771980324</v>
      </c>
      <c r="F179" s="7">
        <f t="shared" si="19"/>
        <v>6947672.9022801975</v>
      </c>
      <c r="G179" s="7">
        <v>1684713.7898553603</v>
      </c>
      <c r="H179" s="7">
        <v>137014.49</v>
      </c>
      <c r="I179" s="7">
        <f t="shared" si="20"/>
        <v>5125944.6224248372</v>
      </c>
      <c r="J179" s="7">
        <v>0</v>
      </c>
      <c r="K179" s="14">
        <f t="shared" si="21"/>
        <v>9596.2332904422619</v>
      </c>
      <c r="L179" s="1">
        <v>729.1</v>
      </c>
      <c r="M179" s="7">
        <v>7767229.3799999999</v>
      </c>
      <c r="N179" s="32">
        <v>-368719.0653050369</v>
      </c>
      <c r="O179" s="7">
        <f t="shared" si="22"/>
        <v>7398510</v>
      </c>
      <c r="P179" s="7">
        <v>1783798.2182031546</v>
      </c>
      <c r="Q179" s="7">
        <v>141124.92000000001</v>
      </c>
      <c r="R179" s="7">
        <f t="shared" si="23"/>
        <v>5473586.8617968457</v>
      </c>
      <c r="S179" s="7">
        <v>0</v>
      </c>
      <c r="T179" s="14">
        <f t="shared" si="24"/>
        <v>10147.455767384447</v>
      </c>
      <c r="U179" s="1">
        <f t="shared" si="26"/>
        <v>5.1000000000000227</v>
      </c>
      <c r="V179" s="7">
        <f t="shared" si="26"/>
        <v>322188.72999999952</v>
      </c>
      <c r="W179" s="7">
        <f t="shared" si="26"/>
        <v>128648.68241476634</v>
      </c>
      <c r="X179" s="7">
        <f t="shared" si="25"/>
        <v>450837.09771980252</v>
      </c>
      <c r="Y179" s="7">
        <f t="shared" si="25"/>
        <v>99084.428347794339</v>
      </c>
      <c r="Z179" s="7">
        <f t="shared" si="25"/>
        <v>4110.4300000000221</v>
      </c>
      <c r="AA179" s="7">
        <f t="shared" si="25"/>
        <v>347642.23937200848</v>
      </c>
      <c r="AB179" s="7">
        <f t="shared" si="25"/>
        <v>0</v>
      </c>
      <c r="AC179" s="14">
        <f t="shared" si="25"/>
        <v>551.22247694218458</v>
      </c>
    </row>
    <row r="180" spans="1:32" x14ac:dyDescent="0.25">
      <c r="A180" s="7" t="s">
        <v>229</v>
      </c>
      <c r="B180" s="7" t="s">
        <v>232</v>
      </c>
      <c r="C180" s="1">
        <v>192.8</v>
      </c>
      <c r="D180" s="7">
        <v>3093897.33</v>
      </c>
      <c r="E180" s="32">
        <v>-206688.56209648942</v>
      </c>
      <c r="F180" s="7">
        <f t="shared" si="19"/>
        <v>2887208.7679035105</v>
      </c>
      <c r="G180" s="7">
        <v>415411.75145842397</v>
      </c>
      <c r="H180" s="7">
        <v>43111.48</v>
      </c>
      <c r="I180" s="7">
        <f t="shared" si="20"/>
        <v>2428685.5364450864</v>
      </c>
      <c r="J180" s="7">
        <v>0</v>
      </c>
      <c r="K180" s="14">
        <f t="shared" si="21"/>
        <v>14975.149211117792</v>
      </c>
      <c r="L180" s="1">
        <v>190.2</v>
      </c>
      <c r="M180" s="7">
        <v>3184352.47</v>
      </c>
      <c r="N180" s="32">
        <v>-151164.77303521911</v>
      </c>
      <c r="O180" s="7">
        <f t="shared" si="22"/>
        <v>3033188</v>
      </c>
      <c r="P180" s="7">
        <v>445149.06776642398</v>
      </c>
      <c r="Q180" s="7">
        <v>44404.82</v>
      </c>
      <c r="R180" s="7">
        <f t="shared" si="23"/>
        <v>2543634.1122335764</v>
      </c>
      <c r="S180" s="7">
        <v>0</v>
      </c>
      <c r="T180" s="14">
        <f t="shared" si="24"/>
        <v>15947.360672975816</v>
      </c>
      <c r="U180" s="1">
        <f t="shared" si="26"/>
        <v>-2.6000000000000227</v>
      </c>
      <c r="V180" s="7">
        <f t="shared" si="26"/>
        <v>90455.14000000013</v>
      </c>
      <c r="W180" s="7">
        <f t="shared" si="26"/>
        <v>55523.789061270305</v>
      </c>
      <c r="X180" s="7">
        <f t="shared" si="25"/>
        <v>145979.23209648952</v>
      </c>
      <c r="Y180" s="7">
        <f t="shared" si="25"/>
        <v>29737.316308000009</v>
      </c>
      <c r="Z180" s="7">
        <f t="shared" si="25"/>
        <v>1293.3399999999965</v>
      </c>
      <c r="AA180" s="7">
        <f t="shared" si="25"/>
        <v>114948.57578849001</v>
      </c>
      <c r="AB180" s="7">
        <f t="shared" si="25"/>
        <v>0</v>
      </c>
      <c r="AC180" s="14">
        <f t="shared" si="25"/>
        <v>972.21146185802354</v>
      </c>
    </row>
    <row r="181" spans="1:32" x14ac:dyDescent="0.25">
      <c r="A181" s="7" t="s">
        <v>229</v>
      </c>
      <c r="B181" s="7" t="s">
        <v>233</v>
      </c>
      <c r="C181" s="1">
        <v>60.8</v>
      </c>
      <c r="D181" s="7">
        <v>1255736.8799999999</v>
      </c>
      <c r="E181" s="32">
        <v>-83889.807066975889</v>
      </c>
      <c r="F181" s="7">
        <f t="shared" si="19"/>
        <v>1171847.072933024</v>
      </c>
      <c r="G181" s="7">
        <v>372932.79974450008</v>
      </c>
      <c r="H181" s="7">
        <v>42470.15</v>
      </c>
      <c r="I181" s="7">
        <f t="shared" si="20"/>
        <v>756444.12318852392</v>
      </c>
      <c r="J181" s="7">
        <v>0</v>
      </c>
      <c r="K181" s="14">
        <f t="shared" si="21"/>
        <v>19273.800541661582</v>
      </c>
      <c r="L181" s="1">
        <v>61.1</v>
      </c>
      <c r="M181" s="7">
        <v>1307708.6499999999</v>
      </c>
      <c r="N181" s="32">
        <v>-62078.392117642288</v>
      </c>
      <c r="O181" s="7">
        <f t="shared" si="22"/>
        <v>1245630</v>
      </c>
      <c r="P181" s="7">
        <v>394885.20988726645</v>
      </c>
      <c r="Q181" s="7">
        <v>43744.25</v>
      </c>
      <c r="R181" s="7">
        <f t="shared" si="23"/>
        <v>807000.54011273361</v>
      </c>
      <c r="S181" s="7">
        <v>0</v>
      </c>
      <c r="T181" s="14">
        <f t="shared" si="24"/>
        <v>20386.74304418985</v>
      </c>
      <c r="U181" s="1">
        <f t="shared" si="26"/>
        <v>0.30000000000000426</v>
      </c>
      <c r="V181" s="7">
        <f t="shared" si="26"/>
        <v>51971.770000000019</v>
      </c>
      <c r="W181" s="7">
        <f t="shared" si="26"/>
        <v>21811.414949333601</v>
      </c>
      <c r="X181" s="7">
        <f t="shared" si="25"/>
        <v>73782.927066975972</v>
      </c>
      <c r="Y181" s="7">
        <f t="shared" si="25"/>
        <v>21952.41014276637</v>
      </c>
      <c r="Z181" s="7">
        <f t="shared" si="25"/>
        <v>1274.0999999999985</v>
      </c>
      <c r="AA181" s="7">
        <f t="shared" si="25"/>
        <v>50556.416924209683</v>
      </c>
      <c r="AB181" s="7">
        <f t="shared" si="25"/>
        <v>0</v>
      </c>
      <c r="AC181" s="14">
        <f t="shared" si="25"/>
        <v>1112.942502528269</v>
      </c>
    </row>
    <row r="182" spans="1:32" x14ac:dyDescent="0.25">
      <c r="K182" s="14"/>
      <c r="T182" s="14"/>
      <c r="AC182" s="14"/>
    </row>
    <row r="183" spans="1:32" x14ac:dyDescent="0.25">
      <c r="A183" s="12"/>
      <c r="B183" s="12" t="s">
        <v>234</v>
      </c>
      <c r="C183" s="4">
        <f>SUM(C4:C182)</f>
        <v>888556.4</v>
      </c>
      <c r="D183" s="12">
        <f>SUM(D4:D182)</f>
        <v>8560407834.4699993</v>
      </c>
      <c r="E183" s="12">
        <f>SUM(E4:E182)</f>
        <v>-571243483.99999964</v>
      </c>
      <c r="F183" s="12">
        <f>ROUND(SUM(F4:F182),0)</f>
        <v>7989164350</v>
      </c>
      <c r="G183" s="12">
        <f>ROUND(SUM(G4:G182),0)</f>
        <v>2945599960</v>
      </c>
      <c r="H183" s="12">
        <f>ROUND(SUM(H4:H182),0)</f>
        <v>195027143</v>
      </c>
      <c r="I183" s="12">
        <f>ROUND(SUM(I4:I182),0)+1</f>
        <v>4848537248</v>
      </c>
      <c r="J183" s="12">
        <f>SUM(J4:J182)</f>
        <v>327101.99612896948</v>
      </c>
      <c r="K183" s="16">
        <f>F183/C183</f>
        <v>8991.1730420263702</v>
      </c>
      <c r="L183" s="4">
        <f t="shared" ref="L183:S183" si="27">SUM(L4:L182)</f>
        <v>889444.99999999988</v>
      </c>
      <c r="M183" s="12">
        <f t="shared" si="27"/>
        <v>8885994024.5199928</v>
      </c>
      <c r="N183" s="12">
        <f t="shared" si="27"/>
        <v>-421243484.00000012</v>
      </c>
      <c r="O183" s="12">
        <f t="shared" si="27"/>
        <v>8464750541</v>
      </c>
      <c r="P183" s="12">
        <f t="shared" si="27"/>
        <v>3063024624.8612976</v>
      </c>
      <c r="Q183" s="12">
        <f t="shared" si="27"/>
        <v>200877957.24000001</v>
      </c>
      <c r="R183" s="12">
        <f t="shared" si="27"/>
        <v>5200847958.8986998</v>
      </c>
      <c r="S183" s="12">
        <f t="shared" si="27"/>
        <v>88969.850523363522</v>
      </c>
      <c r="T183" s="16">
        <f>O183/L183</f>
        <v>9516.8903540972187</v>
      </c>
      <c r="U183" s="4">
        <f t="shared" ref="U183:AB183" si="28">SUM(U4:U182)</f>
        <v>888.5999999999874</v>
      </c>
      <c r="V183" s="12">
        <f t="shared" si="28"/>
        <v>325586190.04999995</v>
      </c>
      <c r="W183" s="12">
        <f t="shared" si="28"/>
        <v>149999999.99999961</v>
      </c>
      <c r="X183" s="12">
        <f t="shared" si="28"/>
        <v>475586190.52999955</v>
      </c>
      <c r="Y183" s="12">
        <f t="shared" si="28"/>
        <v>117424664.66442446</v>
      </c>
      <c r="Z183" s="12">
        <f t="shared" si="28"/>
        <v>5850814.2799999965</v>
      </c>
      <c r="AA183" s="12">
        <f t="shared" si="28"/>
        <v>352310711.5855751</v>
      </c>
      <c r="AB183" s="12">
        <f t="shared" si="28"/>
        <v>-238132.14560560597</v>
      </c>
      <c r="AC183" s="16">
        <f>T183-K183</f>
        <v>525.71731207084849</v>
      </c>
    </row>
    <row r="184" spans="1:32" x14ac:dyDescent="0.25">
      <c r="A184" s="18"/>
      <c r="B184" s="18"/>
      <c r="C184" s="19"/>
      <c r="D184" s="18"/>
      <c r="E184" s="18"/>
      <c r="F184" s="18"/>
      <c r="G184" s="18"/>
      <c r="H184" s="18"/>
      <c r="I184" s="18"/>
      <c r="J184" s="18"/>
      <c r="K184" s="20"/>
      <c r="L184" s="19"/>
      <c r="M184" s="18"/>
      <c r="N184" s="18"/>
      <c r="O184" s="18"/>
      <c r="P184" s="18"/>
      <c r="Q184" s="18"/>
      <c r="R184" s="18"/>
      <c r="S184" s="18"/>
      <c r="T184" s="20"/>
      <c r="U184" s="19"/>
      <c r="V184" s="18"/>
      <c r="W184" s="18"/>
      <c r="X184" s="18"/>
      <c r="Y184" s="18"/>
      <c r="Z184" s="18"/>
      <c r="AA184" s="18"/>
      <c r="AB184" s="18"/>
      <c r="AC184" s="20"/>
    </row>
    <row r="185" spans="1:32" x14ac:dyDescent="0.25">
      <c r="D185" s="33" t="s">
        <v>239</v>
      </c>
      <c r="E185" s="34"/>
      <c r="F185" s="21">
        <f>SUM(F4:F181)</f>
        <v>7989164350.4699974</v>
      </c>
      <c r="AD185" s="13"/>
      <c r="AE185" s="13"/>
      <c r="AF185" s="13"/>
    </row>
    <row r="186" spans="1:32" x14ac:dyDescent="0.25">
      <c r="O186" s="15"/>
    </row>
    <row r="187" spans="1:32" ht="17.25" customHeight="1" x14ac:dyDescent="0.25">
      <c r="AD187" s="13"/>
      <c r="AE187" s="13"/>
      <c r="AF187" s="13"/>
    </row>
    <row r="188" spans="1:32" x14ac:dyDescent="0.25">
      <c r="AD188" s="13"/>
      <c r="AE188" s="13"/>
      <c r="AF188" s="13"/>
    </row>
  </sheetData>
  <autoFilter ref="A2:AC183" xr:uid="{00000000-0009-0000-0000-000000000000}"/>
  <mergeCells count="4">
    <mergeCell ref="D185:E185"/>
    <mergeCell ref="C1:K1"/>
    <mergeCell ref="L1:T1"/>
    <mergeCell ref="U1:AC1"/>
  </mergeCells>
  <printOptions horizontalCentered="1" headings="1" gridLines="1"/>
  <pageMargins left="0.19" right="0.17" top="0.89" bottom="0.41" header="0.17" footer="0.17"/>
  <pageSetup scale="65" fitToWidth="3" fitToHeight="4" orientation="landscape" r:id="rId1"/>
  <headerFooter>
    <oddHeader xml:space="preserve">&amp;L&amp;G&amp;C&amp;"Museo Slab 500,Bold"
Illustration of 
FY2017-18 Total Program Funding with Supplental AND
FY2018-19 Proposed School Finance Act Bill as of April 16, 2018&amp;"-,Bold"
&amp;"-,Regular"
</oddHeader>
    <oddFooter>&amp;L&amp;F&amp;CPage &amp;P of &amp;N&amp;R&amp;D</oddFooter>
  </headerFooter>
  <colBreaks count="2" manualBreakCount="2">
    <brk id="11" max="189" man="1"/>
    <brk id="20" max="189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SFA FY22 to Gov Req for FY23</vt:lpstr>
      <vt:lpstr>'SFA FY22 to Gov Req for FY23'!Print_Area</vt:lpstr>
      <vt:lpstr>'SFA FY22 to Gov Req for FY23'!Print_Titles</vt:lpstr>
    </vt:vector>
  </TitlesOfParts>
  <Company>CDE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Leanne Emm</dc:creator>
  <cp:lastModifiedBy>Kahle, Tim</cp:lastModifiedBy>
  <cp:lastPrinted>2018-04-17T15:23:09Z</cp:lastPrinted>
  <dcterms:created xsi:type="dcterms:W3CDTF">2012-04-09T19:03:04Z</dcterms:created>
  <dcterms:modified xsi:type="dcterms:W3CDTF">2021-11-05T19:56:55Z</dcterms:modified>
</cp:coreProperties>
</file>