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SFARUNS\FY24 Projections\"/>
    </mc:Choice>
  </mc:AlternateContent>
  <xr:revisionPtr revIDLastSave="0" documentId="13_ncr:1_{6C0421E1-173F-4D7C-994E-2C39B31313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FA FY23 to Gov Req for FY24" sheetId="2" r:id="rId1"/>
  </sheets>
  <definedNames>
    <definedName name="_xlnm._FilterDatabase" localSheetId="0" hidden="1">'SFA FY23 to Gov Req for FY24'!$A$2:$AC$183</definedName>
    <definedName name="_xlnm.Print_Area" localSheetId="0">'SFA FY23 to Gov Req for FY24'!$A$1:$AC$188</definedName>
    <definedName name="_xlnm.Print_Titles" localSheetId="0">'SFA FY23 to Gov Req for FY24'!$A:$B,'SFA FY23 to Gov Req for FY24'!$1:$3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2" l="1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4" i="2"/>
  <c r="T6" i="2"/>
  <c r="T7" i="2"/>
  <c r="T8" i="2"/>
  <c r="T181" i="2"/>
  <c r="T180" i="2"/>
  <c r="T179" i="2"/>
  <c r="T178" i="2"/>
  <c r="T177" i="2"/>
  <c r="T176" i="2"/>
  <c r="T175" i="2"/>
  <c r="T174" i="2"/>
  <c r="T173" i="2"/>
  <c r="T172" i="2"/>
  <c r="T171" i="2"/>
  <c r="T170" i="2"/>
  <c r="T169" i="2"/>
  <c r="T168" i="2"/>
  <c r="T167" i="2"/>
  <c r="T166" i="2"/>
  <c r="T165" i="2"/>
  <c r="T164" i="2"/>
  <c r="T163" i="2"/>
  <c r="T162" i="2"/>
  <c r="T161" i="2"/>
  <c r="T160" i="2"/>
  <c r="T159" i="2"/>
  <c r="T158" i="2"/>
  <c r="T157" i="2"/>
  <c r="T156" i="2"/>
  <c r="T155" i="2"/>
  <c r="T154" i="2"/>
  <c r="T153" i="2"/>
  <c r="T152" i="2"/>
  <c r="T151" i="2"/>
  <c r="T150" i="2"/>
  <c r="T149" i="2"/>
  <c r="T148" i="2"/>
  <c r="T147" i="2"/>
  <c r="T146" i="2"/>
  <c r="T145" i="2"/>
  <c r="T144" i="2"/>
  <c r="T143" i="2"/>
  <c r="T142" i="2"/>
  <c r="T141" i="2"/>
  <c r="T140" i="2"/>
  <c r="T139" i="2"/>
  <c r="T138" i="2"/>
  <c r="T137" i="2"/>
  <c r="T136" i="2"/>
  <c r="T135" i="2"/>
  <c r="T134" i="2"/>
  <c r="T133" i="2"/>
  <c r="T132" i="2"/>
  <c r="T131" i="2"/>
  <c r="T130" i="2"/>
  <c r="T129" i="2"/>
  <c r="T128" i="2"/>
  <c r="T127" i="2"/>
  <c r="T126" i="2"/>
  <c r="T125" i="2"/>
  <c r="T124" i="2"/>
  <c r="T123" i="2"/>
  <c r="T122" i="2"/>
  <c r="T121" i="2"/>
  <c r="T120" i="2"/>
  <c r="T119" i="2"/>
  <c r="T118" i="2"/>
  <c r="T117" i="2"/>
  <c r="T116" i="2"/>
  <c r="T115" i="2"/>
  <c r="T114" i="2"/>
  <c r="T113" i="2"/>
  <c r="T112" i="2"/>
  <c r="T111" i="2"/>
  <c r="T110" i="2"/>
  <c r="T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T96" i="2"/>
  <c r="T95" i="2"/>
  <c r="T94" i="2"/>
  <c r="T93" i="2"/>
  <c r="T92" i="2"/>
  <c r="T91" i="2"/>
  <c r="T90" i="2"/>
  <c r="T89" i="2"/>
  <c r="T88" i="2"/>
  <c r="T87" i="2"/>
  <c r="T86" i="2"/>
  <c r="T85" i="2"/>
  <c r="T84" i="2"/>
  <c r="T83" i="2"/>
  <c r="T82" i="2"/>
  <c r="T81" i="2"/>
  <c r="T80" i="2"/>
  <c r="T79" i="2"/>
  <c r="T78" i="2"/>
  <c r="T77" i="2"/>
  <c r="T76" i="2"/>
  <c r="T75" i="2"/>
  <c r="T74" i="2"/>
  <c r="T73" i="2"/>
  <c r="T72" i="2"/>
  <c r="T71" i="2"/>
  <c r="T70" i="2"/>
  <c r="T69" i="2"/>
  <c r="T68" i="2"/>
  <c r="T67" i="2"/>
  <c r="T66" i="2"/>
  <c r="T65" i="2"/>
  <c r="T64" i="2"/>
  <c r="T63" i="2"/>
  <c r="T62" i="2"/>
  <c r="T61" i="2"/>
  <c r="T60" i="2"/>
  <c r="T59" i="2"/>
  <c r="T58" i="2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5" i="2"/>
  <c r="T4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4" i="2"/>
  <c r="Q183" i="2" l="1"/>
  <c r="I178" i="2" l="1"/>
  <c r="I174" i="2"/>
  <c r="I170" i="2"/>
  <c r="I159" i="2"/>
  <c r="I155" i="2"/>
  <c r="I151" i="2"/>
  <c r="I147" i="2"/>
  <c r="I143" i="2"/>
  <c r="I139" i="2"/>
  <c r="I135" i="2"/>
  <c r="I131" i="2"/>
  <c r="I127" i="2"/>
  <c r="I123" i="2"/>
  <c r="I119" i="2"/>
  <c r="I115" i="2"/>
  <c r="I111" i="2"/>
  <c r="I107" i="2"/>
  <c r="I103" i="2"/>
  <c r="I99" i="2"/>
  <c r="I95" i="2"/>
  <c r="I91" i="2"/>
  <c r="I87" i="2"/>
  <c r="I83" i="2"/>
  <c r="I79" i="2"/>
  <c r="I75" i="2"/>
  <c r="I72" i="2"/>
  <c r="I68" i="2"/>
  <c r="I64" i="2"/>
  <c r="I60" i="2"/>
  <c r="I56" i="2"/>
  <c r="I52" i="2"/>
  <c r="I48" i="2"/>
  <c r="I44" i="2"/>
  <c r="I40" i="2"/>
  <c r="I36" i="2"/>
  <c r="I26" i="2"/>
  <c r="I25" i="2"/>
  <c r="I22" i="2"/>
  <c r="I21" i="2"/>
  <c r="I18" i="2"/>
  <c r="I14" i="2"/>
  <c r="I10" i="2"/>
  <c r="I9" i="2"/>
  <c r="I6" i="2"/>
  <c r="I5" i="2"/>
  <c r="I130" i="2" l="1"/>
  <c r="I154" i="2"/>
  <c r="I157" i="2"/>
  <c r="I102" i="2"/>
  <c r="I173" i="2"/>
  <c r="I118" i="2"/>
  <c r="I142" i="2"/>
  <c r="I106" i="2"/>
  <c r="I122" i="2"/>
  <c r="I134" i="2"/>
  <c r="I146" i="2"/>
  <c r="I81" i="2"/>
  <c r="I110" i="2"/>
  <c r="I126" i="2"/>
  <c r="I129" i="2"/>
  <c r="I138" i="2"/>
  <c r="I141" i="2"/>
  <c r="I150" i="2"/>
  <c r="I153" i="2"/>
  <c r="I158" i="2"/>
  <c r="I177" i="2"/>
  <c r="I114" i="2"/>
  <c r="I166" i="2"/>
  <c r="I17" i="2"/>
  <c r="I30" i="2"/>
  <c r="I34" i="2"/>
  <c r="I38" i="2"/>
  <c r="I42" i="2"/>
  <c r="I46" i="2"/>
  <c r="I50" i="2"/>
  <c r="I54" i="2"/>
  <c r="I58" i="2"/>
  <c r="I62" i="2"/>
  <c r="I66" i="2"/>
  <c r="I70" i="2"/>
  <c r="I74" i="2"/>
  <c r="I78" i="2"/>
  <c r="I82" i="2"/>
  <c r="I86" i="2"/>
  <c r="I90" i="2"/>
  <c r="I94" i="2"/>
  <c r="I98" i="2"/>
  <c r="I162" i="2"/>
  <c r="I169" i="2"/>
  <c r="I13" i="2"/>
  <c r="I29" i="2"/>
  <c r="I33" i="2"/>
  <c r="I37" i="2"/>
  <c r="I41" i="2"/>
  <c r="I45" i="2"/>
  <c r="I49" i="2"/>
  <c r="I53" i="2"/>
  <c r="I57" i="2"/>
  <c r="I61" i="2"/>
  <c r="I65" i="2"/>
  <c r="I69" i="2"/>
  <c r="I73" i="2"/>
  <c r="I165" i="2"/>
  <c r="I181" i="2"/>
  <c r="I77" i="2"/>
  <c r="I85" i="2"/>
  <c r="I89" i="2"/>
  <c r="I93" i="2"/>
  <c r="I97" i="2"/>
  <c r="I101" i="2"/>
  <c r="I105" i="2"/>
  <c r="I109" i="2"/>
  <c r="I113" i="2"/>
  <c r="I117" i="2"/>
  <c r="I121" i="2"/>
  <c r="I125" i="2"/>
  <c r="I133" i="2"/>
  <c r="I137" i="2"/>
  <c r="I145" i="2"/>
  <c r="I149" i="2"/>
  <c r="I161" i="2"/>
  <c r="I76" i="2"/>
  <c r="I80" i="2"/>
  <c r="I84" i="2"/>
  <c r="I88" i="2"/>
  <c r="I92" i="2"/>
  <c r="I96" i="2"/>
  <c r="I100" i="2"/>
  <c r="I104" i="2"/>
  <c r="I108" i="2"/>
  <c r="I112" i="2"/>
  <c r="I116" i="2"/>
  <c r="I120" i="2"/>
  <c r="I124" i="2"/>
  <c r="I128" i="2"/>
  <c r="I132" i="2"/>
  <c r="I136" i="2"/>
  <c r="I140" i="2"/>
  <c r="I144" i="2"/>
  <c r="I148" i="2"/>
  <c r="I152" i="2"/>
  <c r="I156" i="2"/>
  <c r="I160" i="2"/>
  <c r="I164" i="2"/>
  <c r="I168" i="2"/>
  <c r="I172" i="2"/>
  <c r="I176" i="2"/>
  <c r="I180" i="2"/>
  <c r="I4" i="2"/>
  <c r="I12" i="2"/>
  <c r="I20" i="2"/>
  <c r="I28" i="2"/>
  <c r="I32" i="2"/>
  <c r="I27" i="2"/>
  <c r="I31" i="2"/>
  <c r="I35" i="2"/>
  <c r="I39" i="2"/>
  <c r="I43" i="2"/>
  <c r="I47" i="2"/>
  <c r="I51" i="2"/>
  <c r="I55" i="2"/>
  <c r="I59" i="2"/>
  <c r="I63" i="2"/>
  <c r="I67" i="2"/>
  <c r="I71" i="2"/>
  <c r="I163" i="2"/>
  <c r="I167" i="2"/>
  <c r="I171" i="2"/>
  <c r="I175" i="2"/>
  <c r="I179" i="2"/>
  <c r="I8" i="2"/>
  <c r="I16" i="2"/>
  <c r="I24" i="2"/>
  <c r="I7" i="2"/>
  <c r="I11" i="2"/>
  <c r="I15" i="2"/>
  <c r="I19" i="2"/>
  <c r="I23" i="2"/>
  <c r="R6" i="2"/>
  <c r="R10" i="2"/>
  <c r="R14" i="2"/>
  <c r="R18" i="2"/>
  <c r="R22" i="2"/>
  <c r="R26" i="2"/>
  <c r="R30" i="2"/>
  <c r="R34" i="2"/>
  <c r="R38" i="2"/>
  <c r="R42" i="2"/>
  <c r="R46" i="2"/>
  <c r="R50" i="2"/>
  <c r="R54" i="2"/>
  <c r="R58" i="2"/>
  <c r="R62" i="2"/>
  <c r="R66" i="2"/>
  <c r="R70" i="2"/>
  <c r="R74" i="2"/>
  <c r="R78" i="2"/>
  <c r="R82" i="2"/>
  <c r="R86" i="2"/>
  <c r="R90" i="2"/>
  <c r="R94" i="2"/>
  <c r="R98" i="2"/>
  <c r="R102" i="2"/>
  <c r="R106" i="2"/>
  <c r="R110" i="2"/>
  <c r="R114" i="2"/>
  <c r="R118" i="2"/>
  <c r="R122" i="2"/>
  <c r="R126" i="2"/>
  <c r="R130" i="2"/>
  <c r="R134" i="2"/>
  <c r="R138" i="2"/>
  <c r="R142" i="2"/>
  <c r="R146" i="2"/>
  <c r="R150" i="2"/>
  <c r="R154" i="2"/>
  <c r="R158" i="2"/>
  <c r="R170" i="2"/>
  <c r="R174" i="2"/>
  <c r="R124" i="2" l="1"/>
  <c r="R60" i="2"/>
  <c r="R167" i="2"/>
  <c r="R180" i="2"/>
  <c r="R172" i="2"/>
  <c r="R164" i="2"/>
  <c r="R108" i="2"/>
  <c r="R44" i="2"/>
  <c r="R175" i="2"/>
  <c r="R179" i="2"/>
  <c r="R171" i="2"/>
  <c r="R156" i="2"/>
  <c r="R92" i="2"/>
  <c r="R28" i="2"/>
  <c r="R4" i="2"/>
  <c r="R176" i="2"/>
  <c r="R168" i="2"/>
  <c r="R140" i="2"/>
  <c r="R76" i="2"/>
  <c r="R12" i="2"/>
  <c r="R157" i="2"/>
  <c r="R149" i="2"/>
  <c r="R141" i="2"/>
  <c r="R129" i="2"/>
  <c r="R121" i="2"/>
  <c r="R109" i="2"/>
  <c r="R101" i="2"/>
  <c r="R93" i="2"/>
  <c r="R85" i="2"/>
  <c r="R77" i="2"/>
  <c r="R69" i="2"/>
  <c r="R61" i="2"/>
  <c r="R53" i="2"/>
  <c r="R45" i="2"/>
  <c r="R37" i="2"/>
  <c r="R29" i="2"/>
  <c r="R21" i="2"/>
  <c r="R13" i="2"/>
  <c r="R5" i="2"/>
  <c r="R162" i="2"/>
  <c r="R152" i="2"/>
  <c r="R136" i="2"/>
  <c r="R120" i="2"/>
  <c r="R104" i="2"/>
  <c r="R88" i="2"/>
  <c r="R72" i="2"/>
  <c r="R56" i="2"/>
  <c r="R40" i="2"/>
  <c r="R24" i="2"/>
  <c r="R8" i="2"/>
  <c r="R163" i="2"/>
  <c r="R159" i="2"/>
  <c r="R155" i="2"/>
  <c r="R151" i="2"/>
  <c r="R147" i="2"/>
  <c r="R143" i="2"/>
  <c r="R139" i="2"/>
  <c r="R135" i="2"/>
  <c r="R131" i="2"/>
  <c r="R127" i="2"/>
  <c r="R123" i="2"/>
  <c r="R119" i="2"/>
  <c r="R115" i="2"/>
  <c r="R111" i="2"/>
  <c r="R107" i="2"/>
  <c r="R103" i="2"/>
  <c r="R99" i="2"/>
  <c r="R95" i="2"/>
  <c r="R91" i="2"/>
  <c r="R87" i="2"/>
  <c r="R83" i="2"/>
  <c r="R79" i="2"/>
  <c r="R75" i="2"/>
  <c r="R71" i="2"/>
  <c r="R67" i="2"/>
  <c r="R63" i="2"/>
  <c r="R59" i="2"/>
  <c r="R55" i="2"/>
  <c r="R51" i="2"/>
  <c r="R47" i="2"/>
  <c r="R43" i="2"/>
  <c r="R39" i="2"/>
  <c r="R35" i="2"/>
  <c r="R31" i="2"/>
  <c r="R27" i="2"/>
  <c r="R23" i="2"/>
  <c r="R19" i="2"/>
  <c r="R15" i="2"/>
  <c r="R11" i="2"/>
  <c r="R7" i="2"/>
  <c r="R178" i="2"/>
  <c r="R166" i="2"/>
  <c r="R160" i="2"/>
  <c r="R148" i="2"/>
  <c r="R132" i="2"/>
  <c r="R116" i="2"/>
  <c r="R100" i="2"/>
  <c r="R84" i="2"/>
  <c r="R68" i="2"/>
  <c r="R52" i="2"/>
  <c r="R36" i="2"/>
  <c r="R20" i="2"/>
  <c r="R161" i="2"/>
  <c r="R153" i="2"/>
  <c r="R145" i="2"/>
  <c r="R137" i="2"/>
  <c r="R133" i="2"/>
  <c r="R125" i="2"/>
  <c r="R117" i="2"/>
  <c r="R113" i="2"/>
  <c r="R105" i="2"/>
  <c r="R97" i="2"/>
  <c r="R89" i="2"/>
  <c r="R81" i="2"/>
  <c r="R73" i="2"/>
  <c r="R65" i="2"/>
  <c r="R57" i="2"/>
  <c r="R49" i="2"/>
  <c r="R41" i="2"/>
  <c r="R33" i="2"/>
  <c r="R25" i="2"/>
  <c r="R17" i="2"/>
  <c r="R9" i="2"/>
  <c r="R181" i="2"/>
  <c r="R177" i="2"/>
  <c r="R173" i="2"/>
  <c r="R169" i="2"/>
  <c r="R165" i="2"/>
  <c r="R144" i="2"/>
  <c r="R128" i="2"/>
  <c r="R112" i="2"/>
  <c r="R96" i="2"/>
  <c r="R80" i="2"/>
  <c r="R64" i="2"/>
  <c r="R48" i="2"/>
  <c r="R32" i="2"/>
  <c r="R16" i="2"/>
  <c r="J183" i="2"/>
  <c r="H183" i="2"/>
  <c r="G183" i="2"/>
  <c r="E183" i="2"/>
  <c r="D183" i="2"/>
  <c r="C183" i="2"/>
  <c r="R183" i="2" l="1"/>
  <c r="F183" i="2"/>
  <c r="K183" i="2" s="1"/>
  <c r="I183" i="2"/>
  <c r="F185" i="2"/>
  <c r="U4" i="2" l="1"/>
  <c r="V4" i="2"/>
  <c r="W4" i="2"/>
  <c r="X4" i="2"/>
  <c r="Y4" i="2"/>
  <c r="Z4" i="2"/>
  <c r="AA4" i="2"/>
  <c r="AB4" i="2"/>
  <c r="AC4" i="2"/>
  <c r="S183" i="2" l="1"/>
  <c r="P183" i="2"/>
  <c r="O183" i="2"/>
  <c r="N183" i="2"/>
  <c r="M183" i="2"/>
  <c r="L183" i="2"/>
  <c r="AC181" i="2"/>
  <c r="AB181" i="2"/>
  <c r="AA181" i="2"/>
  <c r="Z181" i="2"/>
  <c r="Y181" i="2"/>
  <c r="X181" i="2"/>
  <c r="W181" i="2"/>
  <c r="V181" i="2"/>
  <c r="U181" i="2"/>
  <c r="AC180" i="2"/>
  <c r="AB180" i="2"/>
  <c r="AA180" i="2"/>
  <c r="Z180" i="2"/>
  <c r="Y180" i="2"/>
  <c r="X180" i="2"/>
  <c r="W180" i="2"/>
  <c r="V180" i="2"/>
  <c r="U180" i="2"/>
  <c r="AC179" i="2"/>
  <c r="AB179" i="2"/>
  <c r="AA179" i="2"/>
  <c r="Z179" i="2"/>
  <c r="Y179" i="2"/>
  <c r="X179" i="2"/>
  <c r="W179" i="2"/>
  <c r="V179" i="2"/>
  <c r="U179" i="2"/>
  <c r="AC178" i="2"/>
  <c r="AB178" i="2"/>
  <c r="AA178" i="2"/>
  <c r="Z178" i="2"/>
  <c r="Y178" i="2"/>
  <c r="X178" i="2"/>
  <c r="W178" i="2"/>
  <c r="V178" i="2"/>
  <c r="U178" i="2"/>
  <c r="AC177" i="2"/>
  <c r="AB177" i="2"/>
  <c r="AA177" i="2"/>
  <c r="Z177" i="2"/>
  <c r="Y177" i="2"/>
  <c r="X177" i="2"/>
  <c r="W177" i="2"/>
  <c r="V177" i="2"/>
  <c r="U177" i="2"/>
  <c r="AC176" i="2"/>
  <c r="AB176" i="2"/>
  <c r="AA176" i="2"/>
  <c r="Z176" i="2"/>
  <c r="Y176" i="2"/>
  <c r="X176" i="2"/>
  <c r="W176" i="2"/>
  <c r="V176" i="2"/>
  <c r="U176" i="2"/>
  <c r="AC175" i="2"/>
  <c r="AB175" i="2"/>
  <c r="AA175" i="2"/>
  <c r="Z175" i="2"/>
  <c r="Y175" i="2"/>
  <c r="X175" i="2"/>
  <c r="W175" i="2"/>
  <c r="V175" i="2"/>
  <c r="U175" i="2"/>
  <c r="AC174" i="2"/>
  <c r="AB174" i="2"/>
  <c r="AA174" i="2"/>
  <c r="Z174" i="2"/>
  <c r="Y174" i="2"/>
  <c r="X174" i="2"/>
  <c r="W174" i="2"/>
  <c r="V174" i="2"/>
  <c r="U174" i="2"/>
  <c r="AC173" i="2"/>
  <c r="AB173" i="2"/>
  <c r="AA173" i="2"/>
  <c r="Z173" i="2"/>
  <c r="Y173" i="2"/>
  <c r="X173" i="2"/>
  <c r="W173" i="2"/>
  <c r="V173" i="2"/>
  <c r="U173" i="2"/>
  <c r="AC172" i="2"/>
  <c r="AB172" i="2"/>
  <c r="AA172" i="2"/>
  <c r="Z172" i="2"/>
  <c r="Y172" i="2"/>
  <c r="X172" i="2"/>
  <c r="W172" i="2"/>
  <c r="V172" i="2"/>
  <c r="U172" i="2"/>
  <c r="AC171" i="2"/>
  <c r="AB171" i="2"/>
  <c r="AA171" i="2"/>
  <c r="Z171" i="2"/>
  <c r="Y171" i="2"/>
  <c r="X171" i="2"/>
  <c r="W171" i="2"/>
  <c r="V171" i="2"/>
  <c r="U171" i="2"/>
  <c r="AC170" i="2"/>
  <c r="AB170" i="2"/>
  <c r="AA170" i="2"/>
  <c r="Z170" i="2"/>
  <c r="Y170" i="2"/>
  <c r="X170" i="2"/>
  <c r="W170" i="2"/>
  <c r="V170" i="2"/>
  <c r="U170" i="2"/>
  <c r="AC169" i="2"/>
  <c r="AB169" i="2"/>
  <c r="AA169" i="2"/>
  <c r="Z169" i="2"/>
  <c r="Y169" i="2"/>
  <c r="X169" i="2"/>
  <c r="W169" i="2"/>
  <c r="V169" i="2"/>
  <c r="U169" i="2"/>
  <c r="AC168" i="2"/>
  <c r="AB168" i="2"/>
  <c r="AA168" i="2"/>
  <c r="Z168" i="2"/>
  <c r="Y168" i="2"/>
  <c r="X168" i="2"/>
  <c r="W168" i="2"/>
  <c r="V168" i="2"/>
  <c r="U168" i="2"/>
  <c r="AC167" i="2"/>
  <c r="AB167" i="2"/>
  <c r="AA167" i="2"/>
  <c r="Z167" i="2"/>
  <c r="Y167" i="2"/>
  <c r="X167" i="2"/>
  <c r="W167" i="2"/>
  <c r="V167" i="2"/>
  <c r="U167" i="2"/>
  <c r="AC166" i="2"/>
  <c r="AB166" i="2"/>
  <c r="AA166" i="2"/>
  <c r="Z166" i="2"/>
  <c r="Y166" i="2"/>
  <c r="X166" i="2"/>
  <c r="W166" i="2"/>
  <c r="V166" i="2"/>
  <c r="U166" i="2"/>
  <c r="AC165" i="2"/>
  <c r="AB165" i="2"/>
  <c r="AA165" i="2"/>
  <c r="Z165" i="2"/>
  <c r="Y165" i="2"/>
  <c r="X165" i="2"/>
  <c r="W165" i="2"/>
  <c r="V165" i="2"/>
  <c r="U165" i="2"/>
  <c r="AC164" i="2"/>
  <c r="AB164" i="2"/>
  <c r="AA164" i="2"/>
  <c r="Z164" i="2"/>
  <c r="Y164" i="2"/>
  <c r="X164" i="2"/>
  <c r="W164" i="2"/>
  <c r="V164" i="2"/>
  <c r="U164" i="2"/>
  <c r="AC163" i="2"/>
  <c r="AB163" i="2"/>
  <c r="AA163" i="2"/>
  <c r="Z163" i="2"/>
  <c r="Y163" i="2"/>
  <c r="X163" i="2"/>
  <c r="W163" i="2"/>
  <c r="V163" i="2"/>
  <c r="U163" i="2"/>
  <c r="AC162" i="2"/>
  <c r="AB162" i="2"/>
  <c r="AA162" i="2"/>
  <c r="Z162" i="2"/>
  <c r="Y162" i="2"/>
  <c r="X162" i="2"/>
  <c r="W162" i="2"/>
  <c r="V162" i="2"/>
  <c r="U162" i="2"/>
  <c r="AC161" i="2"/>
  <c r="AB161" i="2"/>
  <c r="AA161" i="2"/>
  <c r="Z161" i="2"/>
  <c r="Y161" i="2"/>
  <c r="X161" i="2"/>
  <c r="W161" i="2"/>
  <c r="V161" i="2"/>
  <c r="U161" i="2"/>
  <c r="AC160" i="2"/>
  <c r="AB160" i="2"/>
  <c r="AA160" i="2"/>
  <c r="Z160" i="2"/>
  <c r="Y160" i="2"/>
  <c r="X160" i="2"/>
  <c r="W160" i="2"/>
  <c r="V160" i="2"/>
  <c r="U160" i="2"/>
  <c r="AC159" i="2"/>
  <c r="AB159" i="2"/>
  <c r="AA159" i="2"/>
  <c r="Z159" i="2"/>
  <c r="Y159" i="2"/>
  <c r="X159" i="2"/>
  <c r="W159" i="2"/>
  <c r="V159" i="2"/>
  <c r="U159" i="2"/>
  <c r="AC158" i="2"/>
  <c r="AB158" i="2"/>
  <c r="AA158" i="2"/>
  <c r="Z158" i="2"/>
  <c r="Y158" i="2"/>
  <c r="X158" i="2"/>
  <c r="W158" i="2"/>
  <c r="V158" i="2"/>
  <c r="U158" i="2"/>
  <c r="AC157" i="2"/>
  <c r="AB157" i="2"/>
  <c r="AA157" i="2"/>
  <c r="Z157" i="2"/>
  <c r="Y157" i="2"/>
  <c r="X157" i="2"/>
  <c r="W157" i="2"/>
  <c r="V157" i="2"/>
  <c r="U157" i="2"/>
  <c r="AC156" i="2"/>
  <c r="AB156" i="2"/>
  <c r="AA156" i="2"/>
  <c r="Z156" i="2"/>
  <c r="Y156" i="2"/>
  <c r="X156" i="2"/>
  <c r="W156" i="2"/>
  <c r="V156" i="2"/>
  <c r="U156" i="2"/>
  <c r="AC155" i="2"/>
  <c r="AB155" i="2"/>
  <c r="AA155" i="2"/>
  <c r="Z155" i="2"/>
  <c r="Y155" i="2"/>
  <c r="X155" i="2"/>
  <c r="W155" i="2"/>
  <c r="V155" i="2"/>
  <c r="U155" i="2"/>
  <c r="AC154" i="2"/>
  <c r="AB154" i="2"/>
  <c r="AA154" i="2"/>
  <c r="Z154" i="2"/>
  <c r="Y154" i="2"/>
  <c r="X154" i="2"/>
  <c r="W154" i="2"/>
  <c r="V154" i="2"/>
  <c r="U154" i="2"/>
  <c r="AC153" i="2"/>
  <c r="AB153" i="2"/>
  <c r="AA153" i="2"/>
  <c r="Z153" i="2"/>
  <c r="Y153" i="2"/>
  <c r="X153" i="2"/>
  <c r="W153" i="2"/>
  <c r="V153" i="2"/>
  <c r="U153" i="2"/>
  <c r="AC152" i="2"/>
  <c r="AB152" i="2"/>
  <c r="AA152" i="2"/>
  <c r="Z152" i="2"/>
  <c r="Y152" i="2"/>
  <c r="X152" i="2"/>
  <c r="W152" i="2"/>
  <c r="V152" i="2"/>
  <c r="U152" i="2"/>
  <c r="AC151" i="2"/>
  <c r="AB151" i="2"/>
  <c r="AA151" i="2"/>
  <c r="Z151" i="2"/>
  <c r="Y151" i="2"/>
  <c r="X151" i="2"/>
  <c r="W151" i="2"/>
  <c r="V151" i="2"/>
  <c r="U151" i="2"/>
  <c r="AC150" i="2"/>
  <c r="AB150" i="2"/>
  <c r="AA150" i="2"/>
  <c r="Z150" i="2"/>
  <c r="Y150" i="2"/>
  <c r="X150" i="2"/>
  <c r="W150" i="2"/>
  <c r="V150" i="2"/>
  <c r="U150" i="2"/>
  <c r="AC149" i="2"/>
  <c r="AB149" i="2"/>
  <c r="AA149" i="2"/>
  <c r="Z149" i="2"/>
  <c r="Y149" i="2"/>
  <c r="X149" i="2"/>
  <c r="W149" i="2"/>
  <c r="V149" i="2"/>
  <c r="U149" i="2"/>
  <c r="AC148" i="2"/>
  <c r="AB148" i="2"/>
  <c r="AA148" i="2"/>
  <c r="Z148" i="2"/>
  <c r="Y148" i="2"/>
  <c r="X148" i="2"/>
  <c r="W148" i="2"/>
  <c r="V148" i="2"/>
  <c r="U148" i="2"/>
  <c r="AC147" i="2"/>
  <c r="AB147" i="2"/>
  <c r="AA147" i="2"/>
  <c r="Z147" i="2"/>
  <c r="Y147" i="2"/>
  <c r="X147" i="2"/>
  <c r="W147" i="2"/>
  <c r="V147" i="2"/>
  <c r="U147" i="2"/>
  <c r="AC146" i="2"/>
  <c r="AB146" i="2"/>
  <c r="AA146" i="2"/>
  <c r="Z146" i="2"/>
  <c r="Y146" i="2"/>
  <c r="X146" i="2"/>
  <c r="W146" i="2"/>
  <c r="V146" i="2"/>
  <c r="U146" i="2"/>
  <c r="AC145" i="2"/>
  <c r="AB145" i="2"/>
  <c r="AA145" i="2"/>
  <c r="Z145" i="2"/>
  <c r="Y145" i="2"/>
  <c r="X145" i="2"/>
  <c r="W145" i="2"/>
  <c r="V145" i="2"/>
  <c r="U145" i="2"/>
  <c r="AC144" i="2"/>
  <c r="AB144" i="2"/>
  <c r="AA144" i="2"/>
  <c r="Z144" i="2"/>
  <c r="Y144" i="2"/>
  <c r="X144" i="2"/>
  <c r="W144" i="2"/>
  <c r="V144" i="2"/>
  <c r="U144" i="2"/>
  <c r="AC143" i="2"/>
  <c r="AB143" i="2"/>
  <c r="AA143" i="2"/>
  <c r="Z143" i="2"/>
  <c r="Y143" i="2"/>
  <c r="X143" i="2"/>
  <c r="W143" i="2"/>
  <c r="V143" i="2"/>
  <c r="U143" i="2"/>
  <c r="AC142" i="2"/>
  <c r="AB142" i="2"/>
  <c r="AA142" i="2"/>
  <c r="Z142" i="2"/>
  <c r="Y142" i="2"/>
  <c r="X142" i="2"/>
  <c r="W142" i="2"/>
  <c r="V142" i="2"/>
  <c r="U142" i="2"/>
  <c r="AC141" i="2"/>
  <c r="AB141" i="2"/>
  <c r="AA141" i="2"/>
  <c r="Z141" i="2"/>
  <c r="Y141" i="2"/>
  <c r="X141" i="2"/>
  <c r="W141" i="2"/>
  <c r="V141" i="2"/>
  <c r="U141" i="2"/>
  <c r="AC140" i="2"/>
  <c r="AB140" i="2"/>
  <c r="AA140" i="2"/>
  <c r="Z140" i="2"/>
  <c r="Y140" i="2"/>
  <c r="X140" i="2"/>
  <c r="W140" i="2"/>
  <c r="V140" i="2"/>
  <c r="U140" i="2"/>
  <c r="AC139" i="2"/>
  <c r="AB139" i="2"/>
  <c r="AA139" i="2"/>
  <c r="Z139" i="2"/>
  <c r="Y139" i="2"/>
  <c r="X139" i="2"/>
  <c r="W139" i="2"/>
  <c r="V139" i="2"/>
  <c r="U139" i="2"/>
  <c r="AC138" i="2"/>
  <c r="AB138" i="2"/>
  <c r="AA138" i="2"/>
  <c r="Z138" i="2"/>
  <c r="Y138" i="2"/>
  <c r="X138" i="2"/>
  <c r="W138" i="2"/>
  <c r="V138" i="2"/>
  <c r="U138" i="2"/>
  <c r="AC137" i="2"/>
  <c r="AB137" i="2"/>
  <c r="AA137" i="2"/>
  <c r="Z137" i="2"/>
  <c r="Y137" i="2"/>
  <c r="X137" i="2"/>
  <c r="W137" i="2"/>
  <c r="V137" i="2"/>
  <c r="U137" i="2"/>
  <c r="AC136" i="2"/>
  <c r="AB136" i="2"/>
  <c r="AA136" i="2"/>
  <c r="Z136" i="2"/>
  <c r="Y136" i="2"/>
  <c r="X136" i="2"/>
  <c r="W136" i="2"/>
  <c r="V136" i="2"/>
  <c r="U136" i="2"/>
  <c r="AC135" i="2"/>
  <c r="AB135" i="2"/>
  <c r="AA135" i="2"/>
  <c r="Z135" i="2"/>
  <c r="Y135" i="2"/>
  <c r="X135" i="2"/>
  <c r="W135" i="2"/>
  <c r="V135" i="2"/>
  <c r="U135" i="2"/>
  <c r="AC134" i="2"/>
  <c r="AB134" i="2"/>
  <c r="AA134" i="2"/>
  <c r="Z134" i="2"/>
  <c r="Y134" i="2"/>
  <c r="X134" i="2"/>
  <c r="W134" i="2"/>
  <c r="V134" i="2"/>
  <c r="U134" i="2"/>
  <c r="AC133" i="2"/>
  <c r="AB133" i="2"/>
  <c r="AA133" i="2"/>
  <c r="Z133" i="2"/>
  <c r="Y133" i="2"/>
  <c r="X133" i="2"/>
  <c r="W133" i="2"/>
  <c r="V133" i="2"/>
  <c r="U133" i="2"/>
  <c r="AC132" i="2"/>
  <c r="AB132" i="2"/>
  <c r="AA132" i="2"/>
  <c r="Z132" i="2"/>
  <c r="Y132" i="2"/>
  <c r="X132" i="2"/>
  <c r="W132" i="2"/>
  <c r="V132" i="2"/>
  <c r="U132" i="2"/>
  <c r="AC131" i="2"/>
  <c r="AB131" i="2"/>
  <c r="AA131" i="2"/>
  <c r="Z131" i="2"/>
  <c r="Y131" i="2"/>
  <c r="X131" i="2"/>
  <c r="W131" i="2"/>
  <c r="V131" i="2"/>
  <c r="U131" i="2"/>
  <c r="AC130" i="2"/>
  <c r="AB130" i="2"/>
  <c r="AA130" i="2"/>
  <c r="Z130" i="2"/>
  <c r="Y130" i="2"/>
  <c r="X130" i="2"/>
  <c r="W130" i="2"/>
  <c r="V130" i="2"/>
  <c r="U130" i="2"/>
  <c r="AC129" i="2"/>
  <c r="AB129" i="2"/>
  <c r="AA129" i="2"/>
  <c r="Z129" i="2"/>
  <c r="Y129" i="2"/>
  <c r="X129" i="2"/>
  <c r="W129" i="2"/>
  <c r="V129" i="2"/>
  <c r="U129" i="2"/>
  <c r="AC128" i="2"/>
  <c r="AB128" i="2"/>
  <c r="AA128" i="2"/>
  <c r="Z128" i="2"/>
  <c r="Y128" i="2"/>
  <c r="X128" i="2"/>
  <c r="W128" i="2"/>
  <c r="V128" i="2"/>
  <c r="U128" i="2"/>
  <c r="AC127" i="2"/>
  <c r="AB127" i="2"/>
  <c r="AA127" i="2"/>
  <c r="Z127" i="2"/>
  <c r="Y127" i="2"/>
  <c r="X127" i="2"/>
  <c r="W127" i="2"/>
  <c r="V127" i="2"/>
  <c r="U127" i="2"/>
  <c r="AC126" i="2"/>
  <c r="AB126" i="2"/>
  <c r="AA126" i="2"/>
  <c r="Z126" i="2"/>
  <c r="Y126" i="2"/>
  <c r="X126" i="2"/>
  <c r="W126" i="2"/>
  <c r="V126" i="2"/>
  <c r="U126" i="2"/>
  <c r="AC125" i="2"/>
  <c r="AB125" i="2"/>
  <c r="AA125" i="2"/>
  <c r="Z125" i="2"/>
  <c r="Y125" i="2"/>
  <c r="X125" i="2"/>
  <c r="W125" i="2"/>
  <c r="V125" i="2"/>
  <c r="U125" i="2"/>
  <c r="AC124" i="2"/>
  <c r="AB124" i="2"/>
  <c r="AA124" i="2"/>
  <c r="Z124" i="2"/>
  <c r="Y124" i="2"/>
  <c r="X124" i="2"/>
  <c r="W124" i="2"/>
  <c r="V124" i="2"/>
  <c r="U124" i="2"/>
  <c r="AC123" i="2"/>
  <c r="AB123" i="2"/>
  <c r="AA123" i="2"/>
  <c r="Z123" i="2"/>
  <c r="Y123" i="2"/>
  <c r="X123" i="2"/>
  <c r="W123" i="2"/>
  <c r="V123" i="2"/>
  <c r="U123" i="2"/>
  <c r="AC122" i="2"/>
  <c r="AB122" i="2"/>
  <c r="AA122" i="2"/>
  <c r="Z122" i="2"/>
  <c r="Y122" i="2"/>
  <c r="X122" i="2"/>
  <c r="W122" i="2"/>
  <c r="V122" i="2"/>
  <c r="U122" i="2"/>
  <c r="AC121" i="2"/>
  <c r="AB121" i="2"/>
  <c r="AA121" i="2"/>
  <c r="Z121" i="2"/>
  <c r="Y121" i="2"/>
  <c r="X121" i="2"/>
  <c r="W121" i="2"/>
  <c r="V121" i="2"/>
  <c r="U121" i="2"/>
  <c r="AC120" i="2"/>
  <c r="AB120" i="2"/>
  <c r="AA120" i="2"/>
  <c r="Z120" i="2"/>
  <c r="Y120" i="2"/>
  <c r="X120" i="2"/>
  <c r="W120" i="2"/>
  <c r="V120" i="2"/>
  <c r="U120" i="2"/>
  <c r="AC119" i="2"/>
  <c r="AB119" i="2"/>
  <c r="AA119" i="2"/>
  <c r="Z119" i="2"/>
  <c r="Y119" i="2"/>
  <c r="X119" i="2"/>
  <c r="W119" i="2"/>
  <c r="V119" i="2"/>
  <c r="U119" i="2"/>
  <c r="AC118" i="2"/>
  <c r="AB118" i="2"/>
  <c r="AA118" i="2"/>
  <c r="Z118" i="2"/>
  <c r="Y118" i="2"/>
  <c r="X118" i="2"/>
  <c r="W118" i="2"/>
  <c r="V118" i="2"/>
  <c r="U118" i="2"/>
  <c r="AC117" i="2"/>
  <c r="AB117" i="2"/>
  <c r="AA117" i="2"/>
  <c r="Z117" i="2"/>
  <c r="Y117" i="2"/>
  <c r="X117" i="2"/>
  <c r="W117" i="2"/>
  <c r="V117" i="2"/>
  <c r="U117" i="2"/>
  <c r="AC116" i="2"/>
  <c r="AB116" i="2"/>
  <c r="AA116" i="2"/>
  <c r="Z116" i="2"/>
  <c r="Y116" i="2"/>
  <c r="X116" i="2"/>
  <c r="W116" i="2"/>
  <c r="V116" i="2"/>
  <c r="U116" i="2"/>
  <c r="AC115" i="2"/>
  <c r="AB115" i="2"/>
  <c r="AA115" i="2"/>
  <c r="Z115" i="2"/>
  <c r="Y115" i="2"/>
  <c r="X115" i="2"/>
  <c r="W115" i="2"/>
  <c r="V115" i="2"/>
  <c r="U115" i="2"/>
  <c r="AC114" i="2"/>
  <c r="AB114" i="2"/>
  <c r="AA114" i="2"/>
  <c r="Z114" i="2"/>
  <c r="Y114" i="2"/>
  <c r="X114" i="2"/>
  <c r="W114" i="2"/>
  <c r="V114" i="2"/>
  <c r="U114" i="2"/>
  <c r="AC113" i="2"/>
  <c r="AB113" i="2"/>
  <c r="AA113" i="2"/>
  <c r="Z113" i="2"/>
  <c r="Y113" i="2"/>
  <c r="X113" i="2"/>
  <c r="W113" i="2"/>
  <c r="V113" i="2"/>
  <c r="U113" i="2"/>
  <c r="AC112" i="2"/>
  <c r="AB112" i="2"/>
  <c r="AA112" i="2"/>
  <c r="Z112" i="2"/>
  <c r="Y112" i="2"/>
  <c r="X112" i="2"/>
  <c r="W112" i="2"/>
  <c r="V112" i="2"/>
  <c r="U112" i="2"/>
  <c r="AC111" i="2"/>
  <c r="AB111" i="2"/>
  <c r="AA111" i="2"/>
  <c r="Z111" i="2"/>
  <c r="Y111" i="2"/>
  <c r="X111" i="2"/>
  <c r="W111" i="2"/>
  <c r="V111" i="2"/>
  <c r="U111" i="2"/>
  <c r="AC110" i="2"/>
  <c r="AB110" i="2"/>
  <c r="AA110" i="2"/>
  <c r="Z110" i="2"/>
  <c r="Y110" i="2"/>
  <c r="X110" i="2"/>
  <c r="W110" i="2"/>
  <c r="V110" i="2"/>
  <c r="U110" i="2"/>
  <c r="AC109" i="2"/>
  <c r="AB109" i="2"/>
  <c r="AA109" i="2"/>
  <c r="Z109" i="2"/>
  <c r="Y109" i="2"/>
  <c r="X109" i="2"/>
  <c r="W109" i="2"/>
  <c r="V109" i="2"/>
  <c r="U109" i="2"/>
  <c r="AC108" i="2"/>
  <c r="AB108" i="2"/>
  <c r="AA108" i="2"/>
  <c r="Z108" i="2"/>
  <c r="Y108" i="2"/>
  <c r="X108" i="2"/>
  <c r="W108" i="2"/>
  <c r="V108" i="2"/>
  <c r="U108" i="2"/>
  <c r="AC107" i="2"/>
  <c r="AB107" i="2"/>
  <c r="AA107" i="2"/>
  <c r="Z107" i="2"/>
  <c r="Y107" i="2"/>
  <c r="X107" i="2"/>
  <c r="W107" i="2"/>
  <c r="V107" i="2"/>
  <c r="U107" i="2"/>
  <c r="AC106" i="2"/>
  <c r="AB106" i="2"/>
  <c r="AA106" i="2"/>
  <c r="Z106" i="2"/>
  <c r="Y106" i="2"/>
  <c r="X106" i="2"/>
  <c r="W106" i="2"/>
  <c r="V106" i="2"/>
  <c r="U106" i="2"/>
  <c r="AC105" i="2"/>
  <c r="AB105" i="2"/>
  <c r="AA105" i="2"/>
  <c r="Z105" i="2"/>
  <c r="Y105" i="2"/>
  <c r="X105" i="2"/>
  <c r="W105" i="2"/>
  <c r="V105" i="2"/>
  <c r="U105" i="2"/>
  <c r="AC104" i="2"/>
  <c r="AB104" i="2"/>
  <c r="AA104" i="2"/>
  <c r="Z104" i="2"/>
  <c r="Y104" i="2"/>
  <c r="X104" i="2"/>
  <c r="W104" i="2"/>
  <c r="V104" i="2"/>
  <c r="U104" i="2"/>
  <c r="AC103" i="2"/>
  <c r="AB103" i="2"/>
  <c r="AA103" i="2"/>
  <c r="Z103" i="2"/>
  <c r="Y103" i="2"/>
  <c r="X103" i="2"/>
  <c r="W103" i="2"/>
  <c r="V103" i="2"/>
  <c r="U103" i="2"/>
  <c r="AC102" i="2"/>
  <c r="AB102" i="2"/>
  <c r="AA102" i="2"/>
  <c r="Z102" i="2"/>
  <c r="Y102" i="2"/>
  <c r="X102" i="2"/>
  <c r="W102" i="2"/>
  <c r="V102" i="2"/>
  <c r="U102" i="2"/>
  <c r="AC101" i="2"/>
  <c r="AB101" i="2"/>
  <c r="AA101" i="2"/>
  <c r="Z101" i="2"/>
  <c r="Y101" i="2"/>
  <c r="X101" i="2"/>
  <c r="W101" i="2"/>
  <c r="V101" i="2"/>
  <c r="U101" i="2"/>
  <c r="AC100" i="2"/>
  <c r="AB100" i="2"/>
  <c r="AA100" i="2"/>
  <c r="Z100" i="2"/>
  <c r="Y100" i="2"/>
  <c r="X100" i="2"/>
  <c r="W100" i="2"/>
  <c r="V100" i="2"/>
  <c r="U100" i="2"/>
  <c r="AC99" i="2"/>
  <c r="AB99" i="2"/>
  <c r="AA99" i="2"/>
  <c r="Z99" i="2"/>
  <c r="Y99" i="2"/>
  <c r="X99" i="2"/>
  <c r="W99" i="2"/>
  <c r="V99" i="2"/>
  <c r="U99" i="2"/>
  <c r="AC98" i="2"/>
  <c r="AB98" i="2"/>
  <c r="AA98" i="2"/>
  <c r="Z98" i="2"/>
  <c r="Y98" i="2"/>
  <c r="X98" i="2"/>
  <c r="W98" i="2"/>
  <c r="V98" i="2"/>
  <c r="U98" i="2"/>
  <c r="AC97" i="2"/>
  <c r="AB97" i="2"/>
  <c r="AA97" i="2"/>
  <c r="Z97" i="2"/>
  <c r="Y97" i="2"/>
  <c r="X97" i="2"/>
  <c r="W97" i="2"/>
  <c r="V97" i="2"/>
  <c r="U97" i="2"/>
  <c r="AC96" i="2"/>
  <c r="AB96" i="2"/>
  <c r="AA96" i="2"/>
  <c r="Z96" i="2"/>
  <c r="Y96" i="2"/>
  <c r="X96" i="2"/>
  <c r="W96" i="2"/>
  <c r="V96" i="2"/>
  <c r="U96" i="2"/>
  <c r="AC95" i="2"/>
  <c r="AB95" i="2"/>
  <c r="AA95" i="2"/>
  <c r="Z95" i="2"/>
  <c r="Y95" i="2"/>
  <c r="X95" i="2"/>
  <c r="W95" i="2"/>
  <c r="V95" i="2"/>
  <c r="U95" i="2"/>
  <c r="AC94" i="2"/>
  <c r="AB94" i="2"/>
  <c r="AA94" i="2"/>
  <c r="Z94" i="2"/>
  <c r="Y94" i="2"/>
  <c r="X94" i="2"/>
  <c r="W94" i="2"/>
  <c r="V94" i="2"/>
  <c r="U94" i="2"/>
  <c r="AC93" i="2"/>
  <c r="AB93" i="2"/>
  <c r="AA93" i="2"/>
  <c r="Z93" i="2"/>
  <c r="Y93" i="2"/>
  <c r="X93" i="2"/>
  <c r="W93" i="2"/>
  <c r="V93" i="2"/>
  <c r="U93" i="2"/>
  <c r="AC92" i="2"/>
  <c r="AB92" i="2"/>
  <c r="AA92" i="2"/>
  <c r="Z92" i="2"/>
  <c r="Y92" i="2"/>
  <c r="X92" i="2"/>
  <c r="W92" i="2"/>
  <c r="V92" i="2"/>
  <c r="U92" i="2"/>
  <c r="AC91" i="2"/>
  <c r="AB91" i="2"/>
  <c r="AA91" i="2"/>
  <c r="Z91" i="2"/>
  <c r="Y91" i="2"/>
  <c r="X91" i="2"/>
  <c r="W91" i="2"/>
  <c r="V91" i="2"/>
  <c r="U91" i="2"/>
  <c r="AC90" i="2"/>
  <c r="AB90" i="2"/>
  <c r="AA90" i="2"/>
  <c r="Z90" i="2"/>
  <c r="Y90" i="2"/>
  <c r="X90" i="2"/>
  <c r="W90" i="2"/>
  <c r="V90" i="2"/>
  <c r="U90" i="2"/>
  <c r="AC89" i="2"/>
  <c r="AB89" i="2"/>
  <c r="AA89" i="2"/>
  <c r="Z89" i="2"/>
  <c r="Y89" i="2"/>
  <c r="X89" i="2"/>
  <c r="W89" i="2"/>
  <c r="V89" i="2"/>
  <c r="U89" i="2"/>
  <c r="AC88" i="2"/>
  <c r="AB88" i="2"/>
  <c r="AA88" i="2"/>
  <c r="Z88" i="2"/>
  <c r="Y88" i="2"/>
  <c r="X88" i="2"/>
  <c r="W88" i="2"/>
  <c r="V88" i="2"/>
  <c r="U88" i="2"/>
  <c r="AC87" i="2"/>
  <c r="AB87" i="2"/>
  <c r="AA87" i="2"/>
  <c r="Z87" i="2"/>
  <c r="Y87" i="2"/>
  <c r="X87" i="2"/>
  <c r="W87" i="2"/>
  <c r="V87" i="2"/>
  <c r="U87" i="2"/>
  <c r="AC86" i="2"/>
  <c r="AB86" i="2"/>
  <c r="AA86" i="2"/>
  <c r="Z86" i="2"/>
  <c r="Y86" i="2"/>
  <c r="X86" i="2"/>
  <c r="W86" i="2"/>
  <c r="V86" i="2"/>
  <c r="U86" i="2"/>
  <c r="AC85" i="2"/>
  <c r="AB85" i="2"/>
  <c r="AA85" i="2"/>
  <c r="Z85" i="2"/>
  <c r="Y85" i="2"/>
  <c r="X85" i="2"/>
  <c r="W85" i="2"/>
  <c r="V85" i="2"/>
  <c r="U85" i="2"/>
  <c r="AC84" i="2"/>
  <c r="AB84" i="2"/>
  <c r="AA84" i="2"/>
  <c r="Z84" i="2"/>
  <c r="Y84" i="2"/>
  <c r="X84" i="2"/>
  <c r="W84" i="2"/>
  <c r="V84" i="2"/>
  <c r="U84" i="2"/>
  <c r="AC83" i="2"/>
  <c r="AB83" i="2"/>
  <c r="AA83" i="2"/>
  <c r="Z83" i="2"/>
  <c r="Y83" i="2"/>
  <c r="X83" i="2"/>
  <c r="W83" i="2"/>
  <c r="V83" i="2"/>
  <c r="U83" i="2"/>
  <c r="AC82" i="2"/>
  <c r="AB82" i="2"/>
  <c r="AA82" i="2"/>
  <c r="Z82" i="2"/>
  <c r="Y82" i="2"/>
  <c r="X82" i="2"/>
  <c r="W82" i="2"/>
  <c r="V82" i="2"/>
  <c r="U82" i="2"/>
  <c r="AC81" i="2"/>
  <c r="AB81" i="2"/>
  <c r="AA81" i="2"/>
  <c r="Z81" i="2"/>
  <c r="Y81" i="2"/>
  <c r="X81" i="2"/>
  <c r="W81" i="2"/>
  <c r="V81" i="2"/>
  <c r="U81" i="2"/>
  <c r="AC80" i="2"/>
  <c r="AB80" i="2"/>
  <c r="AA80" i="2"/>
  <c r="Z80" i="2"/>
  <c r="Y80" i="2"/>
  <c r="X80" i="2"/>
  <c r="W80" i="2"/>
  <c r="V80" i="2"/>
  <c r="U80" i="2"/>
  <c r="AC79" i="2"/>
  <c r="AB79" i="2"/>
  <c r="AA79" i="2"/>
  <c r="Z79" i="2"/>
  <c r="Y79" i="2"/>
  <c r="X79" i="2"/>
  <c r="W79" i="2"/>
  <c r="V79" i="2"/>
  <c r="U79" i="2"/>
  <c r="AC78" i="2"/>
  <c r="AB78" i="2"/>
  <c r="AA78" i="2"/>
  <c r="Z78" i="2"/>
  <c r="Y78" i="2"/>
  <c r="X78" i="2"/>
  <c r="W78" i="2"/>
  <c r="V78" i="2"/>
  <c r="U78" i="2"/>
  <c r="AC77" i="2"/>
  <c r="AB77" i="2"/>
  <c r="AA77" i="2"/>
  <c r="Z77" i="2"/>
  <c r="Y77" i="2"/>
  <c r="X77" i="2"/>
  <c r="W77" i="2"/>
  <c r="V77" i="2"/>
  <c r="U77" i="2"/>
  <c r="AC76" i="2"/>
  <c r="AB76" i="2"/>
  <c r="AA76" i="2"/>
  <c r="Z76" i="2"/>
  <c r="Y76" i="2"/>
  <c r="X76" i="2"/>
  <c r="W76" i="2"/>
  <c r="V76" i="2"/>
  <c r="U76" i="2"/>
  <c r="AC75" i="2"/>
  <c r="AB75" i="2"/>
  <c r="AA75" i="2"/>
  <c r="Z75" i="2"/>
  <c r="Y75" i="2"/>
  <c r="X75" i="2"/>
  <c r="W75" i="2"/>
  <c r="V75" i="2"/>
  <c r="U75" i="2"/>
  <c r="AC74" i="2"/>
  <c r="AB74" i="2"/>
  <c r="AA74" i="2"/>
  <c r="Z74" i="2"/>
  <c r="Y74" i="2"/>
  <c r="X74" i="2"/>
  <c r="W74" i="2"/>
  <c r="V74" i="2"/>
  <c r="U74" i="2"/>
  <c r="AC73" i="2"/>
  <c r="AB73" i="2"/>
  <c r="AA73" i="2"/>
  <c r="Z73" i="2"/>
  <c r="Y73" i="2"/>
  <c r="X73" i="2"/>
  <c r="W73" i="2"/>
  <c r="V73" i="2"/>
  <c r="U73" i="2"/>
  <c r="AC72" i="2"/>
  <c r="AB72" i="2"/>
  <c r="AA72" i="2"/>
  <c r="Z72" i="2"/>
  <c r="Y72" i="2"/>
  <c r="X72" i="2"/>
  <c r="W72" i="2"/>
  <c r="V72" i="2"/>
  <c r="U72" i="2"/>
  <c r="AC71" i="2"/>
  <c r="AB71" i="2"/>
  <c r="AA71" i="2"/>
  <c r="Z71" i="2"/>
  <c r="Y71" i="2"/>
  <c r="X71" i="2"/>
  <c r="W71" i="2"/>
  <c r="V71" i="2"/>
  <c r="U71" i="2"/>
  <c r="AC70" i="2"/>
  <c r="AB70" i="2"/>
  <c r="AA70" i="2"/>
  <c r="Z70" i="2"/>
  <c r="Y70" i="2"/>
  <c r="X70" i="2"/>
  <c r="W70" i="2"/>
  <c r="V70" i="2"/>
  <c r="U70" i="2"/>
  <c r="AC69" i="2"/>
  <c r="AB69" i="2"/>
  <c r="AA69" i="2"/>
  <c r="Z69" i="2"/>
  <c r="Y69" i="2"/>
  <c r="X69" i="2"/>
  <c r="W69" i="2"/>
  <c r="V69" i="2"/>
  <c r="U69" i="2"/>
  <c r="AC68" i="2"/>
  <c r="AB68" i="2"/>
  <c r="AA68" i="2"/>
  <c r="Z68" i="2"/>
  <c r="Y68" i="2"/>
  <c r="X68" i="2"/>
  <c r="W68" i="2"/>
  <c r="V68" i="2"/>
  <c r="U68" i="2"/>
  <c r="AC67" i="2"/>
  <c r="AB67" i="2"/>
  <c r="AA67" i="2"/>
  <c r="Z67" i="2"/>
  <c r="Y67" i="2"/>
  <c r="X67" i="2"/>
  <c r="W67" i="2"/>
  <c r="V67" i="2"/>
  <c r="U67" i="2"/>
  <c r="AC66" i="2"/>
  <c r="AB66" i="2"/>
  <c r="AA66" i="2"/>
  <c r="Z66" i="2"/>
  <c r="Y66" i="2"/>
  <c r="X66" i="2"/>
  <c r="W66" i="2"/>
  <c r="V66" i="2"/>
  <c r="U66" i="2"/>
  <c r="AC65" i="2"/>
  <c r="AB65" i="2"/>
  <c r="AA65" i="2"/>
  <c r="Z65" i="2"/>
  <c r="Y65" i="2"/>
  <c r="X65" i="2"/>
  <c r="W65" i="2"/>
  <c r="V65" i="2"/>
  <c r="U65" i="2"/>
  <c r="AC64" i="2"/>
  <c r="AB64" i="2"/>
  <c r="AA64" i="2"/>
  <c r="Z64" i="2"/>
  <c r="Y64" i="2"/>
  <c r="X64" i="2"/>
  <c r="W64" i="2"/>
  <c r="V64" i="2"/>
  <c r="U64" i="2"/>
  <c r="AC63" i="2"/>
  <c r="AB63" i="2"/>
  <c r="AA63" i="2"/>
  <c r="Z63" i="2"/>
  <c r="Y63" i="2"/>
  <c r="X63" i="2"/>
  <c r="W63" i="2"/>
  <c r="V63" i="2"/>
  <c r="U63" i="2"/>
  <c r="AC62" i="2"/>
  <c r="AB62" i="2"/>
  <c r="AA62" i="2"/>
  <c r="Z62" i="2"/>
  <c r="Y62" i="2"/>
  <c r="X62" i="2"/>
  <c r="W62" i="2"/>
  <c r="V62" i="2"/>
  <c r="U62" i="2"/>
  <c r="AC61" i="2"/>
  <c r="AB61" i="2"/>
  <c r="AA61" i="2"/>
  <c r="Z61" i="2"/>
  <c r="Y61" i="2"/>
  <c r="X61" i="2"/>
  <c r="W61" i="2"/>
  <c r="V61" i="2"/>
  <c r="U61" i="2"/>
  <c r="AC60" i="2"/>
  <c r="AB60" i="2"/>
  <c r="AA60" i="2"/>
  <c r="Z60" i="2"/>
  <c r="Y60" i="2"/>
  <c r="X60" i="2"/>
  <c r="W60" i="2"/>
  <c r="V60" i="2"/>
  <c r="U60" i="2"/>
  <c r="AC59" i="2"/>
  <c r="AB59" i="2"/>
  <c r="AA59" i="2"/>
  <c r="Z59" i="2"/>
  <c r="Y59" i="2"/>
  <c r="X59" i="2"/>
  <c r="W59" i="2"/>
  <c r="V59" i="2"/>
  <c r="U59" i="2"/>
  <c r="AC58" i="2"/>
  <c r="AB58" i="2"/>
  <c r="AA58" i="2"/>
  <c r="Z58" i="2"/>
  <c r="Y58" i="2"/>
  <c r="X58" i="2"/>
  <c r="W58" i="2"/>
  <c r="V58" i="2"/>
  <c r="U58" i="2"/>
  <c r="AC57" i="2"/>
  <c r="AB57" i="2"/>
  <c r="AA57" i="2"/>
  <c r="Z57" i="2"/>
  <c r="Y57" i="2"/>
  <c r="X57" i="2"/>
  <c r="W57" i="2"/>
  <c r="V57" i="2"/>
  <c r="U57" i="2"/>
  <c r="AC56" i="2"/>
  <c r="AB56" i="2"/>
  <c r="AA56" i="2"/>
  <c r="Z56" i="2"/>
  <c r="Y56" i="2"/>
  <c r="X56" i="2"/>
  <c r="W56" i="2"/>
  <c r="V56" i="2"/>
  <c r="U56" i="2"/>
  <c r="AC55" i="2"/>
  <c r="AB55" i="2"/>
  <c r="AA55" i="2"/>
  <c r="Z55" i="2"/>
  <c r="Y55" i="2"/>
  <c r="X55" i="2"/>
  <c r="W55" i="2"/>
  <c r="V55" i="2"/>
  <c r="U55" i="2"/>
  <c r="AC54" i="2"/>
  <c r="AB54" i="2"/>
  <c r="AA54" i="2"/>
  <c r="Z54" i="2"/>
  <c r="Y54" i="2"/>
  <c r="X54" i="2"/>
  <c r="W54" i="2"/>
  <c r="V54" i="2"/>
  <c r="U54" i="2"/>
  <c r="AC53" i="2"/>
  <c r="AB53" i="2"/>
  <c r="AA53" i="2"/>
  <c r="Z53" i="2"/>
  <c r="Y53" i="2"/>
  <c r="X53" i="2"/>
  <c r="W53" i="2"/>
  <c r="V53" i="2"/>
  <c r="U53" i="2"/>
  <c r="AC52" i="2"/>
  <c r="AB52" i="2"/>
  <c r="AA52" i="2"/>
  <c r="Z52" i="2"/>
  <c r="Y52" i="2"/>
  <c r="X52" i="2"/>
  <c r="W52" i="2"/>
  <c r="V52" i="2"/>
  <c r="U52" i="2"/>
  <c r="AC51" i="2"/>
  <c r="AB51" i="2"/>
  <c r="AA51" i="2"/>
  <c r="Z51" i="2"/>
  <c r="Y51" i="2"/>
  <c r="X51" i="2"/>
  <c r="W51" i="2"/>
  <c r="V51" i="2"/>
  <c r="U51" i="2"/>
  <c r="AC50" i="2"/>
  <c r="AB50" i="2"/>
  <c r="AA50" i="2"/>
  <c r="Z50" i="2"/>
  <c r="Y50" i="2"/>
  <c r="X50" i="2"/>
  <c r="W50" i="2"/>
  <c r="V50" i="2"/>
  <c r="U50" i="2"/>
  <c r="AC49" i="2"/>
  <c r="AB49" i="2"/>
  <c r="AA49" i="2"/>
  <c r="Z49" i="2"/>
  <c r="Y49" i="2"/>
  <c r="X49" i="2"/>
  <c r="W49" i="2"/>
  <c r="V49" i="2"/>
  <c r="U49" i="2"/>
  <c r="AC48" i="2"/>
  <c r="AB48" i="2"/>
  <c r="AA48" i="2"/>
  <c r="Z48" i="2"/>
  <c r="Y48" i="2"/>
  <c r="X48" i="2"/>
  <c r="W48" i="2"/>
  <c r="V48" i="2"/>
  <c r="U48" i="2"/>
  <c r="AC47" i="2"/>
  <c r="AB47" i="2"/>
  <c r="AA47" i="2"/>
  <c r="Z47" i="2"/>
  <c r="Y47" i="2"/>
  <c r="X47" i="2"/>
  <c r="W47" i="2"/>
  <c r="V47" i="2"/>
  <c r="U47" i="2"/>
  <c r="AC46" i="2"/>
  <c r="AB46" i="2"/>
  <c r="AA46" i="2"/>
  <c r="Z46" i="2"/>
  <c r="Y46" i="2"/>
  <c r="X46" i="2"/>
  <c r="W46" i="2"/>
  <c r="V46" i="2"/>
  <c r="U46" i="2"/>
  <c r="AC45" i="2"/>
  <c r="AB45" i="2"/>
  <c r="AA45" i="2"/>
  <c r="Z45" i="2"/>
  <c r="Y45" i="2"/>
  <c r="X45" i="2"/>
  <c r="W45" i="2"/>
  <c r="V45" i="2"/>
  <c r="U45" i="2"/>
  <c r="AC44" i="2"/>
  <c r="AB44" i="2"/>
  <c r="AA44" i="2"/>
  <c r="Z44" i="2"/>
  <c r="Y44" i="2"/>
  <c r="X44" i="2"/>
  <c r="W44" i="2"/>
  <c r="V44" i="2"/>
  <c r="U44" i="2"/>
  <c r="AC43" i="2"/>
  <c r="AB43" i="2"/>
  <c r="AA43" i="2"/>
  <c r="Z43" i="2"/>
  <c r="Y43" i="2"/>
  <c r="X43" i="2"/>
  <c r="W43" i="2"/>
  <c r="V43" i="2"/>
  <c r="U43" i="2"/>
  <c r="AC42" i="2"/>
  <c r="AB42" i="2"/>
  <c r="AA42" i="2"/>
  <c r="Z42" i="2"/>
  <c r="Y42" i="2"/>
  <c r="X42" i="2"/>
  <c r="W42" i="2"/>
  <c r="V42" i="2"/>
  <c r="U42" i="2"/>
  <c r="AC41" i="2"/>
  <c r="AB41" i="2"/>
  <c r="AA41" i="2"/>
  <c r="Z41" i="2"/>
  <c r="Y41" i="2"/>
  <c r="X41" i="2"/>
  <c r="W41" i="2"/>
  <c r="V41" i="2"/>
  <c r="U41" i="2"/>
  <c r="AC40" i="2"/>
  <c r="AB40" i="2"/>
  <c r="AA40" i="2"/>
  <c r="Z40" i="2"/>
  <c r="Y40" i="2"/>
  <c r="X40" i="2"/>
  <c r="W40" i="2"/>
  <c r="V40" i="2"/>
  <c r="U40" i="2"/>
  <c r="AC39" i="2"/>
  <c r="AB39" i="2"/>
  <c r="AA39" i="2"/>
  <c r="Z39" i="2"/>
  <c r="Y39" i="2"/>
  <c r="X39" i="2"/>
  <c r="W39" i="2"/>
  <c r="V39" i="2"/>
  <c r="U39" i="2"/>
  <c r="AC38" i="2"/>
  <c r="AB38" i="2"/>
  <c r="AA38" i="2"/>
  <c r="Z38" i="2"/>
  <c r="Y38" i="2"/>
  <c r="X38" i="2"/>
  <c r="W38" i="2"/>
  <c r="V38" i="2"/>
  <c r="U38" i="2"/>
  <c r="AC37" i="2"/>
  <c r="AB37" i="2"/>
  <c r="AA37" i="2"/>
  <c r="Z37" i="2"/>
  <c r="Y37" i="2"/>
  <c r="X37" i="2"/>
  <c r="W37" i="2"/>
  <c r="V37" i="2"/>
  <c r="U37" i="2"/>
  <c r="AC36" i="2"/>
  <c r="AB36" i="2"/>
  <c r="AA36" i="2"/>
  <c r="Z36" i="2"/>
  <c r="Y36" i="2"/>
  <c r="X36" i="2"/>
  <c r="W36" i="2"/>
  <c r="V36" i="2"/>
  <c r="U36" i="2"/>
  <c r="AC35" i="2"/>
  <c r="AB35" i="2"/>
  <c r="AA35" i="2"/>
  <c r="Z35" i="2"/>
  <c r="Y35" i="2"/>
  <c r="X35" i="2"/>
  <c r="W35" i="2"/>
  <c r="V35" i="2"/>
  <c r="U35" i="2"/>
  <c r="AC34" i="2"/>
  <c r="AB34" i="2"/>
  <c r="AA34" i="2"/>
  <c r="Z34" i="2"/>
  <c r="Y34" i="2"/>
  <c r="X34" i="2"/>
  <c r="W34" i="2"/>
  <c r="V34" i="2"/>
  <c r="U34" i="2"/>
  <c r="AC33" i="2"/>
  <c r="AB33" i="2"/>
  <c r="AA33" i="2"/>
  <c r="Z33" i="2"/>
  <c r="Y33" i="2"/>
  <c r="X33" i="2"/>
  <c r="W33" i="2"/>
  <c r="V33" i="2"/>
  <c r="U33" i="2"/>
  <c r="AC32" i="2"/>
  <c r="AB32" i="2"/>
  <c r="AA32" i="2"/>
  <c r="Z32" i="2"/>
  <c r="Y32" i="2"/>
  <c r="X32" i="2"/>
  <c r="W32" i="2"/>
  <c r="V32" i="2"/>
  <c r="U32" i="2"/>
  <c r="AC31" i="2"/>
  <c r="AB31" i="2"/>
  <c r="AA31" i="2"/>
  <c r="Z31" i="2"/>
  <c r="Y31" i="2"/>
  <c r="X31" i="2"/>
  <c r="W31" i="2"/>
  <c r="V31" i="2"/>
  <c r="U31" i="2"/>
  <c r="AC30" i="2"/>
  <c r="AB30" i="2"/>
  <c r="AA30" i="2"/>
  <c r="Z30" i="2"/>
  <c r="Y30" i="2"/>
  <c r="X30" i="2"/>
  <c r="W30" i="2"/>
  <c r="V30" i="2"/>
  <c r="U30" i="2"/>
  <c r="AC29" i="2"/>
  <c r="AB29" i="2"/>
  <c r="AA29" i="2"/>
  <c r="Z29" i="2"/>
  <c r="Y29" i="2"/>
  <c r="X29" i="2"/>
  <c r="W29" i="2"/>
  <c r="V29" i="2"/>
  <c r="U29" i="2"/>
  <c r="AC28" i="2"/>
  <c r="AB28" i="2"/>
  <c r="AA28" i="2"/>
  <c r="Z28" i="2"/>
  <c r="Y28" i="2"/>
  <c r="X28" i="2"/>
  <c r="W28" i="2"/>
  <c r="V28" i="2"/>
  <c r="U28" i="2"/>
  <c r="AC27" i="2"/>
  <c r="AB27" i="2"/>
  <c r="AA27" i="2"/>
  <c r="Z27" i="2"/>
  <c r="Y27" i="2"/>
  <c r="X27" i="2"/>
  <c r="W27" i="2"/>
  <c r="V27" i="2"/>
  <c r="U27" i="2"/>
  <c r="AC26" i="2"/>
  <c r="AB26" i="2"/>
  <c r="AA26" i="2"/>
  <c r="Z26" i="2"/>
  <c r="Y26" i="2"/>
  <c r="X26" i="2"/>
  <c r="W26" i="2"/>
  <c r="V26" i="2"/>
  <c r="U26" i="2"/>
  <c r="AC25" i="2"/>
  <c r="AB25" i="2"/>
  <c r="AA25" i="2"/>
  <c r="Z25" i="2"/>
  <c r="Y25" i="2"/>
  <c r="X25" i="2"/>
  <c r="W25" i="2"/>
  <c r="V25" i="2"/>
  <c r="U25" i="2"/>
  <c r="AC24" i="2"/>
  <c r="AB24" i="2"/>
  <c r="AA24" i="2"/>
  <c r="Z24" i="2"/>
  <c r="Y24" i="2"/>
  <c r="X24" i="2"/>
  <c r="W24" i="2"/>
  <c r="V24" i="2"/>
  <c r="U24" i="2"/>
  <c r="AC23" i="2"/>
  <c r="AB23" i="2"/>
  <c r="AA23" i="2"/>
  <c r="Z23" i="2"/>
  <c r="Y23" i="2"/>
  <c r="X23" i="2"/>
  <c r="W23" i="2"/>
  <c r="V23" i="2"/>
  <c r="U23" i="2"/>
  <c r="AC22" i="2"/>
  <c r="AB22" i="2"/>
  <c r="AA22" i="2"/>
  <c r="Z22" i="2"/>
  <c r="Y22" i="2"/>
  <c r="X22" i="2"/>
  <c r="W22" i="2"/>
  <c r="V22" i="2"/>
  <c r="U22" i="2"/>
  <c r="AC21" i="2"/>
  <c r="AB21" i="2"/>
  <c r="AA21" i="2"/>
  <c r="Z21" i="2"/>
  <c r="Y21" i="2"/>
  <c r="X21" i="2"/>
  <c r="W21" i="2"/>
  <c r="V21" i="2"/>
  <c r="U21" i="2"/>
  <c r="AC20" i="2"/>
  <c r="AB20" i="2"/>
  <c r="AA20" i="2"/>
  <c r="Z20" i="2"/>
  <c r="Y20" i="2"/>
  <c r="X20" i="2"/>
  <c r="W20" i="2"/>
  <c r="V20" i="2"/>
  <c r="U20" i="2"/>
  <c r="AC19" i="2"/>
  <c r="AB19" i="2"/>
  <c r="AA19" i="2"/>
  <c r="Z19" i="2"/>
  <c r="Y19" i="2"/>
  <c r="X19" i="2"/>
  <c r="W19" i="2"/>
  <c r="V19" i="2"/>
  <c r="U19" i="2"/>
  <c r="AC18" i="2"/>
  <c r="AB18" i="2"/>
  <c r="AA18" i="2"/>
  <c r="Z18" i="2"/>
  <c r="Y18" i="2"/>
  <c r="X18" i="2"/>
  <c r="W18" i="2"/>
  <c r="V18" i="2"/>
  <c r="U18" i="2"/>
  <c r="AC17" i="2"/>
  <c r="AB17" i="2"/>
  <c r="AA17" i="2"/>
  <c r="Z17" i="2"/>
  <c r="Y17" i="2"/>
  <c r="X17" i="2"/>
  <c r="W17" i="2"/>
  <c r="V17" i="2"/>
  <c r="U17" i="2"/>
  <c r="AC16" i="2"/>
  <c r="AB16" i="2"/>
  <c r="AA16" i="2"/>
  <c r="Z16" i="2"/>
  <c r="Y16" i="2"/>
  <c r="X16" i="2"/>
  <c r="W16" i="2"/>
  <c r="V16" i="2"/>
  <c r="U16" i="2"/>
  <c r="AC15" i="2"/>
  <c r="AB15" i="2"/>
  <c r="AA15" i="2"/>
  <c r="Z15" i="2"/>
  <c r="Y15" i="2"/>
  <c r="X15" i="2"/>
  <c r="W15" i="2"/>
  <c r="V15" i="2"/>
  <c r="U15" i="2"/>
  <c r="AC14" i="2"/>
  <c r="AB14" i="2"/>
  <c r="AA14" i="2"/>
  <c r="Z14" i="2"/>
  <c r="Y14" i="2"/>
  <c r="X14" i="2"/>
  <c r="W14" i="2"/>
  <c r="V14" i="2"/>
  <c r="U14" i="2"/>
  <c r="AC13" i="2"/>
  <c r="AB13" i="2"/>
  <c r="AA13" i="2"/>
  <c r="Z13" i="2"/>
  <c r="Y13" i="2"/>
  <c r="X13" i="2"/>
  <c r="W13" i="2"/>
  <c r="V13" i="2"/>
  <c r="U13" i="2"/>
  <c r="AC12" i="2"/>
  <c r="AB12" i="2"/>
  <c r="AA12" i="2"/>
  <c r="Z12" i="2"/>
  <c r="Y12" i="2"/>
  <c r="X12" i="2"/>
  <c r="W12" i="2"/>
  <c r="V12" i="2"/>
  <c r="U12" i="2"/>
  <c r="AC11" i="2"/>
  <c r="AB11" i="2"/>
  <c r="AA11" i="2"/>
  <c r="Z11" i="2"/>
  <c r="Y11" i="2"/>
  <c r="X11" i="2"/>
  <c r="W11" i="2"/>
  <c r="V11" i="2"/>
  <c r="U11" i="2"/>
  <c r="AC10" i="2"/>
  <c r="AB10" i="2"/>
  <c r="AA10" i="2"/>
  <c r="Z10" i="2"/>
  <c r="Y10" i="2"/>
  <c r="X10" i="2"/>
  <c r="W10" i="2"/>
  <c r="V10" i="2"/>
  <c r="U10" i="2"/>
  <c r="AC9" i="2"/>
  <c r="AB9" i="2"/>
  <c r="AA9" i="2"/>
  <c r="Z9" i="2"/>
  <c r="Y9" i="2"/>
  <c r="X9" i="2"/>
  <c r="W9" i="2"/>
  <c r="V9" i="2"/>
  <c r="U9" i="2"/>
  <c r="AC8" i="2"/>
  <c r="AB8" i="2"/>
  <c r="AA8" i="2"/>
  <c r="Z8" i="2"/>
  <c r="Y8" i="2"/>
  <c r="X8" i="2"/>
  <c r="W8" i="2"/>
  <c r="V8" i="2"/>
  <c r="U8" i="2"/>
  <c r="AC7" i="2"/>
  <c r="AB7" i="2"/>
  <c r="AA7" i="2"/>
  <c r="Z7" i="2"/>
  <c r="Y7" i="2"/>
  <c r="X7" i="2"/>
  <c r="W7" i="2"/>
  <c r="V7" i="2"/>
  <c r="U7" i="2"/>
  <c r="AC6" i="2"/>
  <c r="AB6" i="2"/>
  <c r="AA6" i="2"/>
  <c r="Z6" i="2"/>
  <c r="Y6" i="2"/>
  <c r="X6" i="2"/>
  <c r="W6" i="2"/>
  <c r="V6" i="2"/>
  <c r="U6" i="2"/>
  <c r="AC5" i="2"/>
  <c r="AB5" i="2"/>
  <c r="AA5" i="2"/>
  <c r="Z5" i="2"/>
  <c r="Y5" i="2"/>
  <c r="X5" i="2"/>
  <c r="W5" i="2"/>
  <c r="V5" i="2"/>
  <c r="U5" i="2"/>
  <c r="AB183" i="2" l="1"/>
  <c r="T183" i="2"/>
  <c r="AC183" i="2" s="1"/>
  <c r="U183" i="2"/>
  <c r="Y183" i="2"/>
  <c r="Z183" i="2"/>
  <c r="AA183" i="2"/>
  <c r="X183" i="2"/>
  <c r="W183" i="2"/>
  <c r="V183" i="2"/>
</calcChain>
</file>

<file path=xl/sharedStrings.xml><?xml version="1.0" encoding="utf-8"?>
<sst xmlns="http://schemas.openxmlformats.org/spreadsheetml/2006/main" count="406" uniqueCount="255">
  <si>
    <t>COUNTY</t>
  </si>
  <si>
    <t>DISTRICT</t>
  </si>
  <si>
    <t>PROPERTY
 TAXES</t>
  </si>
  <si>
    <t>SPECIFIC OWNERSHIP TAXES</t>
  </si>
  <si>
    <t>STATE SHARE</t>
  </si>
  <si>
    <t>CATEGORICAL BUYOUT</t>
  </si>
  <si>
    <t>CHANGE IN FUNDED PUPILS</t>
  </si>
  <si>
    <t>CHANGE IN FULLY FUNDED TOTAL PROGRAM</t>
  </si>
  <si>
    <t>CHANGE IN PROPERTY TAXES</t>
  </si>
  <si>
    <t>CHANGE IN SPECIFIC OWNERSHIP TAXES</t>
  </si>
  <si>
    <t>CHANGE IN STATE SHARE</t>
  </si>
  <si>
    <t>CHANGE IN CATEGORICAL BUYOUT</t>
  </si>
  <si>
    <t>CHANGE IN PER PUPIL FUNDING</t>
  </si>
  <si>
    <t>M + N</t>
  </si>
  <si>
    <t>L - C</t>
  </si>
  <si>
    <t>M - D</t>
  </si>
  <si>
    <t>N - E</t>
  </si>
  <si>
    <t>O - F</t>
  </si>
  <si>
    <t>P  - G</t>
  </si>
  <si>
    <t>Q - H</t>
  </si>
  <si>
    <t>R - I</t>
  </si>
  <si>
    <t>S - J</t>
  </si>
  <si>
    <t>T - K</t>
  </si>
  <si>
    <t>ADAMS</t>
  </si>
  <si>
    <t>MAPLETON</t>
  </si>
  <si>
    <t>ADAMS 12 FIVE STAR</t>
  </si>
  <si>
    <t>COMMERCE CITY</t>
  </si>
  <si>
    <t>BRIGHTON</t>
  </si>
  <si>
    <t>BENNETT</t>
  </si>
  <si>
    <t>STRASBURG</t>
  </si>
  <si>
    <t>WESTMINSTER</t>
  </si>
  <si>
    <t>ALAMOSA</t>
  </si>
  <si>
    <t>SANGRE DE CRISTO</t>
  </si>
  <si>
    <t>ARAPAHOE</t>
  </si>
  <si>
    <t>ENGLEWOOD</t>
  </si>
  <si>
    <t>SHERIDAN</t>
  </si>
  <si>
    <t>CHERRY CREEK</t>
  </si>
  <si>
    <t>LITTLETON</t>
  </si>
  <si>
    <t>DEER TRAIL</t>
  </si>
  <si>
    <t>AURORA</t>
  </si>
  <si>
    <t>BYERS</t>
  </si>
  <si>
    <t>ARCHULETA</t>
  </si>
  <si>
    <t>BACA</t>
  </si>
  <si>
    <t>WALSH</t>
  </si>
  <si>
    <t>PRITCHETT</t>
  </si>
  <si>
    <t>SPRINGFIELD</t>
  </si>
  <si>
    <t>VILAS</t>
  </si>
  <si>
    <t>CAMPO</t>
  </si>
  <si>
    <t>BENT</t>
  </si>
  <si>
    <t>LAS ANIMAS</t>
  </si>
  <si>
    <t>MCCLAVE</t>
  </si>
  <si>
    <t>BOULDER</t>
  </si>
  <si>
    <t>ST VRAIN</t>
  </si>
  <si>
    <t>CHAFFEE</t>
  </si>
  <si>
    <t>BUENA VISTA</t>
  </si>
  <si>
    <t>SALIDA</t>
  </si>
  <si>
    <t>CHEYENNE</t>
  </si>
  <si>
    <t>KIT CARSON</t>
  </si>
  <si>
    <t>CLEAR CREEK</t>
  </si>
  <si>
    <t>CONEJOS</t>
  </si>
  <si>
    <t>NORTH CONEJOS</t>
  </si>
  <si>
    <t>SANFORD</t>
  </si>
  <si>
    <t>SOUTH CONEJOS</t>
  </si>
  <si>
    <t>COSTILLA</t>
  </si>
  <si>
    <t>CENTENNIAL</t>
  </si>
  <si>
    <t>SIERRA GRANDE</t>
  </si>
  <si>
    <t>CROWLEY</t>
  </si>
  <si>
    <t>CUSTER</t>
  </si>
  <si>
    <t>WESTCLIFFE</t>
  </si>
  <si>
    <t>DELTA</t>
  </si>
  <si>
    <t>DENVER</t>
  </si>
  <si>
    <t>DOLORES</t>
  </si>
  <si>
    <t>DOUGLAS</t>
  </si>
  <si>
    <t>EAGLE</t>
  </si>
  <si>
    <t>ELBERT</t>
  </si>
  <si>
    <t>ELIZABETH</t>
  </si>
  <si>
    <t>KIOWA</t>
  </si>
  <si>
    <t>BIG SANDY</t>
  </si>
  <si>
    <t>AGATE</t>
  </si>
  <si>
    <t>EL PASO</t>
  </si>
  <si>
    <t>CALHAN</t>
  </si>
  <si>
    <t>HARRISON</t>
  </si>
  <si>
    <t>WIDEFIELD</t>
  </si>
  <si>
    <t>FOUNTAIN</t>
  </si>
  <si>
    <t>COLORADO SPRINGS</t>
  </si>
  <si>
    <t>CHEYENNE MOUNTAIN</t>
  </si>
  <si>
    <t>MANITOU SPRINGS</t>
  </si>
  <si>
    <t>ACADEMY</t>
  </si>
  <si>
    <t>ELLICOTT</t>
  </si>
  <si>
    <t>PEYTON</t>
  </si>
  <si>
    <t>HANOVER</t>
  </si>
  <si>
    <t>LEWIS-PALMER</t>
  </si>
  <si>
    <t>FALCON</t>
  </si>
  <si>
    <t>EDISON</t>
  </si>
  <si>
    <t>MIAMI-YODER</t>
  </si>
  <si>
    <t>FREMONT</t>
  </si>
  <si>
    <t>CANON CITY</t>
  </si>
  <si>
    <t>FLORENCE</t>
  </si>
  <si>
    <t>COTOPAXI</t>
  </si>
  <si>
    <t>GARFIELD</t>
  </si>
  <si>
    <t>ROARING FORK</t>
  </si>
  <si>
    <t>RIFLE</t>
  </si>
  <si>
    <t>PARACHUTE</t>
  </si>
  <si>
    <t>GILPIN</t>
  </si>
  <si>
    <t>GRAND</t>
  </si>
  <si>
    <t>WEST GRAND</t>
  </si>
  <si>
    <t>EAST GRAND</t>
  </si>
  <si>
    <t>GUNNISON</t>
  </si>
  <si>
    <t>HINSDALE</t>
  </si>
  <si>
    <t>HUERFANO</t>
  </si>
  <si>
    <t>LA VETA</t>
  </si>
  <si>
    <t>JACKSON</t>
  </si>
  <si>
    <t>NORTH PARK</t>
  </si>
  <si>
    <t>JEFFERSON</t>
  </si>
  <si>
    <t>EADS</t>
  </si>
  <si>
    <t>PLAINVIEW</t>
  </si>
  <si>
    <t>ARRIBA-FLAGLER</t>
  </si>
  <si>
    <t>HI PLAINS</t>
  </si>
  <si>
    <t>STRATTON</t>
  </si>
  <si>
    <t>BETHUNE</t>
  </si>
  <si>
    <t>BURLINGTON</t>
  </si>
  <si>
    <t>LAKE</t>
  </si>
  <si>
    <t>LA PLATA</t>
  </si>
  <si>
    <t>DURANGO</t>
  </si>
  <si>
    <t>BAYFIELD</t>
  </si>
  <si>
    <t>IGNACIO</t>
  </si>
  <si>
    <t>LARIMER</t>
  </si>
  <si>
    <t>POUDRE</t>
  </si>
  <si>
    <t>THOMPSON</t>
  </si>
  <si>
    <t>ESTES PARK</t>
  </si>
  <si>
    <t>TRINIDAD</t>
  </si>
  <si>
    <t>PRIMERO</t>
  </si>
  <si>
    <t>HOEHNE</t>
  </si>
  <si>
    <t>AGUILAR</t>
  </si>
  <si>
    <t>BRANSON</t>
  </si>
  <si>
    <t>KIM</t>
  </si>
  <si>
    <t>LINCOLN</t>
  </si>
  <si>
    <t>GENOA-HUGO</t>
  </si>
  <si>
    <t>LIMON</t>
  </si>
  <si>
    <t>KARVAL</t>
  </si>
  <si>
    <t>LOGAN</t>
  </si>
  <si>
    <t>VALLEY</t>
  </si>
  <si>
    <t>FRENCHMAN</t>
  </si>
  <si>
    <t>BUFFALO</t>
  </si>
  <si>
    <t>PLATEAU</t>
  </si>
  <si>
    <t>MESA</t>
  </si>
  <si>
    <t>DEBEQUE</t>
  </si>
  <si>
    <t>PLATEAU VALLEY</t>
  </si>
  <si>
    <t>MESA VALLEY</t>
  </si>
  <si>
    <t>MINERAL</t>
  </si>
  <si>
    <t>CREEDE</t>
  </si>
  <si>
    <t>MOFFAT</t>
  </si>
  <si>
    <t>MONTEZUMA</t>
  </si>
  <si>
    <t>MANCOS</t>
  </si>
  <si>
    <t>MONTROSE</t>
  </si>
  <si>
    <t>WEST END</t>
  </si>
  <si>
    <t>MORGAN</t>
  </si>
  <si>
    <t>BRUSH</t>
  </si>
  <si>
    <t>FT. MORGAN</t>
  </si>
  <si>
    <t>WELDON</t>
  </si>
  <si>
    <t>WIGGINS</t>
  </si>
  <si>
    <t>OTERO</t>
  </si>
  <si>
    <t>EAST OTERO</t>
  </si>
  <si>
    <t>ROCKY FORD</t>
  </si>
  <si>
    <t>MANZANOLA</t>
  </si>
  <si>
    <t>FOWLER</t>
  </si>
  <si>
    <t>CHERAW</t>
  </si>
  <si>
    <t>SWINK</t>
  </si>
  <si>
    <t>OURAY</t>
  </si>
  <si>
    <t>RIDGWAY</t>
  </si>
  <si>
    <t>PARK</t>
  </si>
  <si>
    <t>PLATTE CANYON</t>
  </si>
  <si>
    <t>PHILLIPS</t>
  </si>
  <si>
    <t>HOLYOKE</t>
  </si>
  <si>
    <t>HAXTUN</t>
  </si>
  <si>
    <t>PITKIN</t>
  </si>
  <si>
    <t>ASPEN</t>
  </si>
  <si>
    <t>PROWERS</t>
  </si>
  <si>
    <t>GRANADA</t>
  </si>
  <si>
    <t>LAMAR</t>
  </si>
  <si>
    <t>HOLLY</t>
  </si>
  <si>
    <t>WILEY</t>
  </si>
  <si>
    <t>PUEBLO</t>
  </si>
  <si>
    <t>PUEBLO CITY</t>
  </si>
  <si>
    <t>PUEBLO RURAL</t>
  </si>
  <si>
    <t>RIO BLANCO</t>
  </si>
  <si>
    <t>MEEKER</t>
  </si>
  <si>
    <t>RANGELY</t>
  </si>
  <si>
    <t>RIO GRANDE</t>
  </si>
  <si>
    <t>DEL NORTE</t>
  </si>
  <si>
    <t>MONTE VISTA</t>
  </si>
  <si>
    <t>SARGENT</t>
  </si>
  <si>
    <t>ROUTT</t>
  </si>
  <si>
    <t>HAYDEN</t>
  </si>
  <si>
    <t>STEAMBOAT SPRINGS</t>
  </si>
  <si>
    <t>SOUTH ROUTT</t>
  </si>
  <si>
    <t>SAGUACHE</t>
  </si>
  <si>
    <t>MOUNTAIN VALLEY</t>
  </si>
  <si>
    <t>CENTER</t>
  </si>
  <si>
    <t>SAN JUAN</t>
  </si>
  <si>
    <t>SILVERTON</t>
  </si>
  <si>
    <t>SAN MIGUEL</t>
  </si>
  <si>
    <t>TELLURIDE</t>
  </si>
  <si>
    <t>NORWOOD</t>
  </si>
  <si>
    <t>SEDGWICK</t>
  </si>
  <si>
    <t>JULESBURG</t>
  </si>
  <si>
    <t>PLATTE VALLEY</t>
  </si>
  <si>
    <t>SUMMIT</t>
  </si>
  <si>
    <t>TELLER</t>
  </si>
  <si>
    <t>CRIPPLE CREEK</t>
  </si>
  <si>
    <t>WOODLAND PARK</t>
  </si>
  <si>
    <t>WASHINGTON</t>
  </si>
  <si>
    <t>AKRON</t>
  </si>
  <si>
    <t>ARICKAREE</t>
  </si>
  <si>
    <t>OTIS</t>
  </si>
  <si>
    <t>LONE STAR</t>
  </si>
  <si>
    <t>WOODLIN</t>
  </si>
  <si>
    <t>WELD</t>
  </si>
  <si>
    <t>GILCREST</t>
  </si>
  <si>
    <t>EATON</t>
  </si>
  <si>
    <t>KEENESBURG</t>
  </si>
  <si>
    <t>WINDSOR</t>
  </si>
  <si>
    <t>JOHNSTOWN</t>
  </si>
  <si>
    <t>GREELEY</t>
  </si>
  <si>
    <t>FT. LUPTON</t>
  </si>
  <si>
    <t>AULT-HIGHLAND</t>
  </si>
  <si>
    <t>BRIGGSDALE</t>
  </si>
  <si>
    <t>PRAIRIE</t>
  </si>
  <si>
    <t>PAWNEE</t>
  </si>
  <si>
    <t>YUMA</t>
  </si>
  <si>
    <t>YUMA 1</t>
  </si>
  <si>
    <t>WRAY RD-2</t>
  </si>
  <si>
    <t>IDALIA RJ-3</t>
  </si>
  <si>
    <t>LIBERTY J-4</t>
  </si>
  <si>
    <t>TOTALS</t>
  </si>
  <si>
    <t xml:space="preserve"> </t>
  </si>
  <si>
    <t/>
  </si>
  <si>
    <t>CHANGE IN BUDGET STABILIZATION FACTOR</t>
  </si>
  <si>
    <t>CHANGE IN TOTAL PROGRAM AFTER BUDGET STABILIZATION FACTOR</t>
  </si>
  <si>
    <t>22-54-104(5)(g)(I)(H)</t>
  </si>
  <si>
    <t>2022-23 TOTAL PROGRAM AFTER BUDGET STABILIZATION FACTOR</t>
  </si>
  <si>
    <t>2022-23 ESTIMATED PER PUPIL FUNDING AFTER BUDGET STABILIZATION FACTOR</t>
  </si>
  <si>
    <t xml:space="preserve">2023-24 ESTIMATED FULLY FUNDED TOTAL PROGRAM </t>
  </si>
  <si>
    <t>2023-24 ESTIMATED BUDGET STABILIZATION FACTOR</t>
  </si>
  <si>
    <t>2023-24 TOTAL PROGRAM AFTER BUDGET STABILIZATION FACTOR</t>
  </si>
  <si>
    <t>2023-24 ESTIMATED PER PUPIL FUNDING AFTER BUDGET STABILIZATION FACTOR</t>
  </si>
  <si>
    <t>Estimated Change - 2023-24 to 2022-23</t>
  </si>
  <si>
    <t>2022-23 School Finance Act January Supplemental</t>
  </si>
  <si>
    <t>Note: Counts no longer include preschool student FTE</t>
  </si>
  <si>
    <t>2022-23 FUNDED PUPIL COUNTS</t>
  </si>
  <si>
    <t xml:space="preserve">2022-23 FULLY FUNDED TOTAL PROGRAM </t>
  </si>
  <si>
    <t>2022-23 BUDGET STABILIZATION FACTOR</t>
  </si>
  <si>
    <t>2023-24 ESTIMATED FUNDED PUPIL COUNTS</t>
  </si>
  <si>
    <t>2023-24 Governor's Revised Budget Request - January 2023</t>
  </si>
  <si>
    <t>Statewide rounding variance = $1.00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</si>
</sst>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FDAD7"/>
        <bgColor indexed="64"/>
      </patternFill>
    </fill>
    <fill>
      <patternFill patternType="solid">
        <fgColor rgb="FFFFDB8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0" fontId="4" fillId="0" borderId="0"/>
    <xf numFmtId="40" fontId="4" fillId="0" borderId="0"/>
  </cellStyleXfs>
  <cellXfs count="38">
    <xf numFmtId="0" fontId="0" fillId="0" borderId="0" xfId="0"/>
    <xf numFmtId="164" fontId="0" fillId="0" borderId="0" xfId="1" applyNumberFormat="1" applyFont="1"/>
    <xf numFmtId="164" fontId="1" fillId="0" borderId="2" xfId="1" applyNumberFormat="1" applyFont="1" applyBorder="1" applyAlignment="1">
      <alignment horizontal="center" wrapText="1"/>
    </xf>
    <xf numFmtId="164" fontId="1" fillId="0" borderId="3" xfId="1" applyNumberFormat="1" applyFont="1" applyBorder="1" applyAlignment="1">
      <alignment horizontal="center" wrapText="1"/>
    </xf>
    <xf numFmtId="164" fontId="0" fillId="0" borderId="5" xfId="1" applyNumberFormat="1" applyFont="1" applyBorder="1"/>
    <xf numFmtId="165" fontId="0" fillId="0" borderId="0" xfId="1" applyNumberFormat="1" applyFont="1" applyFill="1"/>
    <xf numFmtId="165" fontId="2" fillId="0" borderId="0" xfId="1" applyNumberFormat="1" applyFont="1" applyBorder="1" applyAlignment="1"/>
    <xf numFmtId="165" fontId="0" fillId="0" borderId="0" xfId="1" applyNumberFormat="1" applyFont="1"/>
    <xf numFmtId="165" fontId="1" fillId="0" borderId="2" xfId="1" applyNumberFormat="1" applyFont="1" applyFill="1" applyBorder="1" applyAlignment="1">
      <alignment horizontal="center" wrapText="1"/>
    </xf>
    <xf numFmtId="165" fontId="1" fillId="0" borderId="2" xfId="1" applyNumberFormat="1" applyFont="1" applyBorder="1" applyAlignment="1">
      <alignment horizontal="center" wrapText="1"/>
    </xf>
    <xf numFmtId="165" fontId="1" fillId="0" borderId="0" xfId="1" applyNumberFormat="1" applyFont="1" applyAlignment="1">
      <alignment wrapText="1"/>
    </xf>
    <xf numFmtId="165" fontId="0" fillId="0" borderId="0" xfId="1" applyNumberFormat="1" applyFont="1" applyAlignment="1">
      <alignment horizontal="center" wrapText="1"/>
    </xf>
    <xf numFmtId="165" fontId="0" fillId="0" borderId="5" xfId="1" applyNumberFormat="1" applyFont="1" applyBorder="1"/>
    <xf numFmtId="165" fontId="0" fillId="0" borderId="0" xfId="1" applyNumberFormat="1" applyFont="1" applyAlignment="1">
      <alignment wrapText="1"/>
    </xf>
    <xf numFmtId="43" fontId="0" fillId="0" borderId="4" xfId="1" applyFont="1" applyBorder="1"/>
    <xf numFmtId="43" fontId="0" fillId="0" borderId="0" xfId="1" applyFont="1"/>
    <xf numFmtId="43" fontId="0" fillId="0" borderId="6" xfId="1" applyFont="1" applyBorder="1"/>
    <xf numFmtId="43" fontId="1" fillId="0" borderId="2" xfId="1" applyFont="1" applyFill="1" applyBorder="1" applyAlignment="1">
      <alignment horizontal="center" wrapText="1"/>
    </xf>
    <xf numFmtId="165" fontId="0" fillId="0" borderId="0" xfId="1" applyNumberFormat="1" applyFont="1" applyBorder="1"/>
    <xf numFmtId="164" fontId="0" fillId="0" borderId="0" xfId="1" applyNumberFormat="1" applyFont="1" applyBorder="1"/>
    <xf numFmtId="43" fontId="0" fillId="0" borderId="0" xfId="1" applyFont="1" applyBorder="1"/>
    <xf numFmtId="165" fontId="0" fillId="0" borderId="3" xfId="1" applyNumberFormat="1" applyFont="1" applyBorder="1"/>
    <xf numFmtId="164" fontId="1" fillId="2" borderId="2" xfId="1" applyNumberFormat="1" applyFont="1" applyFill="1" applyBorder="1" applyAlignment="1">
      <alignment horizontal="center" wrapText="1"/>
    </xf>
    <xf numFmtId="165" fontId="1" fillId="2" borderId="2" xfId="1" applyNumberFormat="1" applyFont="1" applyFill="1" applyBorder="1" applyAlignment="1">
      <alignment horizontal="center" wrapText="1"/>
    </xf>
    <xf numFmtId="43" fontId="1" fillId="2" borderId="2" xfId="1" applyFont="1" applyFill="1" applyBorder="1" applyAlignment="1">
      <alignment horizontal="center" wrapText="1"/>
    </xf>
    <xf numFmtId="165" fontId="1" fillId="2" borderId="2" xfId="1" quotePrefix="1" applyNumberFormat="1" applyFont="1" applyFill="1" applyBorder="1" applyAlignment="1">
      <alignment horizontal="center" wrapText="1"/>
    </xf>
    <xf numFmtId="164" fontId="1" fillId="3" borderId="2" xfId="1" applyNumberFormat="1" applyFont="1" applyFill="1" applyBorder="1" applyAlignment="1">
      <alignment horizontal="center" wrapText="1"/>
    </xf>
    <xf numFmtId="165" fontId="1" fillId="3" borderId="2" xfId="1" applyNumberFormat="1" applyFont="1" applyFill="1" applyBorder="1" applyAlignment="1">
      <alignment horizontal="center" wrapText="1"/>
    </xf>
    <xf numFmtId="43" fontId="1" fillId="3" borderId="2" xfId="1" applyFont="1" applyFill="1" applyBorder="1" applyAlignment="1">
      <alignment horizontal="center" wrapText="1"/>
    </xf>
    <xf numFmtId="164" fontId="1" fillId="3" borderId="3" xfId="1" applyNumberFormat="1" applyFont="1" applyFill="1" applyBorder="1" applyAlignment="1">
      <alignment horizontal="center" wrapText="1"/>
    </xf>
    <xf numFmtId="165" fontId="1" fillId="3" borderId="2" xfId="1" quotePrefix="1" applyNumberFormat="1" applyFont="1" applyFill="1" applyBorder="1" applyAlignment="1">
      <alignment horizontal="center" wrapText="1"/>
    </xf>
    <xf numFmtId="38" fontId="0" fillId="0" borderId="0" xfId="1" applyNumberFormat="1" applyFont="1"/>
    <xf numFmtId="164" fontId="5" fillId="2" borderId="3" xfId="1" applyNumberFormat="1" applyFont="1" applyFill="1" applyBorder="1" applyAlignment="1">
      <alignment horizontal="center" wrapText="1"/>
    </xf>
    <xf numFmtId="165" fontId="0" fillId="0" borderId="7" xfId="1" applyNumberFormat="1" applyFont="1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165" fontId="2" fillId="3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Normal 5" xfId="2" xr:uid="{00000000-0005-0000-0000-000002000000}"/>
    <cellStyle name="Normal 5 2" xfId="3" xr:uid="{00000000-0005-0000-0000-000003000000}"/>
  </cellStyles>
  <dxfs count="0"/>
  <tableStyles count="0" defaultTableStyle="TableStyleMedium9" defaultPivotStyle="PivotStyleLight16"/>
  <colors>
    <mruColors>
      <color rgb="FFFFDB81"/>
      <color rgb="FF5FDAD7"/>
      <color rgb="FF33CCCC"/>
      <color rgb="FFFFD261"/>
      <color rgb="FFFFC846"/>
      <color rgb="FF8FC6E8"/>
      <color rgb="FF488BC9"/>
      <color rgb="FFEF7521"/>
      <color rgb="FF95B6D2"/>
      <color rgb="FFFAAB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88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9.140625" defaultRowHeight="15" x14ac:dyDescent="0.25"/>
  <cols>
    <col min="1" max="1" width="12.85546875" style="7" customWidth="1"/>
    <col min="2" max="2" width="22.28515625" style="7" bestFit="1" customWidth="1"/>
    <col min="3" max="3" width="16.7109375" style="1" bestFit="1" customWidth="1"/>
    <col min="4" max="5" width="16.42578125" style="7" customWidth="1"/>
    <col min="6" max="7" width="16.140625" style="7" customWidth="1"/>
    <col min="8" max="8" width="16.7109375" style="7" bestFit="1" customWidth="1"/>
    <col min="9" max="9" width="17.140625" style="7" bestFit="1" customWidth="1"/>
    <col min="10" max="10" width="16.28515625" style="7" customWidth="1"/>
    <col min="11" max="11" width="16.28515625" style="15" customWidth="1"/>
    <col min="12" max="12" width="16.140625" style="1" customWidth="1"/>
    <col min="13" max="13" width="16.85546875" style="7" bestFit="1" customWidth="1"/>
    <col min="14" max="14" width="18.7109375" style="7" bestFit="1" customWidth="1"/>
    <col min="15" max="15" width="18.85546875" style="7" bestFit="1" customWidth="1"/>
    <col min="16" max="16" width="18.5703125" style="7" bestFit="1" customWidth="1"/>
    <col min="17" max="17" width="17.5703125" style="7" bestFit="1" customWidth="1"/>
    <col min="18" max="18" width="16.85546875" style="7" bestFit="1" customWidth="1"/>
    <col min="19" max="19" width="19" style="7" bestFit="1" customWidth="1"/>
    <col min="20" max="20" width="16.140625" style="15" customWidth="1"/>
    <col min="21" max="21" width="13" style="1" customWidth="1"/>
    <col min="22" max="23" width="15.28515625" style="7" bestFit="1" customWidth="1"/>
    <col min="24" max="24" width="16" style="7" customWidth="1"/>
    <col min="25" max="25" width="15" style="7" customWidth="1"/>
    <col min="26" max="26" width="16.42578125" style="7" bestFit="1" customWidth="1"/>
    <col min="27" max="27" width="17.140625" style="7" bestFit="1" customWidth="1"/>
    <col min="28" max="28" width="16.42578125" style="7" bestFit="1" customWidth="1"/>
    <col min="29" max="29" width="17.140625" style="15" bestFit="1" customWidth="1"/>
    <col min="30" max="16384" width="9.140625" style="7"/>
  </cols>
  <sheetData>
    <row r="1" spans="1:34" ht="84.75" customHeight="1" x14ac:dyDescent="0.4">
      <c r="A1" s="5"/>
      <c r="B1" s="5"/>
      <c r="C1" s="35" t="s">
        <v>247</v>
      </c>
      <c r="D1" s="35"/>
      <c r="E1" s="35"/>
      <c r="F1" s="35"/>
      <c r="G1" s="35"/>
      <c r="H1" s="35"/>
      <c r="I1" s="35"/>
      <c r="J1" s="35"/>
      <c r="K1" s="35"/>
      <c r="L1" s="36" t="s">
        <v>253</v>
      </c>
      <c r="M1" s="36"/>
      <c r="N1" s="36"/>
      <c r="O1" s="36"/>
      <c r="P1" s="36"/>
      <c r="Q1" s="36"/>
      <c r="R1" s="36"/>
      <c r="S1" s="36"/>
      <c r="T1" s="36"/>
      <c r="U1" s="37" t="s">
        <v>246</v>
      </c>
      <c r="V1" s="37"/>
      <c r="W1" s="37"/>
      <c r="X1" s="37"/>
      <c r="Y1" s="37"/>
      <c r="Z1" s="37"/>
      <c r="AA1" s="37"/>
      <c r="AB1" s="37"/>
      <c r="AC1" s="37"/>
      <c r="AD1" s="6"/>
      <c r="AE1" s="6"/>
      <c r="AF1" s="6"/>
      <c r="AG1" s="6"/>
      <c r="AH1" s="6"/>
    </row>
    <row r="2" spans="1:34" s="10" customFormat="1" ht="75" customHeight="1" x14ac:dyDescent="0.25">
      <c r="A2" s="8" t="s">
        <v>0</v>
      </c>
      <c r="B2" s="8" t="s">
        <v>1</v>
      </c>
      <c r="C2" s="26" t="s">
        <v>249</v>
      </c>
      <c r="D2" s="27" t="s">
        <v>250</v>
      </c>
      <c r="E2" s="27" t="s">
        <v>251</v>
      </c>
      <c r="F2" s="27" t="s">
        <v>240</v>
      </c>
      <c r="G2" s="27" t="s">
        <v>2</v>
      </c>
      <c r="H2" s="27" t="s">
        <v>3</v>
      </c>
      <c r="I2" s="27" t="s">
        <v>4</v>
      </c>
      <c r="J2" s="27" t="s">
        <v>5</v>
      </c>
      <c r="K2" s="28" t="s">
        <v>241</v>
      </c>
      <c r="L2" s="22" t="s">
        <v>252</v>
      </c>
      <c r="M2" s="23" t="s">
        <v>242</v>
      </c>
      <c r="N2" s="23" t="s">
        <v>243</v>
      </c>
      <c r="O2" s="23" t="s">
        <v>244</v>
      </c>
      <c r="P2" s="23" t="s">
        <v>2</v>
      </c>
      <c r="Q2" s="23" t="s">
        <v>3</v>
      </c>
      <c r="R2" s="23" t="s">
        <v>4</v>
      </c>
      <c r="S2" s="23" t="s">
        <v>5</v>
      </c>
      <c r="T2" s="24" t="s">
        <v>245</v>
      </c>
      <c r="U2" s="2" t="s">
        <v>6</v>
      </c>
      <c r="V2" s="9" t="s">
        <v>7</v>
      </c>
      <c r="W2" s="9" t="s">
        <v>237</v>
      </c>
      <c r="X2" s="9" t="s">
        <v>238</v>
      </c>
      <c r="Y2" s="8" t="s">
        <v>8</v>
      </c>
      <c r="Z2" s="8" t="s">
        <v>9</v>
      </c>
      <c r="AA2" s="8" t="s">
        <v>10</v>
      </c>
      <c r="AB2" s="8" t="s">
        <v>11</v>
      </c>
      <c r="AC2" s="17" t="s">
        <v>12</v>
      </c>
    </row>
    <row r="3" spans="1:34" s="11" customFormat="1" ht="60" x14ac:dyDescent="0.25">
      <c r="A3" s="8"/>
      <c r="B3" s="8"/>
      <c r="C3" s="29"/>
      <c r="D3" s="30" t="s">
        <v>236</v>
      </c>
      <c r="E3" s="27"/>
      <c r="F3" s="27" t="s">
        <v>13</v>
      </c>
      <c r="G3" s="27"/>
      <c r="H3" s="27"/>
      <c r="I3" s="27"/>
      <c r="J3" s="27"/>
      <c r="K3" s="28"/>
      <c r="L3" s="32" t="s">
        <v>248</v>
      </c>
      <c r="M3" s="25" t="s">
        <v>236</v>
      </c>
      <c r="N3" s="23"/>
      <c r="O3" s="23" t="s">
        <v>13</v>
      </c>
      <c r="P3" s="23"/>
      <c r="Q3" s="23"/>
      <c r="R3" s="23"/>
      <c r="S3" s="23"/>
      <c r="T3" s="24"/>
      <c r="U3" s="3" t="s">
        <v>14</v>
      </c>
      <c r="V3" s="9" t="s">
        <v>15</v>
      </c>
      <c r="W3" s="9" t="s">
        <v>16</v>
      </c>
      <c r="X3" s="9" t="s">
        <v>17</v>
      </c>
      <c r="Y3" s="8" t="s">
        <v>18</v>
      </c>
      <c r="Z3" s="8" t="s">
        <v>19</v>
      </c>
      <c r="AA3" s="8" t="s">
        <v>20</v>
      </c>
      <c r="AB3" s="8" t="s">
        <v>21</v>
      </c>
      <c r="AC3" s="17" t="s">
        <v>22</v>
      </c>
    </row>
    <row r="4" spans="1:34" x14ac:dyDescent="0.25">
      <c r="A4" s="7" t="s">
        <v>23</v>
      </c>
      <c r="B4" s="7" t="s">
        <v>24</v>
      </c>
      <c r="C4" s="1">
        <v>6796</v>
      </c>
      <c r="D4" s="7">
        <v>70405913.290000007</v>
      </c>
      <c r="E4" s="31">
        <v>-2592120.488225793</v>
      </c>
      <c r="F4" s="7">
        <f>D4+E4</f>
        <v>67813792.801774219</v>
      </c>
      <c r="G4" s="7">
        <v>26100562.5</v>
      </c>
      <c r="H4" s="7">
        <v>1119115.52</v>
      </c>
      <c r="I4" s="7">
        <f>F4-G4-H4</f>
        <v>40594114.781774215</v>
      </c>
      <c r="J4" s="7">
        <v>0</v>
      </c>
      <c r="K4" s="14">
        <f>(F4-J4)/C4</f>
        <v>9978.4862863116869</v>
      </c>
      <c r="L4" s="1">
        <v>6557.7</v>
      </c>
      <c r="M4" s="7">
        <v>73698348.409999996</v>
      </c>
      <c r="N4" s="31">
        <v>-1637121.8638284984</v>
      </c>
      <c r="O4" s="7">
        <f>ROUND(M4+N4,0)</f>
        <v>72061227</v>
      </c>
      <c r="P4" s="7">
        <v>29012049.005079042</v>
      </c>
      <c r="Q4" s="7">
        <v>1152688.9856</v>
      </c>
      <c r="R4" s="7">
        <f>O4-P4-Q4</f>
        <v>41896489.009320952</v>
      </c>
      <c r="S4" s="7">
        <v>0</v>
      </c>
      <c r="T4" s="14">
        <f>ROUND((O4-S4)/L4,)</f>
        <v>10989</v>
      </c>
      <c r="U4" s="1">
        <f t="shared" ref="U4:AC32" si="0">L4-C4</f>
        <v>-238.30000000000018</v>
      </c>
      <c r="V4" s="7">
        <f t="shared" si="0"/>
        <v>3292435.1199999899</v>
      </c>
      <c r="W4" s="7">
        <f t="shared" si="0"/>
        <v>954998.6243972946</v>
      </c>
      <c r="X4" s="7">
        <f t="shared" si="0"/>
        <v>4247434.1982257813</v>
      </c>
      <c r="Y4" s="7">
        <f t="shared" si="0"/>
        <v>2911486.5050790422</v>
      </c>
      <c r="Z4" s="7">
        <f t="shared" si="0"/>
        <v>33573.465599999996</v>
      </c>
      <c r="AA4" s="7">
        <f t="shared" si="0"/>
        <v>1302374.2275467366</v>
      </c>
      <c r="AB4" s="7">
        <f t="shared" si="0"/>
        <v>0</v>
      </c>
      <c r="AC4" s="14">
        <f t="shared" si="0"/>
        <v>1010.5137136883131</v>
      </c>
    </row>
    <row r="5" spans="1:34" x14ac:dyDescent="0.25">
      <c r="A5" s="7" t="s">
        <v>23</v>
      </c>
      <c r="B5" s="7" t="s">
        <v>25</v>
      </c>
      <c r="C5" s="1">
        <v>40893.300000000003</v>
      </c>
      <c r="D5" s="7">
        <v>402813584.80000001</v>
      </c>
      <c r="E5" s="31">
        <v>-14830307.53105877</v>
      </c>
      <c r="F5" s="7">
        <f t="shared" ref="F5:F68" si="1">D5+E5</f>
        <v>387983277.26894122</v>
      </c>
      <c r="G5" s="7">
        <v>91933996.328999996</v>
      </c>
      <c r="H5" s="7">
        <v>4907332.93</v>
      </c>
      <c r="I5" s="7">
        <f t="shared" ref="I5:I68" si="2">F5-G5-H5</f>
        <v>291141948.00994122</v>
      </c>
      <c r="J5" s="7">
        <v>0</v>
      </c>
      <c r="K5" s="14">
        <f t="shared" ref="K5:K68" si="3">(F5-J5)/C5</f>
        <v>9487.697917970454</v>
      </c>
      <c r="L5" s="1">
        <v>40256.300000000003</v>
      </c>
      <c r="M5" s="7">
        <v>428726739.62</v>
      </c>
      <c r="N5" s="31">
        <v>-9523658.727534974</v>
      </c>
      <c r="O5" s="7">
        <f t="shared" ref="O5:O68" si="4">ROUND(M5+N5,0)</f>
        <v>419203081</v>
      </c>
      <c r="P5" s="7">
        <v>110611531.89336461</v>
      </c>
      <c r="Q5" s="7">
        <v>5054552.9178999998</v>
      </c>
      <c r="R5" s="7">
        <f t="shared" ref="R5:R68" si="5">O5-P5-Q5</f>
        <v>303536996.18873537</v>
      </c>
      <c r="S5" s="7">
        <v>0</v>
      </c>
      <c r="T5" s="14">
        <f t="shared" ref="T5:T68" si="6">ROUND((O5-S5)/L5,)</f>
        <v>10413</v>
      </c>
      <c r="U5" s="1">
        <f t="shared" si="0"/>
        <v>-637</v>
      </c>
      <c r="V5" s="7">
        <f t="shared" si="0"/>
        <v>25913154.819999993</v>
      </c>
      <c r="W5" s="7">
        <f t="shared" si="0"/>
        <v>5306648.8035237957</v>
      </c>
      <c r="X5" s="7">
        <f t="shared" si="0"/>
        <v>31219803.731058776</v>
      </c>
      <c r="Y5" s="7">
        <f t="shared" si="0"/>
        <v>18677535.564364612</v>
      </c>
      <c r="Z5" s="7">
        <f t="shared" si="0"/>
        <v>147219.98790000007</v>
      </c>
      <c r="AA5" s="7">
        <f t="shared" si="0"/>
        <v>12395048.178794146</v>
      </c>
      <c r="AB5" s="7">
        <f t="shared" si="0"/>
        <v>0</v>
      </c>
      <c r="AC5" s="14">
        <f t="shared" si="0"/>
        <v>925.302082029546</v>
      </c>
      <c r="AD5" s="7" t="s">
        <v>235</v>
      </c>
    </row>
    <row r="6" spans="1:34" x14ac:dyDescent="0.25">
      <c r="A6" s="7" t="s">
        <v>23</v>
      </c>
      <c r="B6" s="7" t="s">
        <v>26</v>
      </c>
      <c r="C6" s="1">
        <v>6656.3</v>
      </c>
      <c r="D6" s="7">
        <v>70468628.969999999</v>
      </c>
      <c r="E6" s="31">
        <v>-2594429.4789264943</v>
      </c>
      <c r="F6" s="7">
        <f t="shared" si="1"/>
        <v>67874199.491073504</v>
      </c>
      <c r="G6" s="7">
        <v>26304603.928319998</v>
      </c>
      <c r="H6" s="7">
        <v>1394614.3</v>
      </c>
      <c r="I6" s="7">
        <f t="shared" si="2"/>
        <v>40174981.262753509</v>
      </c>
      <c r="J6" s="7">
        <v>0</v>
      </c>
      <c r="K6" s="14">
        <f t="shared" si="3"/>
        <v>10196.986237259964</v>
      </c>
      <c r="L6" s="1">
        <v>6110.9</v>
      </c>
      <c r="M6" s="7">
        <v>70408111.25</v>
      </c>
      <c r="N6" s="31">
        <v>-1564033.12699751</v>
      </c>
      <c r="O6" s="7">
        <f t="shared" si="4"/>
        <v>68844078</v>
      </c>
      <c r="P6" s="7">
        <v>29531650.080787472</v>
      </c>
      <c r="Q6" s="7">
        <v>1436452.7290000001</v>
      </c>
      <c r="R6" s="7">
        <f t="shared" si="5"/>
        <v>37875975.190212525</v>
      </c>
      <c r="S6" s="7">
        <v>0</v>
      </c>
      <c r="T6" s="14">
        <f t="shared" si="6"/>
        <v>11266</v>
      </c>
      <c r="U6" s="1">
        <f t="shared" si="0"/>
        <v>-545.40000000000055</v>
      </c>
      <c r="V6" s="7">
        <f t="shared" si="0"/>
        <v>-60517.719999998808</v>
      </c>
      <c r="W6" s="7">
        <f t="shared" si="0"/>
        <v>1030396.3519289843</v>
      </c>
      <c r="X6" s="7">
        <f t="shared" si="0"/>
        <v>969878.50892649591</v>
      </c>
      <c r="Y6" s="7">
        <f t="shared" si="0"/>
        <v>3227046.1524674743</v>
      </c>
      <c r="Z6" s="7">
        <f t="shared" si="0"/>
        <v>41838.429000000004</v>
      </c>
      <c r="AA6" s="7">
        <f t="shared" si="0"/>
        <v>-2299006.0725409836</v>
      </c>
      <c r="AB6" s="7">
        <f t="shared" si="0"/>
        <v>0</v>
      </c>
      <c r="AC6" s="14">
        <f t="shared" si="0"/>
        <v>1069.0137627400363</v>
      </c>
    </row>
    <row r="7" spans="1:34" x14ac:dyDescent="0.25">
      <c r="A7" s="7" t="s">
        <v>23</v>
      </c>
      <c r="B7" s="7" t="s">
        <v>27</v>
      </c>
      <c r="C7" s="1">
        <v>22912</v>
      </c>
      <c r="D7" s="7">
        <v>221700457.28999999</v>
      </c>
      <c r="E7" s="31">
        <v>-8162301.5842912057</v>
      </c>
      <c r="F7" s="7">
        <f t="shared" si="1"/>
        <v>213538155.70570877</v>
      </c>
      <c r="G7" s="7">
        <v>65707873.137000002</v>
      </c>
      <c r="H7" s="7">
        <v>2354803.58</v>
      </c>
      <c r="I7" s="7">
        <f t="shared" si="2"/>
        <v>145475478.98870876</v>
      </c>
      <c r="J7" s="7">
        <v>0</v>
      </c>
      <c r="K7" s="14">
        <f t="shared" si="3"/>
        <v>9319.9264885522334</v>
      </c>
      <c r="L7" s="1">
        <v>23143</v>
      </c>
      <c r="M7" s="7">
        <v>242026467.83000001</v>
      </c>
      <c r="N7" s="31">
        <v>-5376332.4505643118</v>
      </c>
      <c r="O7" s="7">
        <f t="shared" si="4"/>
        <v>236650135</v>
      </c>
      <c r="P7" s="7">
        <v>79779175.757812873</v>
      </c>
      <c r="Q7" s="7">
        <v>2425447.6874000002</v>
      </c>
      <c r="R7" s="7">
        <f t="shared" si="5"/>
        <v>154445511.55478713</v>
      </c>
      <c r="S7" s="7">
        <v>0</v>
      </c>
      <c r="T7" s="14">
        <f t="shared" si="6"/>
        <v>10226</v>
      </c>
      <c r="U7" s="1">
        <f t="shared" si="0"/>
        <v>231</v>
      </c>
      <c r="V7" s="7">
        <f t="shared" si="0"/>
        <v>20326010.540000021</v>
      </c>
      <c r="W7" s="7">
        <f t="shared" si="0"/>
        <v>2785969.1337268939</v>
      </c>
      <c r="X7" s="7">
        <f t="shared" si="0"/>
        <v>23111979.294291228</v>
      </c>
      <c r="Y7" s="7">
        <f t="shared" si="0"/>
        <v>14071302.620812871</v>
      </c>
      <c r="Z7" s="7">
        <f t="shared" si="0"/>
        <v>70644.107400000095</v>
      </c>
      <c r="AA7" s="7">
        <f t="shared" si="0"/>
        <v>8970032.5660783648</v>
      </c>
      <c r="AB7" s="7">
        <f t="shared" si="0"/>
        <v>0</v>
      </c>
      <c r="AC7" s="14">
        <f t="shared" si="0"/>
        <v>906.07351144776658</v>
      </c>
    </row>
    <row r="8" spans="1:34" x14ac:dyDescent="0.25">
      <c r="A8" s="7" t="s">
        <v>23</v>
      </c>
      <c r="B8" s="7" t="s">
        <v>28</v>
      </c>
      <c r="C8" s="1">
        <v>1246.5</v>
      </c>
      <c r="D8" s="7">
        <v>12867019.98</v>
      </c>
      <c r="E8" s="31">
        <v>-473722.5121303249</v>
      </c>
      <c r="F8" s="7">
        <f t="shared" si="1"/>
        <v>12393297.467869675</v>
      </c>
      <c r="G8" s="7">
        <v>7561733.56953</v>
      </c>
      <c r="H8" s="7">
        <v>446035.64</v>
      </c>
      <c r="I8" s="7">
        <f t="shared" si="2"/>
        <v>4385528.2583396751</v>
      </c>
      <c r="J8" s="7">
        <v>0</v>
      </c>
      <c r="K8" s="14">
        <f t="shared" si="3"/>
        <v>9942.476909642739</v>
      </c>
      <c r="L8" s="1">
        <v>1315</v>
      </c>
      <c r="M8" s="7">
        <v>14621611.74</v>
      </c>
      <c r="N8" s="31">
        <v>-324801.85486378463</v>
      </c>
      <c r="O8" s="7">
        <f t="shared" si="4"/>
        <v>14296810</v>
      </c>
      <c r="P8" s="7">
        <v>9731123.4830506537</v>
      </c>
      <c r="Q8" s="7">
        <v>459416.70920000004</v>
      </c>
      <c r="R8" s="7">
        <f t="shared" si="5"/>
        <v>4106269.8077493464</v>
      </c>
      <c r="S8" s="7">
        <v>0</v>
      </c>
      <c r="T8" s="14">
        <f t="shared" si="6"/>
        <v>10872</v>
      </c>
      <c r="U8" s="1">
        <f t="shared" si="0"/>
        <v>68.5</v>
      </c>
      <c r="V8" s="7">
        <f t="shared" si="0"/>
        <v>1754591.7599999998</v>
      </c>
      <c r="W8" s="7">
        <f t="shared" si="0"/>
        <v>148920.65726654028</v>
      </c>
      <c r="X8" s="7">
        <f t="shared" si="0"/>
        <v>1903512.5321303252</v>
      </c>
      <c r="Y8" s="7">
        <f t="shared" si="0"/>
        <v>2169389.9135206537</v>
      </c>
      <c r="Z8" s="7">
        <f t="shared" si="0"/>
        <v>13381.069200000027</v>
      </c>
      <c r="AA8" s="7">
        <f t="shared" si="0"/>
        <v>-279258.45059032878</v>
      </c>
      <c r="AB8" s="7">
        <f t="shared" si="0"/>
        <v>0</v>
      </c>
      <c r="AC8" s="14">
        <f t="shared" si="0"/>
        <v>929.52309035726103</v>
      </c>
    </row>
    <row r="9" spans="1:34" x14ac:dyDescent="0.25">
      <c r="A9" s="7" t="s">
        <v>23</v>
      </c>
      <c r="B9" s="7" t="s">
        <v>29</v>
      </c>
      <c r="C9" s="1">
        <v>1144.5</v>
      </c>
      <c r="D9" s="7">
        <v>11724871.76</v>
      </c>
      <c r="E9" s="31">
        <v>-431672.26857396268</v>
      </c>
      <c r="F9" s="7">
        <f t="shared" si="1"/>
        <v>11293199.491426038</v>
      </c>
      <c r="G9" s="7">
        <v>3172075.236</v>
      </c>
      <c r="H9" s="7">
        <v>158138.99</v>
      </c>
      <c r="I9" s="7">
        <f t="shared" si="2"/>
        <v>7962985.2654260378</v>
      </c>
      <c r="J9" s="7">
        <v>0</v>
      </c>
      <c r="K9" s="14">
        <f t="shared" si="3"/>
        <v>9867.3652174976305</v>
      </c>
      <c r="L9" s="1">
        <v>1141</v>
      </c>
      <c r="M9" s="7">
        <v>12635180.5</v>
      </c>
      <c r="N9" s="31">
        <v>-280675.62837219215</v>
      </c>
      <c r="O9" s="7">
        <f t="shared" si="4"/>
        <v>12354505</v>
      </c>
      <c r="P9" s="7">
        <v>3455422.844669254</v>
      </c>
      <c r="Q9" s="7">
        <v>162883.15969999999</v>
      </c>
      <c r="R9" s="7">
        <f t="shared" si="5"/>
        <v>8736198.9956307448</v>
      </c>
      <c r="S9" s="7">
        <v>0</v>
      </c>
      <c r="T9" s="14">
        <f t="shared" si="6"/>
        <v>10828</v>
      </c>
      <c r="U9" s="1">
        <f t="shared" si="0"/>
        <v>-3.5</v>
      </c>
      <c r="V9" s="7">
        <f t="shared" si="0"/>
        <v>910308.74000000022</v>
      </c>
      <c r="W9" s="7">
        <f t="shared" si="0"/>
        <v>150996.64020177053</v>
      </c>
      <c r="X9" s="7">
        <f t="shared" si="0"/>
        <v>1061305.5085739624</v>
      </c>
      <c r="Y9" s="7">
        <f t="shared" si="0"/>
        <v>283347.608669254</v>
      </c>
      <c r="Z9" s="7">
        <f t="shared" si="0"/>
        <v>4744.1696999999986</v>
      </c>
      <c r="AA9" s="7">
        <f t="shared" si="0"/>
        <v>773213.73020470701</v>
      </c>
      <c r="AB9" s="7">
        <f t="shared" si="0"/>
        <v>0</v>
      </c>
      <c r="AC9" s="14">
        <f t="shared" si="0"/>
        <v>960.63478250236949</v>
      </c>
    </row>
    <row r="10" spans="1:34" x14ac:dyDescent="0.25">
      <c r="A10" s="7" t="s">
        <v>23</v>
      </c>
      <c r="B10" s="7" t="s">
        <v>30</v>
      </c>
      <c r="C10" s="1">
        <v>9338.2999999999993</v>
      </c>
      <c r="D10" s="7">
        <v>96888444.890000001</v>
      </c>
      <c r="E10" s="31">
        <v>-3567122.5801338456</v>
      </c>
      <c r="F10" s="7">
        <f t="shared" si="1"/>
        <v>93321322.30986616</v>
      </c>
      <c r="G10" s="7">
        <v>24895752.030000001</v>
      </c>
      <c r="H10" s="7">
        <v>1503954.24</v>
      </c>
      <c r="I10" s="7">
        <f t="shared" si="2"/>
        <v>66921616.039866157</v>
      </c>
      <c r="J10" s="7">
        <v>0</v>
      </c>
      <c r="K10" s="14">
        <f t="shared" si="3"/>
        <v>9993.395190759149</v>
      </c>
      <c r="L10" s="1">
        <v>8657.6</v>
      </c>
      <c r="M10" s="7">
        <v>97590262.540000007</v>
      </c>
      <c r="N10" s="31">
        <v>-2167852.5495873769</v>
      </c>
      <c r="O10" s="7">
        <f t="shared" si="4"/>
        <v>95422410</v>
      </c>
      <c r="P10" s="7">
        <v>29012936.422860496</v>
      </c>
      <c r="Q10" s="7">
        <v>1549072.8672</v>
      </c>
      <c r="R10" s="7">
        <f t="shared" si="5"/>
        <v>64860400.709939502</v>
      </c>
      <c r="S10" s="7">
        <v>0</v>
      </c>
      <c r="T10" s="14">
        <f t="shared" si="6"/>
        <v>11022</v>
      </c>
      <c r="U10" s="1">
        <f t="shared" si="0"/>
        <v>-680.69999999999891</v>
      </c>
      <c r="V10" s="7">
        <f t="shared" si="0"/>
        <v>701817.65000000596</v>
      </c>
      <c r="W10" s="7">
        <f t="shared" si="0"/>
        <v>1399270.0305464687</v>
      </c>
      <c r="X10" s="7">
        <f t="shared" si="0"/>
        <v>2101087.6901338398</v>
      </c>
      <c r="Y10" s="7">
        <f t="shared" si="0"/>
        <v>4117184.3928604946</v>
      </c>
      <c r="Z10" s="7">
        <f t="shared" si="0"/>
        <v>45118.627199999988</v>
      </c>
      <c r="AA10" s="7">
        <f t="shared" si="0"/>
        <v>-2061215.3299266547</v>
      </c>
      <c r="AB10" s="7">
        <f t="shared" si="0"/>
        <v>0</v>
      </c>
      <c r="AC10" s="14">
        <f t="shared" si="0"/>
        <v>1028.604809240851</v>
      </c>
    </row>
    <row r="11" spans="1:34" x14ac:dyDescent="0.25">
      <c r="A11" s="7" t="s">
        <v>31</v>
      </c>
      <c r="B11" s="7" t="s">
        <v>31</v>
      </c>
      <c r="C11" s="1">
        <v>2311.1999999999998</v>
      </c>
      <c r="D11" s="7">
        <v>22182975.010000002</v>
      </c>
      <c r="E11" s="31">
        <v>-816706.17319282505</v>
      </c>
      <c r="F11" s="7">
        <f t="shared" si="1"/>
        <v>21366268.836807176</v>
      </c>
      <c r="G11" s="7">
        <v>4246838.4510000004</v>
      </c>
      <c r="H11" s="7">
        <v>546336.32999999996</v>
      </c>
      <c r="I11" s="7">
        <f t="shared" si="2"/>
        <v>16573094.055807175</v>
      </c>
      <c r="J11" s="7">
        <v>0</v>
      </c>
      <c r="K11" s="14">
        <f t="shared" si="3"/>
        <v>9244.6646057490379</v>
      </c>
      <c r="L11" s="1">
        <v>2171.3000000000002</v>
      </c>
      <c r="M11" s="7">
        <v>22771463.949999999</v>
      </c>
      <c r="N11" s="31">
        <v>-505841.206868471</v>
      </c>
      <c r="O11" s="7">
        <f t="shared" si="4"/>
        <v>22265623</v>
      </c>
      <c r="P11" s="7">
        <v>4554160.0803750996</v>
      </c>
      <c r="Q11" s="7">
        <v>562726.41989999998</v>
      </c>
      <c r="R11" s="7">
        <f t="shared" si="5"/>
        <v>17148736.499724902</v>
      </c>
      <c r="S11" s="7">
        <v>0</v>
      </c>
      <c r="T11" s="14">
        <f t="shared" si="6"/>
        <v>10255</v>
      </c>
      <c r="U11" s="1">
        <f t="shared" si="0"/>
        <v>-139.89999999999964</v>
      </c>
      <c r="V11" s="7">
        <f t="shared" si="0"/>
        <v>588488.93999999762</v>
      </c>
      <c r="W11" s="7">
        <f t="shared" si="0"/>
        <v>310864.96632435406</v>
      </c>
      <c r="X11" s="7">
        <f t="shared" si="0"/>
        <v>899354.16319282353</v>
      </c>
      <c r="Y11" s="7">
        <f t="shared" si="0"/>
        <v>307321.6293750992</v>
      </c>
      <c r="Z11" s="7">
        <f t="shared" si="0"/>
        <v>16390.089900000021</v>
      </c>
      <c r="AA11" s="7">
        <f t="shared" si="0"/>
        <v>575642.4439177271</v>
      </c>
      <c r="AB11" s="7">
        <f t="shared" si="0"/>
        <v>0</v>
      </c>
      <c r="AC11" s="14">
        <f t="shared" si="0"/>
        <v>1010.3353942509621</v>
      </c>
    </row>
    <row r="12" spans="1:34" x14ac:dyDescent="0.25">
      <c r="A12" s="7" t="s">
        <v>31</v>
      </c>
      <c r="B12" s="7" t="s">
        <v>32</v>
      </c>
      <c r="C12" s="1">
        <v>257.7</v>
      </c>
      <c r="D12" s="7">
        <v>3600855.1</v>
      </c>
      <c r="E12" s="31">
        <v>-132571.96510464206</v>
      </c>
      <c r="F12" s="7">
        <f t="shared" si="1"/>
        <v>3468283.1348953582</v>
      </c>
      <c r="G12" s="7">
        <v>1225559.727</v>
      </c>
      <c r="H12" s="7">
        <v>134674.67000000001</v>
      </c>
      <c r="I12" s="7">
        <f t="shared" si="2"/>
        <v>2108048.7378953584</v>
      </c>
      <c r="J12" s="7">
        <v>0</v>
      </c>
      <c r="K12" s="14">
        <f t="shared" si="3"/>
        <v>13458.607430715399</v>
      </c>
      <c r="L12" s="1">
        <v>257.7</v>
      </c>
      <c r="M12" s="7">
        <v>3897282.09</v>
      </c>
      <c r="N12" s="31">
        <v>-86573.523785785277</v>
      </c>
      <c r="O12" s="7">
        <f t="shared" si="4"/>
        <v>3810709</v>
      </c>
      <c r="P12" s="7">
        <v>1335253.3624853482</v>
      </c>
      <c r="Q12" s="7">
        <v>138714.91010000001</v>
      </c>
      <c r="R12" s="7">
        <f t="shared" si="5"/>
        <v>2336740.7274146518</v>
      </c>
      <c r="S12" s="7">
        <v>0</v>
      </c>
      <c r="T12" s="14">
        <f t="shared" si="6"/>
        <v>14787</v>
      </c>
      <c r="U12" s="1">
        <f t="shared" si="0"/>
        <v>0</v>
      </c>
      <c r="V12" s="7">
        <f t="shared" si="0"/>
        <v>296426.98999999976</v>
      </c>
      <c r="W12" s="7">
        <f t="shared" si="0"/>
        <v>45998.441318856785</v>
      </c>
      <c r="X12" s="7">
        <f t="shared" si="0"/>
        <v>342425.86510464177</v>
      </c>
      <c r="Y12" s="7">
        <f t="shared" si="0"/>
        <v>109693.63548534829</v>
      </c>
      <c r="Z12" s="7">
        <f t="shared" si="0"/>
        <v>4040.2400999999954</v>
      </c>
      <c r="AA12" s="7">
        <f t="shared" si="0"/>
        <v>228691.98951929342</v>
      </c>
      <c r="AB12" s="7">
        <f t="shared" si="0"/>
        <v>0</v>
      </c>
      <c r="AC12" s="14">
        <f t="shared" si="0"/>
        <v>1328.3925692846005</v>
      </c>
    </row>
    <row r="13" spans="1:34" x14ac:dyDescent="0.25">
      <c r="A13" s="7" t="s">
        <v>33</v>
      </c>
      <c r="B13" s="7" t="s">
        <v>34</v>
      </c>
      <c r="C13" s="1">
        <v>2388.4</v>
      </c>
      <c r="D13" s="7">
        <v>24651759.77</v>
      </c>
      <c r="E13" s="31">
        <v>-907598.93004205008</v>
      </c>
      <c r="F13" s="7">
        <f t="shared" si="1"/>
        <v>23744160.839957949</v>
      </c>
      <c r="G13" s="7">
        <v>16975377.392804999</v>
      </c>
      <c r="H13" s="7">
        <v>966480.42</v>
      </c>
      <c r="I13" s="7">
        <f t="shared" si="2"/>
        <v>5802303.0271529499</v>
      </c>
      <c r="J13" s="7">
        <v>0</v>
      </c>
      <c r="K13" s="14">
        <f t="shared" si="3"/>
        <v>9941.4506950083523</v>
      </c>
      <c r="L13" s="1">
        <v>2250</v>
      </c>
      <c r="M13" s="7">
        <v>25255065.5</v>
      </c>
      <c r="N13" s="31">
        <v>-561011.48525684862</v>
      </c>
      <c r="O13" s="7">
        <f t="shared" si="4"/>
        <v>24694054</v>
      </c>
      <c r="P13" s="7">
        <v>20131932.858678635</v>
      </c>
      <c r="Q13" s="7">
        <v>995474.83260000008</v>
      </c>
      <c r="R13" s="7">
        <f t="shared" si="5"/>
        <v>3566646.3087213645</v>
      </c>
      <c r="S13" s="7">
        <v>0</v>
      </c>
      <c r="T13" s="14">
        <f t="shared" si="6"/>
        <v>10975</v>
      </c>
      <c r="U13" s="1">
        <f t="shared" si="0"/>
        <v>-138.40000000000009</v>
      </c>
      <c r="V13" s="7">
        <f t="shared" si="0"/>
        <v>603305.73000000045</v>
      </c>
      <c r="W13" s="7">
        <f t="shared" si="0"/>
        <v>346587.44478520146</v>
      </c>
      <c r="X13" s="7">
        <f t="shared" si="0"/>
        <v>949893.16004205123</v>
      </c>
      <c r="Y13" s="7">
        <f t="shared" si="0"/>
        <v>3156555.4658736363</v>
      </c>
      <c r="Z13" s="7">
        <f t="shared" si="0"/>
        <v>28994.41260000004</v>
      </c>
      <c r="AA13" s="7">
        <f t="shared" si="0"/>
        <v>-2235656.7184315855</v>
      </c>
      <c r="AB13" s="7">
        <f t="shared" si="0"/>
        <v>0</v>
      </c>
      <c r="AC13" s="14">
        <f t="shared" si="0"/>
        <v>1033.5493049916477</v>
      </c>
    </row>
    <row r="14" spans="1:34" x14ac:dyDescent="0.25">
      <c r="A14" s="7" t="s">
        <v>33</v>
      </c>
      <c r="B14" s="7" t="s">
        <v>35</v>
      </c>
      <c r="C14" s="1">
        <v>1182.2</v>
      </c>
      <c r="D14" s="7">
        <v>13932177.210000001</v>
      </c>
      <c r="E14" s="31">
        <v>-512938.19374065055</v>
      </c>
      <c r="F14" s="7">
        <f t="shared" si="1"/>
        <v>13419239.01625935</v>
      </c>
      <c r="G14" s="7">
        <v>6111608.0615399992</v>
      </c>
      <c r="H14" s="7">
        <v>387505.08</v>
      </c>
      <c r="I14" s="7">
        <f t="shared" si="2"/>
        <v>6920125.8747193506</v>
      </c>
      <c r="J14" s="7">
        <v>0</v>
      </c>
      <c r="K14" s="14">
        <f t="shared" si="3"/>
        <v>11351.07343618622</v>
      </c>
      <c r="L14" s="1">
        <v>1068.3</v>
      </c>
      <c r="M14" s="7">
        <v>13798225.73</v>
      </c>
      <c r="N14" s="31">
        <v>-306511.30604656576</v>
      </c>
      <c r="O14" s="7">
        <f t="shared" si="4"/>
        <v>13491714</v>
      </c>
      <c r="P14" s="7">
        <v>6862048.1864432935</v>
      </c>
      <c r="Q14" s="7">
        <v>399130.23240000004</v>
      </c>
      <c r="R14" s="7">
        <f t="shared" si="5"/>
        <v>6230535.5811567064</v>
      </c>
      <c r="S14" s="7">
        <v>0</v>
      </c>
      <c r="T14" s="14">
        <f t="shared" si="6"/>
        <v>12629</v>
      </c>
      <c r="U14" s="1">
        <f t="shared" si="0"/>
        <v>-113.90000000000009</v>
      </c>
      <c r="V14" s="7">
        <f t="shared" si="0"/>
        <v>-133951.48000000045</v>
      </c>
      <c r="W14" s="7">
        <f t="shared" si="0"/>
        <v>206426.88769408478</v>
      </c>
      <c r="X14" s="7">
        <f t="shared" si="0"/>
        <v>72474.983740650117</v>
      </c>
      <c r="Y14" s="7">
        <f t="shared" si="0"/>
        <v>750440.12490329426</v>
      </c>
      <c r="Z14" s="7">
        <f t="shared" si="0"/>
        <v>11625.152400000021</v>
      </c>
      <c r="AA14" s="7">
        <f t="shared" si="0"/>
        <v>-689590.29356264416</v>
      </c>
      <c r="AB14" s="7">
        <f t="shared" si="0"/>
        <v>0</v>
      </c>
      <c r="AC14" s="14">
        <f t="shared" si="0"/>
        <v>1277.9265638137804</v>
      </c>
    </row>
    <row r="15" spans="1:34" x14ac:dyDescent="0.25">
      <c r="A15" s="7" t="s">
        <v>33</v>
      </c>
      <c r="B15" s="7" t="s">
        <v>36</v>
      </c>
      <c r="C15" s="1">
        <v>53042</v>
      </c>
      <c r="D15" s="7">
        <v>527270910.30000001</v>
      </c>
      <c r="E15" s="31">
        <v>-19412428.0982549</v>
      </c>
      <c r="F15" s="7">
        <f t="shared" si="1"/>
        <v>507858482.20174509</v>
      </c>
      <c r="G15" s="7">
        <v>140125584.48026401</v>
      </c>
      <c r="H15" s="7">
        <v>11191315.859999999</v>
      </c>
      <c r="I15" s="7">
        <f t="shared" si="2"/>
        <v>356541581.86148107</v>
      </c>
      <c r="J15" s="7">
        <v>0</v>
      </c>
      <c r="K15" s="14">
        <f t="shared" si="3"/>
        <v>9574.6480562902052</v>
      </c>
      <c r="L15" s="1">
        <v>51743.3</v>
      </c>
      <c r="M15" s="7">
        <v>555729450.26999998</v>
      </c>
      <c r="N15" s="31">
        <v>-12344874.112361526</v>
      </c>
      <c r="O15" s="7">
        <f t="shared" si="4"/>
        <v>543384576</v>
      </c>
      <c r="P15" s="7">
        <v>161313254.28915441</v>
      </c>
      <c r="Q15" s="7">
        <v>11527055.3358</v>
      </c>
      <c r="R15" s="7">
        <f t="shared" si="5"/>
        <v>370544266.3750456</v>
      </c>
      <c r="S15" s="7">
        <v>0</v>
      </c>
      <c r="T15" s="14">
        <f t="shared" si="6"/>
        <v>10502</v>
      </c>
      <c r="U15" s="1">
        <f t="shared" si="0"/>
        <v>-1298.6999999999971</v>
      </c>
      <c r="V15" s="7">
        <f t="shared" si="0"/>
        <v>28458539.969999969</v>
      </c>
      <c r="W15" s="7">
        <f t="shared" si="0"/>
        <v>7067553.9858933743</v>
      </c>
      <c r="X15" s="7">
        <f t="shared" si="0"/>
        <v>35526093.798254907</v>
      </c>
      <c r="Y15" s="7">
        <f t="shared" si="0"/>
        <v>21187669.808890402</v>
      </c>
      <c r="Z15" s="7">
        <f t="shared" si="0"/>
        <v>335739.47580000013</v>
      </c>
      <c r="AA15" s="7">
        <f t="shared" si="0"/>
        <v>14002684.513564527</v>
      </c>
      <c r="AB15" s="7">
        <f t="shared" si="0"/>
        <v>0</v>
      </c>
      <c r="AC15" s="14">
        <f t="shared" si="0"/>
        <v>927.3519437097948</v>
      </c>
    </row>
    <row r="16" spans="1:34" x14ac:dyDescent="0.25">
      <c r="A16" s="7" t="s">
        <v>33</v>
      </c>
      <c r="B16" s="7" t="s">
        <v>37</v>
      </c>
      <c r="C16" s="1">
        <v>13947.5</v>
      </c>
      <c r="D16" s="7">
        <v>132532168.59</v>
      </c>
      <c r="E16" s="31">
        <v>-4879410.4571317015</v>
      </c>
      <c r="F16" s="7">
        <f t="shared" si="1"/>
        <v>127652758.1328683</v>
      </c>
      <c r="G16" s="7">
        <v>55280249.442000002</v>
      </c>
      <c r="H16" s="7">
        <v>4238219.2699999996</v>
      </c>
      <c r="I16" s="7">
        <f t="shared" si="2"/>
        <v>68134289.420868307</v>
      </c>
      <c r="J16" s="7">
        <v>0</v>
      </c>
      <c r="K16" s="14">
        <f t="shared" si="3"/>
        <v>9152.3755607003623</v>
      </c>
      <c r="L16" s="1">
        <v>13527.5</v>
      </c>
      <c r="M16" s="7">
        <v>138888648.43000001</v>
      </c>
      <c r="N16" s="31">
        <v>-3085247.4700978533</v>
      </c>
      <c r="O16" s="7">
        <f t="shared" si="4"/>
        <v>135803401</v>
      </c>
      <c r="P16" s="7">
        <v>64953841.040168509</v>
      </c>
      <c r="Q16" s="7">
        <v>4365365.8481000001</v>
      </c>
      <c r="R16" s="7">
        <f t="shared" si="5"/>
        <v>66484194.111731492</v>
      </c>
      <c r="S16" s="7">
        <v>0</v>
      </c>
      <c r="T16" s="14">
        <f t="shared" si="6"/>
        <v>10039</v>
      </c>
      <c r="U16" s="1">
        <f t="shared" si="0"/>
        <v>-420</v>
      </c>
      <c r="V16" s="7">
        <f t="shared" si="0"/>
        <v>6356479.8400000036</v>
      </c>
      <c r="W16" s="7">
        <f t="shared" si="0"/>
        <v>1794162.9870338482</v>
      </c>
      <c r="X16" s="7">
        <f t="shared" si="0"/>
        <v>8150642.8671316952</v>
      </c>
      <c r="Y16" s="7">
        <f t="shared" si="0"/>
        <v>9673591.5981685072</v>
      </c>
      <c r="Z16" s="7">
        <f t="shared" si="0"/>
        <v>127146.57810000051</v>
      </c>
      <c r="AA16" s="7">
        <f t="shared" si="0"/>
        <v>-1650095.3091368154</v>
      </c>
      <c r="AB16" s="7">
        <f t="shared" si="0"/>
        <v>0</v>
      </c>
      <c r="AC16" s="14">
        <f t="shared" si="0"/>
        <v>886.62443929963774</v>
      </c>
    </row>
    <row r="17" spans="1:29" x14ac:dyDescent="0.25">
      <c r="A17" s="7" t="s">
        <v>33</v>
      </c>
      <c r="B17" s="7" t="s">
        <v>38</v>
      </c>
      <c r="C17" s="1">
        <v>306.5</v>
      </c>
      <c r="D17" s="7">
        <v>4260294.82</v>
      </c>
      <c r="E17" s="31">
        <v>-156850.42594813864</v>
      </c>
      <c r="F17" s="7">
        <f t="shared" si="1"/>
        <v>4103444.3940518615</v>
      </c>
      <c r="G17" s="7">
        <v>1439938.1610000001</v>
      </c>
      <c r="H17" s="7">
        <v>89114.11</v>
      </c>
      <c r="I17" s="7">
        <f t="shared" si="2"/>
        <v>2574392.1230518618</v>
      </c>
      <c r="J17" s="7">
        <v>0</v>
      </c>
      <c r="K17" s="14">
        <f t="shared" si="3"/>
        <v>13388.073063790738</v>
      </c>
      <c r="L17" s="1">
        <v>312</v>
      </c>
      <c r="M17" s="7">
        <v>4657170.57</v>
      </c>
      <c r="N17" s="31">
        <v>-103453.54988567282</v>
      </c>
      <c r="O17" s="7">
        <f t="shared" si="4"/>
        <v>4553717</v>
      </c>
      <c r="P17" s="7">
        <v>1522403.7333166336</v>
      </c>
      <c r="Q17" s="7">
        <v>91787.53330000001</v>
      </c>
      <c r="R17" s="7">
        <f t="shared" si="5"/>
        <v>2939525.7333833659</v>
      </c>
      <c r="S17" s="7">
        <v>0</v>
      </c>
      <c r="T17" s="14">
        <f t="shared" si="6"/>
        <v>14595</v>
      </c>
      <c r="U17" s="1">
        <f t="shared" si="0"/>
        <v>5.5</v>
      </c>
      <c r="V17" s="7">
        <f t="shared" si="0"/>
        <v>396875.75</v>
      </c>
      <c r="W17" s="7">
        <f t="shared" si="0"/>
        <v>53396.876062465817</v>
      </c>
      <c r="X17" s="7">
        <f t="shared" si="0"/>
        <v>450272.60594813852</v>
      </c>
      <c r="Y17" s="7">
        <f t="shared" si="0"/>
        <v>82465.572316633537</v>
      </c>
      <c r="Z17" s="7">
        <f t="shared" si="0"/>
        <v>2673.4233000000095</v>
      </c>
      <c r="AA17" s="7">
        <f t="shared" si="0"/>
        <v>365133.61033150414</v>
      </c>
      <c r="AB17" s="7">
        <f t="shared" si="0"/>
        <v>0</v>
      </c>
      <c r="AC17" s="14">
        <f t="shared" si="0"/>
        <v>1206.9269362092618</v>
      </c>
    </row>
    <row r="18" spans="1:29" x14ac:dyDescent="0.25">
      <c r="A18" s="7" t="s">
        <v>33</v>
      </c>
      <c r="B18" s="7" t="s">
        <v>39</v>
      </c>
      <c r="C18" s="1">
        <v>38690.6</v>
      </c>
      <c r="D18" s="7">
        <v>415898530.63</v>
      </c>
      <c r="E18" s="31">
        <v>-15312053.375808505</v>
      </c>
      <c r="F18" s="7">
        <f t="shared" si="1"/>
        <v>400586477.25419152</v>
      </c>
      <c r="G18" s="7">
        <v>105878731.068</v>
      </c>
      <c r="H18" s="7">
        <v>6110023.21</v>
      </c>
      <c r="I18" s="7">
        <f t="shared" si="2"/>
        <v>288597722.97619152</v>
      </c>
      <c r="J18" s="7">
        <v>0</v>
      </c>
      <c r="K18" s="14">
        <f t="shared" si="3"/>
        <v>10353.58658832356</v>
      </c>
      <c r="L18" s="1">
        <v>37594.300000000003</v>
      </c>
      <c r="M18" s="7">
        <v>437869311.63999999</v>
      </c>
      <c r="N18" s="31">
        <v>-9726750.1789512411</v>
      </c>
      <c r="O18" s="7">
        <f t="shared" si="4"/>
        <v>428142561</v>
      </c>
      <c r="P18" s="7">
        <v>122184353.21592306</v>
      </c>
      <c r="Q18" s="7">
        <v>6293323.9062999999</v>
      </c>
      <c r="R18" s="7">
        <f t="shared" si="5"/>
        <v>299664883.87777692</v>
      </c>
      <c r="S18" s="7">
        <v>0</v>
      </c>
      <c r="T18" s="14">
        <f t="shared" si="6"/>
        <v>11388</v>
      </c>
      <c r="U18" s="1">
        <f t="shared" si="0"/>
        <v>-1096.2999999999956</v>
      </c>
      <c r="V18" s="7">
        <f t="shared" si="0"/>
        <v>21970781.00999999</v>
      </c>
      <c r="W18" s="7">
        <f t="shared" si="0"/>
        <v>5585303.1968572643</v>
      </c>
      <c r="X18" s="7">
        <f t="shared" si="0"/>
        <v>27556083.745808482</v>
      </c>
      <c r="Y18" s="7">
        <f t="shared" si="0"/>
        <v>16305622.147923052</v>
      </c>
      <c r="Z18" s="7">
        <f t="shared" si="0"/>
        <v>183300.69629999995</v>
      </c>
      <c r="AA18" s="7">
        <f t="shared" si="0"/>
        <v>11067160.9015854</v>
      </c>
      <c r="AB18" s="7">
        <f t="shared" si="0"/>
        <v>0</v>
      </c>
      <c r="AC18" s="14">
        <f t="shared" si="0"/>
        <v>1034.4134116764399</v>
      </c>
    </row>
    <row r="19" spans="1:29" x14ac:dyDescent="0.25">
      <c r="A19" s="7" t="s">
        <v>33</v>
      </c>
      <c r="B19" s="7" t="s">
        <v>40</v>
      </c>
      <c r="C19" s="1">
        <v>5356.3</v>
      </c>
      <c r="D19" s="7">
        <v>50992773.600000001</v>
      </c>
      <c r="E19" s="31">
        <v>-1877390.7903953462</v>
      </c>
      <c r="F19" s="7">
        <f t="shared" si="1"/>
        <v>49115382.809604652</v>
      </c>
      <c r="G19" s="7">
        <v>1665629.5270289998</v>
      </c>
      <c r="H19" s="7">
        <v>116353.93</v>
      </c>
      <c r="I19" s="7">
        <f t="shared" si="2"/>
        <v>47333399.352575652</v>
      </c>
      <c r="J19" s="7">
        <v>0</v>
      </c>
      <c r="K19" s="14">
        <f t="shared" si="3"/>
        <v>9169.6474823300887</v>
      </c>
      <c r="L19" s="1">
        <v>5341.8</v>
      </c>
      <c r="M19" s="7">
        <v>54928040.740000002</v>
      </c>
      <c r="N19" s="31">
        <v>-1220161.6233304203</v>
      </c>
      <c r="O19" s="7">
        <f t="shared" si="4"/>
        <v>53707879</v>
      </c>
      <c r="P19" s="7">
        <v>1854177.0715815504</v>
      </c>
      <c r="Q19" s="7">
        <v>119844.54789999999</v>
      </c>
      <c r="R19" s="7">
        <f t="shared" si="5"/>
        <v>51733857.380518451</v>
      </c>
      <c r="S19" s="7">
        <v>0</v>
      </c>
      <c r="T19" s="14">
        <f t="shared" si="6"/>
        <v>10054</v>
      </c>
      <c r="U19" s="1">
        <f t="shared" si="0"/>
        <v>-14.5</v>
      </c>
      <c r="V19" s="7">
        <f t="shared" si="0"/>
        <v>3935267.1400000006</v>
      </c>
      <c r="W19" s="7">
        <f t="shared" si="0"/>
        <v>657229.16706492589</v>
      </c>
      <c r="X19" s="7">
        <f t="shared" si="0"/>
        <v>4592496.1903953478</v>
      </c>
      <c r="Y19" s="7">
        <f t="shared" si="0"/>
        <v>188547.54455255065</v>
      </c>
      <c r="Z19" s="7">
        <f t="shared" si="0"/>
        <v>3490.6178999999975</v>
      </c>
      <c r="AA19" s="7">
        <f t="shared" si="0"/>
        <v>4400458.027942799</v>
      </c>
      <c r="AB19" s="7">
        <f t="shared" si="0"/>
        <v>0</v>
      </c>
      <c r="AC19" s="14">
        <f t="shared" si="0"/>
        <v>884.35251766991132</v>
      </c>
    </row>
    <row r="20" spans="1:29" x14ac:dyDescent="0.25">
      <c r="A20" s="7" t="s">
        <v>41</v>
      </c>
      <c r="B20" s="7" t="s">
        <v>41</v>
      </c>
      <c r="C20" s="1">
        <v>1693.5</v>
      </c>
      <c r="D20" s="7">
        <v>17017317.859999999</v>
      </c>
      <c r="E20" s="31">
        <v>-626523.20264442801</v>
      </c>
      <c r="F20" s="7">
        <f t="shared" si="1"/>
        <v>16390794.657355571</v>
      </c>
      <c r="G20" s="7">
        <v>8602908.1712720003</v>
      </c>
      <c r="H20" s="7">
        <v>830096.79</v>
      </c>
      <c r="I20" s="7">
        <f t="shared" si="2"/>
        <v>6957789.6960835708</v>
      </c>
      <c r="J20" s="7">
        <v>0</v>
      </c>
      <c r="K20" s="14">
        <f t="shared" si="3"/>
        <v>9678.6505210248433</v>
      </c>
      <c r="L20" s="1">
        <v>1647.3</v>
      </c>
      <c r="M20" s="7">
        <v>17942787.18</v>
      </c>
      <c r="N20" s="31">
        <v>-398577.84908533865</v>
      </c>
      <c r="O20" s="7">
        <f t="shared" si="4"/>
        <v>17544209</v>
      </c>
      <c r="P20" s="7">
        <v>10182677.161386034</v>
      </c>
      <c r="Q20" s="7">
        <v>854999.69370000006</v>
      </c>
      <c r="R20" s="7">
        <f t="shared" si="5"/>
        <v>6506532.1449139668</v>
      </c>
      <c r="S20" s="7">
        <v>0</v>
      </c>
      <c r="T20" s="14">
        <f t="shared" si="6"/>
        <v>10650</v>
      </c>
      <c r="U20" s="1">
        <f t="shared" si="0"/>
        <v>-46.200000000000045</v>
      </c>
      <c r="V20" s="7">
        <f t="shared" si="0"/>
        <v>925469.3200000003</v>
      </c>
      <c r="W20" s="7">
        <f t="shared" si="0"/>
        <v>227945.35355908936</v>
      </c>
      <c r="X20" s="7">
        <f t="shared" si="0"/>
        <v>1153414.3426444288</v>
      </c>
      <c r="Y20" s="7">
        <f t="shared" si="0"/>
        <v>1579768.9901140332</v>
      </c>
      <c r="Z20" s="7">
        <f t="shared" si="0"/>
        <v>24902.903700000024</v>
      </c>
      <c r="AA20" s="7">
        <f t="shared" si="0"/>
        <v>-451257.55116960406</v>
      </c>
      <c r="AB20" s="7">
        <f t="shared" si="0"/>
        <v>0</v>
      </c>
      <c r="AC20" s="14">
        <f t="shared" si="0"/>
        <v>971.34947897515667</v>
      </c>
    </row>
    <row r="21" spans="1:29" x14ac:dyDescent="0.25">
      <c r="A21" s="7" t="s">
        <v>42</v>
      </c>
      <c r="B21" s="7" t="s">
        <v>43</v>
      </c>
      <c r="C21" s="1">
        <v>170</v>
      </c>
      <c r="D21" s="7">
        <v>2824567.65</v>
      </c>
      <c r="E21" s="31">
        <v>-103991.54465601819</v>
      </c>
      <c r="F21" s="7">
        <f t="shared" si="1"/>
        <v>2720576.1053439816</v>
      </c>
      <c r="G21" s="7">
        <v>624880.08651599986</v>
      </c>
      <c r="H21" s="7">
        <v>47860.01</v>
      </c>
      <c r="I21" s="7">
        <f t="shared" si="2"/>
        <v>2047836.0088279818</v>
      </c>
      <c r="J21" s="7">
        <v>0</v>
      </c>
      <c r="K21" s="14">
        <f t="shared" si="3"/>
        <v>16003.388854964598</v>
      </c>
      <c r="L21" s="1">
        <v>161.30000000000001</v>
      </c>
      <c r="M21" s="7">
        <v>2943688.31</v>
      </c>
      <c r="N21" s="31">
        <v>-65390.562971468942</v>
      </c>
      <c r="O21" s="7">
        <f t="shared" si="4"/>
        <v>2878298</v>
      </c>
      <c r="P21" s="7">
        <v>633632.6874301749</v>
      </c>
      <c r="Q21" s="7">
        <v>49295.810300000005</v>
      </c>
      <c r="R21" s="7">
        <f t="shared" si="5"/>
        <v>2195369.502269825</v>
      </c>
      <c r="S21" s="7">
        <v>0</v>
      </c>
      <c r="T21" s="14">
        <f t="shared" si="6"/>
        <v>17844</v>
      </c>
      <c r="U21" s="1">
        <f t="shared" si="0"/>
        <v>-8.6999999999999886</v>
      </c>
      <c r="V21" s="7">
        <f t="shared" si="0"/>
        <v>119120.66000000015</v>
      </c>
      <c r="W21" s="7">
        <f t="shared" si="0"/>
        <v>38600.981684549246</v>
      </c>
      <c r="X21" s="7">
        <f t="shared" si="0"/>
        <v>157721.89465601835</v>
      </c>
      <c r="Y21" s="7">
        <f t="shared" si="0"/>
        <v>8752.6009141750401</v>
      </c>
      <c r="Z21" s="7">
        <f t="shared" si="0"/>
        <v>1435.8003000000026</v>
      </c>
      <c r="AA21" s="7">
        <f t="shared" si="0"/>
        <v>147533.49344184319</v>
      </c>
      <c r="AB21" s="7">
        <f t="shared" si="0"/>
        <v>0</v>
      </c>
      <c r="AC21" s="14">
        <f t="shared" si="0"/>
        <v>1840.6111450354019</v>
      </c>
    </row>
    <row r="22" spans="1:29" x14ac:dyDescent="0.25">
      <c r="A22" s="7" t="s">
        <v>42</v>
      </c>
      <c r="B22" s="7" t="s">
        <v>44</v>
      </c>
      <c r="C22" s="1">
        <v>56.4</v>
      </c>
      <c r="D22" s="7">
        <v>1136998.42</v>
      </c>
      <c r="E22" s="31">
        <v>-41860.644395347415</v>
      </c>
      <c r="F22" s="7">
        <f t="shared" si="1"/>
        <v>1095137.7756046525</v>
      </c>
      <c r="G22" s="7">
        <v>615789.24702899996</v>
      </c>
      <c r="H22" s="7">
        <v>48556.24</v>
      </c>
      <c r="I22" s="7">
        <f t="shared" si="2"/>
        <v>430792.28857565252</v>
      </c>
      <c r="J22" s="7">
        <v>0</v>
      </c>
      <c r="K22" s="14">
        <f t="shared" si="3"/>
        <v>19417.336446891</v>
      </c>
      <c r="L22" s="1">
        <v>52.5</v>
      </c>
      <c r="M22" s="7">
        <v>1161027.3600000001</v>
      </c>
      <c r="N22" s="31">
        <v>-25790.853072918697</v>
      </c>
      <c r="O22" s="7">
        <f t="shared" si="4"/>
        <v>1135237</v>
      </c>
      <c r="P22" s="7">
        <v>640941.06506483641</v>
      </c>
      <c r="Q22" s="7">
        <v>50012.927199999998</v>
      </c>
      <c r="R22" s="7">
        <f t="shared" si="5"/>
        <v>444283.00773516361</v>
      </c>
      <c r="S22" s="7">
        <v>0</v>
      </c>
      <c r="T22" s="14">
        <f t="shared" si="6"/>
        <v>21624</v>
      </c>
      <c r="U22" s="1">
        <f t="shared" si="0"/>
        <v>-3.8999999999999986</v>
      </c>
      <c r="V22" s="7">
        <f t="shared" si="0"/>
        <v>24028.940000000177</v>
      </c>
      <c r="W22" s="7">
        <f t="shared" si="0"/>
        <v>16069.791322428719</v>
      </c>
      <c r="X22" s="7">
        <f t="shared" si="0"/>
        <v>40099.224395347526</v>
      </c>
      <c r="Y22" s="7">
        <f t="shared" si="0"/>
        <v>25151.818035836448</v>
      </c>
      <c r="Z22" s="7">
        <f t="shared" si="0"/>
        <v>1456.6872000000003</v>
      </c>
      <c r="AA22" s="7">
        <f t="shared" si="0"/>
        <v>13490.719159511093</v>
      </c>
      <c r="AB22" s="7">
        <f t="shared" si="0"/>
        <v>0</v>
      </c>
      <c r="AC22" s="14">
        <f t="shared" si="0"/>
        <v>2206.6635531089996</v>
      </c>
    </row>
    <row r="23" spans="1:29" x14ac:dyDescent="0.25">
      <c r="A23" s="7" t="s">
        <v>42</v>
      </c>
      <c r="B23" s="7" t="s">
        <v>45</v>
      </c>
      <c r="C23" s="1">
        <v>276.39999999999998</v>
      </c>
      <c r="D23" s="7">
        <v>3650981.76</v>
      </c>
      <c r="E23" s="31">
        <v>-134417.46836311315</v>
      </c>
      <c r="F23" s="7">
        <f t="shared" si="1"/>
        <v>3516564.2916368865</v>
      </c>
      <c r="G23" s="7">
        <v>917199.34199999995</v>
      </c>
      <c r="H23" s="7">
        <v>85885.72</v>
      </c>
      <c r="I23" s="7">
        <f t="shared" si="2"/>
        <v>2513479.2296368866</v>
      </c>
      <c r="J23" s="7">
        <v>0</v>
      </c>
      <c r="K23" s="14">
        <f t="shared" si="3"/>
        <v>12722.73622155169</v>
      </c>
      <c r="L23" s="1">
        <v>264.89999999999998</v>
      </c>
      <c r="M23" s="7">
        <v>3898315.45</v>
      </c>
      <c r="N23" s="31">
        <v>-86596.478659072192</v>
      </c>
      <c r="O23" s="7">
        <f t="shared" si="4"/>
        <v>3811719</v>
      </c>
      <c r="P23" s="7">
        <v>946018.54302841041</v>
      </c>
      <c r="Q23" s="7">
        <v>88462.291599999997</v>
      </c>
      <c r="R23" s="7">
        <f t="shared" si="5"/>
        <v>2777238.1653715894</v>
      </c>
      <c r="S23" s="7">
        <v>0</v>
      </c>
      <c r="T23" s="14">
        <f t="shared" si="6"/>
        <v>14389</v>
      </c>
      <c r="U23" s="1">
        <f t="shared" si="0"/>
        <v>-11.5</v>
      </c>
      <c r="V23" s="7">
        <f t="shared" si="0"/>
        <v>247333.69000000041</v>
      </c>
      <c r="W23" s="7">
        <f t="shared" si="0"/>
        <v>47820.989704040956</v>
      </c>
      <c r="X23" s="7">
        <f t="shared" si="0"/>
        <v>295154.70836311346</v>
      </c>
      <c r="Y23" s="7">
        <f t="shared" si="0"/>
        <v>28819.201028410462</v>
      </c>
      <c r="Z23" s="7">
        <f t="shared" si="0"/>
        <v>2576.5715999999957</v>
      </c>
      <c r="AA23" s="7">
        <f t="shared" si="0"/>
        <v>263758.93573470274</v>
      </c>
      <c r="AB23" s="7">
        <f t="shared" si="0"/>
        <v>0</v>
      </c>
      <c r="AC23" s="14">
        <f t="shared" si="0"/>
        <v>1666.2637784483104</v>
      </c>
    </row>
    <row r="24" spans="1:29" x14ac:dyDescent="0.25">
      <c r="A24" s="7" t="s">
        <v>42</v>
      </c>
      <c r="B24" s="7" t="s">
        <v>46</v>
      </c>
      <c r="C24" s="1">
        <v>139.19999999999999</v>
      </c>
      <c r="D24" s="7">
        <v>2423155.8199999998</v>
      </c>
      <c r="E24" s="31">
        <v>-89212.845252270854</v>
      </c>
      <c r="F24" s="7">
        <f t="shared" si="1"/>
        <v>2333942.974747729</v>
      </c>
      <c r="G24" s="7">
        <v>194485.07699999999</v>
      </c>
      <c r="H24" s="7">
        <v>22945.97</v>
      </c>
      <c r="I24" s="7">
        <f t="shared" si="2"/>
        <v>2116511.9277477288</v>
      </c>
      <c r="J24" s="7">
        <v>0</v>
      </c>
      <c r="K24" s="14">
        <f t="shared" si="3"/>
        <v>16766.831715141732</v>
      </c>
      <c r="L24" s="1">
        <v>132.6</v>
      </c>
      <c r="M24" s="7">
        <v>2521155.7799999998</v>
      </c>
      <c r="N24" s="31">
        <v>-56004.501302983699</v>
      </c>
      <c r="O24" s="7">
        <f t="shared" si="4"/>
        <v>2465151</v>
      </c>
      <c r="P24" s="7">
        <v>183492.16100595347</v>
      </c>
      <c r="Q24" s="7">
        <v>23634.349100000003</v>
      </c>
      <c r="R24" s="7">
        <f t="shared" si="5"/>
        <v>2258024.4898940464</v>
      </c>
      <c r="S24" s="7">
        <v>0</v>
      </c>
      <c r="T24" s="14">
        <f t="shared" si="6"/>
        <v>18591</v>
      </c>
      <c r="U24" s="1">
        <f t="shared" si="0"/>
        <v>-6.5999999999999943</v>
      </c>
      <c r="V24" s="7">
        <f t="shared" si="0"/>
        <v>97999.959999999963</v>
      </c>
      <c r="W24" s="7">
        <f t="shared" si="0"/>
        <v>33208.343949287155</v>
      </c>
      <c r="X24" s="7">
        <f t="shared" si="0"/>
        <v>131208.02525227098</v>
      </c>
      <c r="Y24" s="7">
        <f t="shared" si="0"/>
        <v>-10992.915994046518</v>
      </c>
      <c r="Z24" s="7">
        <f t="shared" si="0"/>
        <v>688.37910000000193</v>
      </c>
      <c r="AA24" s="7">
        <f t="shared" si="0"/>
        <v>141512.56214631768</v>
      </c>
      <c r="AB24" s="7">
        <f t="shared" si="0"/>
        <v>0</v>
      </c>
      <c r="AC24" s="14">
        <f t="shared" si="0"/>
        <v>1824.1682848582677</v>
      </c>
    </row>
    <row r="25" spans="1:29" x14ac:dyDescent="0.25">
      <c r="A25" s="7" t="s">
        <v>42</v>
      </c>
      <c r="B25" s="7" t="s">
        <v>47</v>
      </c>
      <c r="C25" s="1">
        <v>50</v>
      </c>
      <c r="D25" s="7">
        <v>978617.51</v>
      </c>
      <c r="E25" s="31">
        <v>-36029.565973513265</v>
      </c>
      <c r="F25" s="7">
        <f t="shared" si="1"/>
        <v>942587.94402648672</v>
      </c>
      <c r="G25" s="7">
        <v>235361.64482399999</v>
      </c>
      <c r="H25" s="7">
        <v>20002.12</v>
      </c>
      <c r="I25" s="7">
        <f t="shared" si="2"/>
        <v>687224.17920248676</v>
      </c>
      <c r="J25" s="7">
        <v>0</v>
      </c>
      <c r="K25" s="14">
        <f t="shared" si="3"/>
        <v>18851.758880529735</v>
      </c>
      <c r="L25" s="1">
        <v>50</v>
      </c>
      <c r="M25" s="7">
        <v>1053710.82</v>
      </c>
      <c r="N25" s="31">
        <v>-23406.94274419569</v>
      </c>
      <c r="O25" s="7">
        <f t="shared" si="4"/>
        <v>1030304</v>
      </c>
      <c r="P25" s="7">
        <v>253297.80699432327</v>
      </c>
      <c r="Q25" s="7">
        <v>20602.1836</v>
      </c>
      <c r="R25" s="7">
        <f t="shared" si="5"/>
        <v>756404.00940567674</v>
      </c>
      <c r="S25" s="7">
        <v>0</v>
      </c>
      <c r="T25" s="14">
        <f t="shared" si="6"/>
        <v>20606</v>
      </c>
      <c r="U25" s="1">
        <f t="shared" si="0"/>
        <v>0</v>
      </c>
      <c r="V25" s="7">
        <f t="shared" si="0"/>
        <v>75093.310000000056</v>
      </c>
      <c r="W25" s="7">
        <f t="shared" si="0"/>
        <v>12622.623229317574</v>
      </c>
      <c r="X25" s="7">
        <f t="shared" si="0"/>
        <v>87716.055973513285</v>
      </c>
      <c r="Y25" s="7">
        <f t="shared" si="0"/>
        <v>17936.162170323281</v>
      </c>
      <c r="Z25" s="7">
        <f t="shared" si="0"/>
        <v>600.06360000000132</v>
      </c>
      <c r="AA25" s="7">
        <f t="shared" si="0"/>
        <v>69179.83020318998</v>
      </c>
      <c r="AB25" s="7">
        <f t="shared" si="0"/>
        <v>0</v>
      </c>
      <c r="AC25" s="14">
        <f t="shared" si="0"/>
        <v>1754.2411194702654</v>
      </c>
    </row>
    <row r="26" spans="1:29" x14ac:dyDescent="0.25">
      <c r="A26" s="7" t="s">
        <v>48</v>
      </c>
      <c r="B26" s="7" t="s">
        <v>49</v>
      </c>
      <c r="C26" s="1">
        <v>811.5</v>
      </c>
      <c r="D26" s="7">
        <v>8165408.71</v>
      </c>
      <c r="E26" s="31">
        <v>-300624.22633092356</v>
      </c>
      <c r="F26" s="7">
        <f t="shared" si="1"/>
        <v>7864784.4836690761</v>
      </c>
      <c r="G26" s="7">
        <v>1586970.96606</v>
      </c>
      <c r="H26" s="7">
        <v>130536.6</v>
      </c>
      <c r="I26" s="7">
        <f t="shared" si="2"/>
        <v>6147276.9176090769</v>
      </c>
      <c r="J26" s="7">
        <v>0</v>
      </c>
      <c r="K26" s="14">
        <f t="shared" si="3"/>
        <v>9691.662949684629</v>
      </c>
      <c r="L26" s="1">
        <v>780</v>
      </c>
      <c r="M26" s="7">
        <v>8527845.7699999996</v>
      </c>
      <c r="N26" s="31">
        <v>-189436.03299975736</v>
      </c>
      <c r="O26" s="7">
        <f t="shared" si="4"/>
        <v>8338410</v>
      </c>
      <c r="P26" s="7">
        <v>1684021.7555492579</v>
      </c>
      <c r="Q26" s="7">
        <v>134452.698</v>
      </c>
      <c r="R26" s="7">
        <f t="shared" si="5"/>
        <v>6519935.5464507425</v>
      </c>
      <c r="S26" s="7">
        <v>0</v>
      </c>
      <c r="T26" s="14">
        <f t="shared" si="6"/>
        <v>10690</v>
      </c>
      <c r="U26" s="1">
        <f t="shared" si="0"/>
        <v>-31.5</v>
      </c>
      <c r="V26" s="7">
        <f t="shared" si="0"/>
        <v>362437.05999999959</v>
      </c>
      <c r="W26" s="7">
        <f t="shared" si="0"/>
        <v>111188.1933311662</v>
      </c>
      <c r="X26" s="7">
        <f t="shared" si="0"/>
        <v>473625.51633092389</v>
      </c>
      <c r="Y26" s="7">
        <f t="shared" si="0"/>
        <v>97050.789489257848</v>
      </c>
      <c r="Z26" s="7">
        <f t="shared" si="0"/>
        <v>3916.0979999999981</v>
      </c>
      <c r="AA26" s="7">
        <f t="shared" si="0"/>
        <v>372658.62884166557</v>
      </c>
      <c r="AB26" s="7">
        <f t="shared" si="0"/>
        <v>0</v>
      </c>
      <c r="AC26" s="14">
        <f t="shared" si="0"/>
        <v>998.33705031537102</v>
      </c>
    </row>
    <row r="27" spans="1:29" x14ac:dyDescent="0.25">
      <c r="A27" s="7" t="s">
        <v>48</v>
      </c>
      <c r="B27" s="7" t="s">
        <v>50</v>
      </c>
      <c r="C27" s="1">
        <v>241</v>
      </c>
      <c r="D27" s="7">
        <v>3331558.08</v>
      </c>
      <c r="E27" s="31">
        <v>-122657.31034993559</v>
      </c>
      <c r="F27" s="7">
        <f t="shared" si="1"/>
        <v>3208900.7696500644</v>
      </c>
      <c r="G27" s="7">
        <v>555773.66755000001</v>
      </c>
      <c r="H27" s="7">
        <v>58012.68</v>
      </c>
      <c r="I27" s="7">
        <f t="shared" si="2"/>
        <v>2595114.4221000643</v>
      </c>
      <c r="J27" s="7">
        <v>0</v>
      </c>
      <c r="K27" s="14">
        <f t="shared" si="3"/>
        <v>13314.940952904832</v>
      </c>
      <c r="L27" s="1">
        <v>223.8</v>
      </c>
      <c r="M27" s="7">
        <v>3467320.72</v>
      </c>
      <c r="N27" s="31">
        <v>-77022.439200921726</v>
      </c>
      <c r="O27" s="7">
        <f t="shared" si="4"/>
        <v>3390298</v>
      </c>
      <c r="P27" s="7">
        <v>592241.45664824138</v>
      </c>
      <c r="Q27" s="7">
        <v>59753.060400000002</v>
      </c>
      <c r="R27" s="7">
        <f t="shared" si="5"/>
        <v>2738303.4829517589</v>
      </c>
      <c r="S27" s="7">
        <v>0</v>
      </c>
      <c r="T27" s="14">
        <f t="shared" si="6"/>
        <v>15149</v>
      </c>
      <c r="U27" s="1">
        <f t="shared" si="0"/>
        <v>-17.199999999999989</v>
      </c>
      <c r="V27" s="7">
        <f t="shared" si="0"/>
        <v>135762.64000000013</v>
      </c>
      <c r="W27" s="7">
        <f t="shared" si="0"/>
        <v>45634.871149013867</v>
      </c>
      <c r="X27" s="7">
        <f t="shared" si="0"/>
        <v>181397.23034993559</v>
      </c>
      <c r="Y27" s="7">
        <f t="shared" si="0"/>
        <v>36467.789098241366</v>
      </c>
      <c r="Z27" s="7">
        <f t="shared" si="0"/>
        <v>1740.3804000000018</v>
      </c>
      <c r="AA27" s="7">
        <f t="shared" si="0"/>
        <v>143189.06085169455</v>
      </c>
      <c r="AB27" s="7">
        <f t="shared" si="0"/>
        <v>0</v>
      </c>
      <c r="AC27" s="14">
        <f t="shared" si="0"/>
        <v>1834.0590470951684</v>
      </c>
    </row>
    <row r="28" spans="1:29" x14ac:dyDescent="0.25">
      <c r="A28" s="7" t="s">
        <v>51</v>
      </c>
      <c r="B28" s="7" t="s">
        <v>52</v>
      </c>
      <c r="C28" s="1">
        <v>31269.200000000001</v>
      </c>
      <c r="D28" s="7">
        <v>305161972.94</v>
      </c>
      <c r="E28" s="31">
        <v>-11235087.58457551</v>
      </c>
      <c r="F28" s="7">
        <f t="shared" si="1"/>
        <v>293926885.35542446</v>
      </c>
      <c r="G28" s="7">
        <v>133836104.92156</v>
      </c>
      <c r="H28" s="7">
        <v>5715807.29</v>
      </c>
      <c r="I28" s="7">
        <f t="shared" si="2"/>
        <v>154374973.14386448</v>
      </c>
      <c r="J28" s="7">
        <v>0</v>
      </c>
      <c r="K28" s="14">
        <f t="shared" si="3"/>
        <v>9399.8850420037761</v>
      </c>
      <c r="L28" s="1">
        <v>31156.7</v>
      </c>
      <c r="M28" s="7">
        <v>328573243.45999998</v>
      </c>
      <c r="N28" s="31">
        <v>-7298866.9670706149</v>
      </c>
      <c r="O28" s="7">
        <f t="shared" si="4"/>
        <v>321274376</v>
      </c>
      <c r="P28" s="7">
        <v>149214333.65995702</v>
      </c>
      <c r="Q28" s="7">
        <v>5887281.5087000001</v>
      </c>
      <c r="R28" s="7">
        <f t="shared" si="5"/>
        <v>166172760.83134297</v>
      </c>
      <c r="S28" s="7">
        <v>0</v>
      </c>
      <c r="T28" s="14">
        <f t="shared" si="6"/>
        <v>10312</v>
      </c>
      <c r="U28" s="1">
        <f t="shared" si="0"/>
        <v>-112.5</v>
      </c>
      <c r="V28" s="7">
        <f t="shared" si="0"/>
        <v>23411270.519999981</v>
      </c>
      <c r="W28" s="7">
        <f t="shared" si="0"/>
        <v>3936220.6175048947</v>
      </c>
      <c r="X28" s="7">
        <f t="shared" si="0"/>
        <v>27347490.644575536</v>
      </c>
      <c r="Y28" s="7">
        <f t="shared" si="0"/>
        <v>15378228.738397017</v>
      </c>
      <c r="Z28" s="7">
        <f t="shared" si="0"/>
        <v>171474.21870000008</v>
      </c>
      <c r="AA28" s="7">
        <f t="shared" si="0"/>
        <v>11797787.687478483</v>
      </c>
      <c r="AB28" s="7">
        <f t="shared" si="0"/>
        <v>0</v>
      </c>
      <c r="AC28" s="14">
        <f t="shared" si="0"/>
        <v>912.11495799622389</v>
      </c>
    </row>
    <row r="29" spans="1:29" x14ac:dyDescent="0.25">
      <c r="A29" s="7" t="s">
        <v>51</v>
      </c>
      <c r="B29" s="7" t="s">
        <v>51</v>
      </c>
      <c r="C29" s="1">
        <v>28765.599999999999</v>
      </c>
      <c r="D29" s="7">
        <v>283692098.37</v>
      </c>
      <c r="E29" s="31">
        <v>-10444635.488267863</v>
      </c>
      <c r="F29" s="7">
        <f t="shared" si="1"/>
        <v>273247462.88173217</v>
      </c>
      <c r="G29" s="7">
        <v>210395571.79499999</v>
      </c>
      <c r="H29" s="7">
        <v>11542487.17</v>
      </c>
      <c r="I29" s="7">
        <f t="shared" si="2"/>
        <v>51309403.916732177</v>
      </c>
      <c r="J29" s="7">
        <v>0</v>
      </c>
      <c r="K29" s="14">
        <f t="shared" si="3"/>
        <v>9499.1052813684455</v>
      </c>
      <c r="L29" s="1">
        <v>27908.6</v>
      </c>
      <c r="M29" s="7">
        <v>297342601.77999997</v>
      </c>
      <c r="N29" s="31">
        <v>-6605115.1066994248</v>
      </c>
      <c r="O29" s="7">
        <f t="shared" si="4"/>
        <v>290737487</v>
      </c>
      <c r="P29" s="7">
        <v>233745770.34553379</v>
      </c>
      <c r="Q29" s="7">
        <v>11888761.7851</v>
      </c>
      <c r="R29" s="7">
        <f t="shared" si="5"/>
        <v>45102954.869366214</v>
      </c>
      <c r="S29" s="7">
        <v>0</v>
      </c>
      <c r="T29" s="14">
        <f t="shared" si="6"/>
        <v>10417</v>
      </c>
      <c r="U29" s="1">
        <f t="shared" si="0"/>
        <v>-857</v>
      </c>
      <c r="V29" s="7">
        <f t="shared" si="0"/>
        <v>13650503.409999967</v>
      </c>
      <c r="W29" s="7">
        <f t="shared" si="0"/>
        <v>3839520.3815684384</v>
      </c>
      <c r="X29" s="7">
        <f t="shared" si="0"/>
        <v>17490024.118267834</v>
      </c>
      <c r="Y29" s="7">
        <f t="shared" si="0"/>
        <v>23350198.550533801</v>
      </c>
      <c r="Z29" s="7">
        <f t="shared" si="0"/>
        <v>346274.61510000005</v>
      </c>
      <c r="AA29" s="7">
        <f t="shared" si="0"/>
        <v>-6206449.0473659635</v>
      </c>
      <c r="AB29" s="7">
        <f t="shared" si="0"/>
        <v>0</v>
      </c>
      <c r="AC29" s="14">
        <f t="shared" si="0"/>
        <v>917.8947186315545</v>
      </c>
    </row>
    <row r="30" spans="1:29" x14ac:dyDescent="0.25">
      <c r="A30" s="7" t="s">
        <v>53</v>
      </c>
      <c r="B30" s="7" t="s">
        <v>54</v>
      </c>
      <c r="C30" s="1">
        <v>1004</v>
      </c>
      <c r="D30" s="7">
        <v>10061015.84</v>
      </c>
      <c r="E30" s="31">
        <v>-370414.41652504459</v>
      </c>
      <c r="F30" s="7">
        <f t="shared" si="1"/>
        <v>9690601.4234749544</v>
      </c>
      <c r="G30" s="7">
        <v>5131646.6965199998</v>
      </c>
      <c r="H30" s="7">
        <v>771903.3</v>
      </c>
      <c r="I30" s="7">
        <f t="shared" si="2"/>
        <v>3787051.4269549549</v>
      </c>
      <c r="J30" s="7">
        <v>0</v>
      </c>
      <c r="K30" s="14">
        <f t="shared" si="3"/>
        <v>9651.9934496762489</v>
      </c>
      <c r="L30" s="1">
        <v>947.9</v>
      </c>
      <c r="M30" s="7">
        <v>10378759.83</v>
      </c>
      <c r="N30" s="31">
        <v>-230551.90521491293</v>
      </c>
      <c r="O30" s="7">
        <f t="shared" si="4"/>
        <v>10148208</v>
      </c>
      <c r="P30" s="7">
        <v>7773514.7520929947</v>
      </c>
      <c r="Q30" s="7">
        <v>795060.39900000009</v>
      </c>
      <c r="R30" s="7">
        <f t="shared" si="5"/>
        <v>1579632.848907005</v>
      </c>
      <c r="S30" s="7">
        <v>0</v>
      </c>
      <c r="T30" s="14">
        <f t="shared" si="6"/>
        <v>10706</v>
      </c>
      <c r="U30" s="1">
        <f t="shared" si="0"/>
        <v>-56.100000000000023</v>
      </c>
      <c r="V30" s="7">
        <f t="shared" si="0"/>
        <v>317743.99000000022</v>
      </c>
      <c r="W30" s="7">
        <f t="shared" si="0"/>
        <v>139862.51131013167</v>
      </c>
      <c r="X30" s="7">
        <f t="shared" si="0"/>
        <v>457606.57652504556</v>
      </c>
      <c r="Y30" s="7">
        <f t="shared" si="0"/>
        <v>2641868.055572995</v>
      </c>
      <c r="Z30" s="7">
        <f t="shared" si="0"/>
        <v>23157.099000000046</v>
      </c>
      <c r="AA30" s="7">
        <f t="shared" si="0"/>
        <v>-2207418.5780479498</v>
      </c>
      <c r="AB30" s="7">
        <f t="shared" si="0"/>
        <v>0</v>
      </c>
      <c r="AC30" s="14">
        <f t="shared" si="0"/>
        <v>1054.0065503237511</v>
      </c>
    </row>
    <row r="31" spans="1:29" x14ac:dyDescent="0.25">
      <c r="A31" s="7" t="s">
        <v>53</v>
      </c>
      <c r="B31" s="7" t="s">
        <v>55</v>
      </c>
      <c r="C31" s="1">
        <v>1430</v>
      </c>
      <c r="D31" s="7">
        <v>13823847.02</v>
      </c>
      <c r="E31" s="31">
        <v>-508949.82270943094</v>
      </c>
      <c r="F31" s="7">
        <f t="shared" si="1"/>
        <v>13314897.19729057</v>
      </c>
      <c r="G31" s="7">
        <v>5801011.1054140013</v>
      </c>
      <c r="H31" s="7">
        <v>612736.39</v>
      </c>
      <c r="I31" s="7">
        <f t="shared" si="2"/>
        <v>6901149.7018765686</v>
      </c>
      <c r="J31" s="7">
        <v>0</v>
      </c>
      <c r="K31" s="14">
        <f t="shared" si="3"/>
        <v>9311.1169211822162</v>
      </c>
      <c r="L31" s="1">
        <v>1375.2</v>
      </c>
      <c r="M31" s="7">
        <v>14404238.23</v>
      </c>
      <c r="N31" s="31">
        <v>-319973.15878692851</v>
      </c>
      <c r="O31" s="7">
        <f t="shared" si="4"/>
        <v>14084265</v>
      </c>
      <c r="P31" s="7">
        <v>8824018.7412127983</v>
      </c>
      <c r="Q31" s="7">
        <v>631118.4817</v>
      </c>
      <c r="R31" s="7">
        <f t="shared" si="5"/>
        <v>4629127.7770872014</v>
      </c>
      <c r="S31" s="7">
        <v>0</v>
      </c>
      <c r="T31" s="14">
        <f t="shared" si="6"/>
        <v>10242</v>
      </c>
      <c r="U31" s="1">
        <f t="shared" si="0"/>
        <v>-54.799999999999955</v>
      </c>
      <c r="V31" s="7">
        <f t="shared" si="0"/>
        <v>580391.21000000089</v>
      </c>
      <c r="W31" s="7">
        <f t="shared" si="0"/>
        <v>188976.66392250243</v>
      </c>
      <c r="X31" s="7">
        <f t="shared" si="0"/>
        <v>769367.80270943046</v>
      </c>
      <c r="Y31" s="7">
        <f t="shared" si="0"/>
        <v>3023007.635798797</v>
      </c>
      <c r="Z31" s="7">
        <f t="shared" si="0"/>
        <v>18382.09169999999</v>
      </c>
      <c r="AA31" s="7">
        <f t="shared" si="0"/>
        <v>-2272021.9247893672</v>
      </c>
      <c r="AB31" s="7">
        <f t="shared" si="0"/>
        <v>0</v>
      </c>
      <c r="AC31" s="14">
        <f t="shared" si="0"/>
        <v>930.88307881778383</v>
      </c>
    </row>
    <row r="32" spans="1:29" x14ac:dyDescent="0.25">
      <c r="A32" s="7" t="s">
        <v>56</v>
      </c>
      <c r="B32" s="7" t="s">
        <v>57</v>
      </c>
      <c r="C32" s="1">
        <v>100.4</v>
      </c>
      <c r="D32" s="7">
        <v>1831852.11</v>
      </c>
      <c r="E32" s="31">
        <v>-67442.934319624517</v>
      </c>
      <c r="F32" s="7">
        <f t="shared" si="1"/>
        <v>1764409.1756803757</v>
      </c>
      <c r="G32" s="7">
        <v>473339.52470000001</v>
      </c>
      <c r="H32" s="7">
        <v>45826.3</v>
      </c>
      <c r="I32" s="7">
        <f t="shared" si="2"/>
        <v>1245243.3509803757</v>
      </c>
      <c r="J32" s="7">
        <v>0</v>
      </c>
      <c r="K32" s="14">
        <f t="shared" si="3"/>
        <v>17573.79657052167</v>
      </c>
      <c r="L32" s="1">
        <v>94.4</v>
      </c>
      <c r="M32" s="7">
        <v>1885731.25</v>
      </c>
      <c r="N32" s="31">
        <v>-41889.295015202151</v>
      </c>
      <c r="O32" s="7">
        <f t="shared" si="4"/>
        <v>1843842</v>
      </c>
      <c r="P32" s="7">
        <v>562365.81369204528</v>
      </c>
      <c r="Q32" s="7">
        <v>47201.089000000007</v>
      </c>
      <c r="R32" s="7">
        <f t="shared" si="5"/>
        <v>1234275.0973079547</v>
      </c>
      <c r="S32" s="7">
        <v>0</v>
      </c>
      <c r="T32" s="14">
        <f t="shared" si="6"/>
        <v>19532</v>
      </c>
      <c r="U32" s="1">
        <f t="shared" si="0"/>
        <v>-6</v>
      </c>
      <c r="V32" s="7">
        <f t="shared" si="0"/>
        <v>53879.139999999898</v>
      </c>
      <c r="W32" s="7">
        <f t="shared" si="0"/>
        <v>25553.639304422366</v>
      </c>
      <c r="X32" s="7">
        <f t="shared" ref="X32:AC63" si="7">O32-F32</f>
        <v>79432.824319624342</v>
      </c>
      <c r="Y32" s="7">
        <f t="shared" si="7"/>
        <v>89026.288992045273</v>
      </c>
      <c r="Z32" s="7">
        <f t="shared" si="7"/>
        <v>1374.7890000000043</v>
      </c>
      <c r="AA32" s="7">
        <f t="shared" si="7"/>
        <v>-10968.253672420979</v>
      </c>
      <c r="AB32" s="7">
        <f t="shared" si="7"/>
        <v>0</v>
      </c>
      <c r="AC32" s="14">
        <f t="shared" si="7"/>
        <v>1958.2034294783298</v>
      </c>
    </row>
    <row r="33" spans="1:29" x14ac:dyDescent="0.25">
      <c r="A33" s="7" t="s">
        <v>56</v>
      </c>
      <c r="B33" s="7" t="s">
        <v>56</v>
      </c>
      <c r="C33" s="1">
        <v>174.8</v>
      </c>
      <c r="D33" s="7">
        <v>2897758.68</v>
      </c>
      <c r="E33" s="31">
        <v>-106686.2042314987</v>
      </c>
      <c r="F33" s="7">
        <f t="shared" si="1"/>
        <v>2791072.4757685014</v>
      </c>
      <c r="G33" s="7">
        <v>817606.13968799997</v>
      </c>
      <c r="H33" s="7">
        <v>63940.68</v>
      </c>
      <c r="I33" s="7">
        <f t="shared" si="2"/>
        <v>1909525.6560805014</v>
      </c>
      <c r="J33" s="7">
        <v>0</v>
      </c>
      <c r="K33" s="14">
        <f t="shared" si="3"/>
        <v>15967.233843069229</v>
      </c>
      <c r="L33" s="1">
        <v>177</v>
      </c>
      <c r="M33" s="7">
        <v>3157621.23</v>
      </c>
      <c r="N33" s="31">
        <v>-70142.830400533203</v>
      </c>
      <c r="O33" s="7">
        <f t="shared" si="4"/>
        <v>3087478</v>
      </c>
      <c r="P33" s="7">
        <v>982781.06820778386</v>
      </c>
      <c r="Q33" s="7">
        <v>65858.900399999999</v>
      </c>
      <c r="R33" s="7">
        <f t="shared" si="5"/>
        <v>2038838.0313922164</v>
      </c>
      <c r="S33" s="7">
        <v>0</v>
      </c>
      <c r="T33" s="14">
        <f t="shared" si="6"/>
        <v>17443</v>
      </c>
      <c r="U33" s="1">
        <f t="shared" ref="U33:AC64" si="8">L33-C33</f>
        <v>2.1999999999999886</v>
      </c>
      <c r="V33" s="7">
        <f t="shared" si="8"/>
        <v>259862.54999999981</v>
      </c>
      <c r="W33" s="7">
        <f t="shared" si="8"/>
        <v>36543.373830965502</v>
      </c>
      <c r="X33" s="7">
        <f t="shared" si="7"/>
        <v>296405.5242314986</v>
      </c>
      <c r="Y33" s="7">
        <f t="shared" si="7"/>
        <v>165174.92851978389</v>
      </c>
      <c r="Z33" s="7">
        <f t="shared" si="7"/>
        <v>1918.2203999999983</v>
      </c>
      <c r="AA33" s="7">
        <f t="shared" si="7"/>
        <v>129312.37531171506</v>
      </c>
      <c r="AB33" s="7">
        <f t="shared" si="7"/>
        <v>0</v>
      </c>
      <c r="AC33" s="14">
        <f t="shared" si="7"/>
        <v>1475.7661569307711</v>
      </c>
    </row>
    <row r="34" spans="1:29" x14ac:dyDescent="0.25">
      <c r="A34" s="7" t="s">
        <v>58</v>
      </c>
      <c r="B34" s="7" t="s">
        <v>58</v>
      </c>
      <c r="C34" s="1">
        <v>660.1</v>
      </c>
      <c r="D34" s="7">
        <v>7182572.8600000003</v>
      </c>
      <c r="E34" s="31">
        <v>-264439.35457371478</v>
      </c>
      <c r="F34" s="7">
        <f t="shared" si="1"/>
        <v>6918133.5054262858</v>
      </c>
      <c r="G34" s="7">
        <v>3895268.0623999997</v>
      </c>
      <c r="H34" s="7">
        <v>303300.37</v>
      </c>
      <c r="I34" s="7">
        <f t="shared" si="2"/>
        <v>2719565.073026286</v>
      </c>
      <c r="J34" s="7">
        <v>0</v>
      </c>
      <c r="K34" s="14">
        <f t="shared" si="3"/>
        <v>10480.432518446123</v>
      </c>
      <c r="L34" s="1">
        <v>634</v>
      </c>
      <c r="M34" s="7">
        <v>7501625.8700000001</v>
      </c>
      <c r="N34" s="31">
        <v>-166639.76861077233</v>
      </c>
      <c r="O34" s="7">
        <f t="shared" si="4"/>
        <v>7334986</v>
      </c>
      <c r="P34" s="7">
        <v>4763164.1535214707</v>
      </c>
      <c r="Q34" s="7">
        <v>312399.3811</v>
      </c>
      <c r="R34" s="7">
        <f t="shared" si="5"/>
        <v>2259422.4653785294</v>
      </c>
      <c r="S34" s="7">
        <v>0</v>
      </c>
      <c r="T34" s="14">
        <f t="shared" si="6"/>
        <v>11569</v>
      </c>
      <c r="U34" s="1">
        <f t="shared" si="8"/>
        <v>-26.100000000000023</v>
      </c>
      <c r="V34" s="7">
        <f t="shared" si="8"/>
        <v>319053.00999999978</v>
      </c>
      <c r="W34" s="7">
        <f t="shared" si="8"/>
        <v>97799.585962942452</v>
      </c>
      <c r="X34" s="7">
        <f t="shared" si="7"/>
        <v>416852.49457371421</v>
      </c>
      <c r="Y34" s="7">
        <f t="shared" si="7"/>
        <v>867896.09112147102</v>
      </c>
      <c r="Z34" s="7">
        <f t="shared" si="7"/>
        <v>9099.0111000000034</v>
      </c>
      <c r="AA34" s="7">
        <f t="shared" si="7"/>
        <v>-460142.60764775658</v>
      </c>
      <c r="AB34" s="7">
        <f t="shared" si="7"/>
        <v>0</v>
      </c>
      <c r="AC34" s="14">
        <f t="shared" si="7"/>
        <v>1088.5674815538769</v>
      </c>
    </row>
    <row r="35" spans="1:29" x14ac:dyDescent="0.25">
      <c r="A35" s="7" t="s">
        <v>59</v>
      </c>
      <c r="B35" s="7" t="s">
        <v>60</v>
      </c>
      <c r="C35" s="1">
        <v>1052.0999999999999</v>
      </c>
      <c r="D35" s="7">
        <v>10529372.73</v>
      </c>
      <c r="E35" s="31">
        <v>-387657.81887067045</v>
      </c>
      <c r="F35" s="7">
        <f t="shared" si="1"/>
        <v>10141714.911129329</v>
      </c>
      <c r="G35" s="7">
        <v>760675.49716600007</v>
      </c>
      <c r="H35" s="7">
        <v>154632.26999999999</v>
      </c>
      <c r="I35" s="7">
        <f t="shared" si="2"/>
        <v>9226407.1439633295</v>
      </c>
      <c r="J35" s="7">
        <v>0</v>
      </c>
      <c r="K35" s="14">
        <f t="shared" si="3"/>
        <v>9639.4971116142297</v>
      </c>
      <c r="L35" s="1">
        <v>1006.6</v>
      </c>
      <c r="M35" s="7">
        <v>10953896.970000001</v>
      </c>
      <c r="N35" s="31">
        <v>-243327.89825827989</v>
      </c>
      <c r="O35" s="7">
        <f t="shared" si="4"/>
        <v>10710569</v>
      </c>
      <c r="P35" s="7">
        <v>772443.02876466198</v>
      </c>
      <c r="Q35" s="7">
        <v>159271.23809999999</v>
      </c>
      <c r="R35" s="7">
        <f t="shared" si="5"/>
        <v>9778854.7331353389</v>
      </c>
      <c r="S35" s="7">
        <v>0</v>
      </c>
      <c r="T35" s="14">
        <f t="shared" si="6"/>
        <v>10640</v>
      </c>
      <c r="U35" s="1">
        <f t="shared" si="8"/>
        <v>-45.499999999999886</v>
      </c>
      <c r="V35" s="7">
        <f t="shared" si="8"/>
        <v>424524.24000000022</v>
      </c>
      <c r="W35" s="7">
        <f t="shared" si="8"/>
        <v>144329.92061239056</v>
      </c>
      <c r="X35" s="7">
        <f t="shared" si="7"/>
        <v>568854.08887067065</v>
      </c>
      <c r="Y35" s="7">
        <f t="shared" si="7"/>
        <v>11767.53159866191</v>
      </c>
      <c r="Z35" s="7">
        <f t="shared" si="7"/>
        <v>4638.9680999999982</v>
      </c>
      <c r="AA35" s="7">
        <f t="shared" si="7"/>
        <v>552447.58917200938</v>
      </c>
      <c r="AB35" s="7">
        <f t="shared" si="7"/>
        <v>0</v>
      </c>
      <c r="AC35" s="14">
        <f t="shared" si="7"/>
        <v>1000.5028883857703</v>
      </c>
    </row>
    <row r="36" spans="1:29" x14ac:dyDescent="0.25">
      <c r="A36" s="7" t="s">
        <v>59</v>
      </c>
      <c r="B36" s="7" t="s">
        <v>61</v>
      </c>
      <c r="C36" s="1">
        <v>372.5</v>
      </c>
      <c r="D36" s="7">
        <v>4419362.74</v>
      </c>
      <c r="E36" s="31">
        <v>-162706.79788032442</v>
      </c>
      <c r="F36" s="7">
        <f t="shared" si="1"/>
        <v>4256655.9421196757</v>
      </c>
      <c r="G36" s="7">
        <v>290470.07699999999</v>
      </c>
      <c r="H36" s="7">
        <v>49971.89</v>
      </c>
      <c r="I36" s="7">
        <f t="shared" si="2"/>
        <v>3916213.9751196755</v>
      </c>
      <c r="J36" s="7">
        <v>0</v>
      </c>
      <c r="K36" s="14">
        <f t="shared" si="3"/>
        <v>11427.264274146781</v>
      </c>
      <c r="L36" s="1">
        <v>366</v>
      </c>
      <c r="M36" s="7">
        <v>4733926.88</v>
      </c>
      <c r="N36" s="31">
        <v>-105158.60075857335</v>
      </c>
      <c r="O36" s="7">
        <f t="shared" si="4"/>
        <v>4628768</v>
      </c>
      <c r="P36" s="7">
        <v>287617.28850047523</v>
      </c>
      <c r="Q36" s="7">
        <v>51471.046699999999</v>
      </c>
      <c r="R36" s="7">
        <f t="shared" si="5"/>
        <v>4289679.6647995254</v>
      </c>
      <c r="S36" s="7">
        <v>0</v>
      </c>
      <c r="T36" s="14">
        <f t="shared" si="6"/>
        <v>12647</v>
      </c>
      <c r="U36" s="1">
        <f t="shared" si="8"/>
        <v>-6.5</v>
      </c>
      <c r="V36" s="7">
        <f t="shared" si="8"/>
        <v>314564.13999999966</v>
      </c>
      <c r="W36" s="7">
        <f t="shared" si="8"/>
        <v>57548.197121751073</v>
      </c>
      <c r="X36" s="7">
        <f t="shared" si="7"/>
        <v>372112.05788032431</v>
      </c>
      <c r="Y36" s="7">
        <f t="shared" si="7"/>
        <v>-2852.7884995247587</v>
      </c>
      <c r="Z36" s="7">
        <f t="shared" si="7"/>
        <v>1499.1566999999995</v>
      </c>
      <c r="AA36" s="7">
        <f t="shared" si="7"/>
        <v>373465.68967984989</v>
      </c>
      <c r="AB36" s="7">
        <f t="shared" si="7"/>
        <v>0</v>
      </c>
      <c r="AC36" s="14">
        <f t="shared" si="7"/>
        <v>1219.7357258532193</v>
      </c>
    </row>
    <row r="37" spans="1:29" x14ac:dyDescent="0.25">
      <c r="A37" s="7" t="s">
        <v>59</v>
      </c>
      <c r="B37" s="7" t="s">
        <v>62</v>
      </c>
      <c r="C37" s="1">
        <v>165</v>
      </c>
      <c r="D37" s="7">
        <v>2880283.49</v>
      </c>
      <c r="E37" s="31">
        <v>-106042.82364146136</v>
      </c>
      <c r="F37" s="7">
        <f t="shared" si="1"/>
        <v>2774240.6663585389</v>
      </c>
      <c r="G37" s="7">
        <v>717492.47748400003</v>
      </c>
      <c r="H37" s="7">
        <v>113990.98</v>
      </c>
      <c r="I37" s="7">
        <f t="shared" si="2"/>
        <v>1942757.208874539</v>
      </c>
      <c r="J37" s="7">
        <v>0</v>
      </c>
      <c r="K37" s="14">
        <f t="shared" si="3"/>
        <v>16813.579796112357</v>
      </c>
      <c r="L37" s="1">
        <v>151.5</v>
      </c>
      <c r="M37" s="7">
        <v>2947549.01</v>
      </c>
      <c r="N37" s="31">
        <v>-65476.323867283325</v>
      </c>
      <c r="O37" s="7">
        <f t="shared" si="4"/>
        <v>2882073</v>
      </c>
      <c r="P37" s="7">
        <v>717966.83625783026</v>
      </c>
      <c r="Q37" s="7">
        <v>117410.70939999999</v>
      </c>
      <c r="R37" s="7">
        <f t="shared" si="5"/>
        <v>2046695.4543421697</v>
      </c>
      <c r="S37" s="7">
        <v>0</v>
      </c>
      <c r="T37" s="14">
        <f t="shared" si="6"/>
        <v>19024</v>
      </c>
      <c r="U37" s="1">
        <f t="shared" si="8"/>
        <v>-13.5</v>
      </c>
      <c r="V37" s="7">
        <f t="shared" si="8"/>
        <v>67265.519999999553</v>
      </c>
      <c r="W37" s="7">
        <f t="shared" si="8"/>
        <v>40566.499774178039</v>
      </c>
      <c r="X37" s="7">
        <f t="shared" si="7"/>
        <v>107832.3336414611</v>
      </c>
      <c r="Y37" s="7">
        <f t="shared" si="7"/>
        <v>474.35877383023035</v>
      </c>
      <c r="Z37" s="7">
        <f t="shared" si="7"/>
        <v>3419.7293999999965</v>
      </c>
      <c r="AA37" s="7">
        <f t="shared" si="7"/>
        <v>103938.24546763068</v>
      </c>
      <c r="AB37" s="7">
        <f t="shared" si="7"/>
        <v>0</v>
      </c>
      <c r="AC37" s="14">
        <f t="shared" si="7"/>
        <v>2210.4202038876429</v>
      </c>
    </row>
    <row r="38" spans="1:29" x14ac:dyDescent="0.25">
      <c r="A38" s="7" t="s">
        <v>63</v>
      </c>
      <c r="B38" s="7" t="s">
        <v>64</v>
      </c>
      <c r="C38" s="1">
        <v>208.5</v>
      </c>
      <c r="D38" s="7">
        <v>3269880.46</v>
      </c>
      <c r="E38" s="31">
        <v>-120386.53769752383</v>
      </c>
      <c r="F38" s="7">
        <f t="shared" si="1"/>
        <v>3149493.9223024761</v>
      </c>
      <c r="G38" s="7">
        <v>1031663.4244</v>
      </c>
      <c r="H38" s="7">
        <v>73893.86</v>
      </c>
      <c r="I38" s="7">
        <f t="shared" si="2"/>
        <v>2043936.6379024761</v>
      </c>
      <c r="J38" s="7">
        <v>0</v>
      </c>
      <c r="K38" s="14">
        <f t="shared" si="3"/>
        <v>15105.486437901563</v>
      </c>
      <c r="L38" s="1">
        <v>180.1</v>
      </c>
      <c r="M38" s="7">
        <v>3282581.51</v>
      </c>
      <c r="N38" s="31">
        <v>-72918.675598040674</v>
      </c>
      <c r="O38" s="7">
        <f t="shared" si="4"/>
        <v>3209663</v>
      </c>
      <c r="P38" s="7">
        <v>1097722.7241891148</v>
      </c>
      <c r="Q38" s="7">
        <v>76110.675799999997</v>
      </c>
      <c r="R38" s="7">
        <f t="shared" si="5"/>
        <v>2035829.6000108852</v>
      </c>
      <c r="S38" s="7">
        <v>0</v>
      </c>
      <c r="T38" s="14">
        <f t="shared" si="6"/>
        <v>17822</v>
      </c>
      <c r="U38" s="1">
        <f t="shared" si="8"/>
        <v>-28.400000000000006</v>
      </c>
      <c r="V38" s="7">
        <f t="shared" si="8"/>
        <v>12701.049999999814</v>
      </c>
      <c r="W38" s="7">
        <f t="shared" si="8"/>
        <v>47467.862099483158</v>
      </c>
      <c r="X38" s="7">
        <f t="shared" si="7"/>
        <v>60169.07769752387</v>
      </c>
      <c r="Y38" s="7">
        <f t="shared" si="7"/>
        <v>66059.299789114739</v>
      </c>
      <c r="Z38" s="7">
        <f t="shared" si="7"/>
        <v>2216.8157999999967</v>
      </c>
      <c r="AA38" s="7">
        <f t="shared" si="7"/>
        <v>-8107.0378915909678</v>
      </c>
      <c r="AB38" s="7">
        <f t="shared" si="7"/>
        <v>0</v>
      </c>
      <c r="AC38" s="14">
        <f t="shared" si="7"/>
        <v>2716.5135620984365</v>
      </c>
    </row>
    <row r="39" spans="1:29" x14ac:dyDescent="0.25">
      <c r="A39" s="7" t="s">
        <v>63</v>
      </c>
      <c r="B39" s="7" t="s">
        <v>65</v>
      </c>
      <c r="C39" s="1">
        <v>287.5</v>
      </c>
      <c r="D39" s="7">
        <v>3873179.52</v>
      </c>
      <c r="E39" s="31">
        <v>-142598.07904224037</v>
      </c>
      <c r="F39" s="7">
        <f t="shared" si="1"/>
        <v>3730581.4409577595</v>
      </c>
      <c r="G39" s="7">
        <v>1895216.5349999999</v>
      </c>
      <c r="H39" s="7">
        <v>84233.96</v>
      </c>
      <c r="I39" s="7">
        <f t="shared" si="2"/>
        <v>1751130.9459577596</v>
      </c>
      <c r="J39" s="7">
        <v>0</v>
      </c>
      <c r="K39" s="14">
        <f t="shared" si="3"/>
        <v>12975.935446809599</v>
      </c>
      <c r="L39" s="1">
        <v>272</v>
      </c>
      <c r="M39" s="7">
        <v>4081274.21</v>
      </c>
      <c r="N39" s="31">
        <v>-90660.691665700549</v>
      </c>
      <c r="O39" s="7">
        <f t="shared" si="4"/>
        <v>3990614</v>
      </c>
      <c r="P39" s="7">
        <v>1911692.1696820962</v>
      </c>
      <c r="Q39" s="7">
        <v>86760.978800000012</v>
      </c>
      <c r="R39" s="7">
        <f t="shared" si="5"/>
        <v>1992160.8515179039</v>
      </c>
      <c r="S39" s="7">
        <v>0</v>
      </c>
      <c r="T39" s="14">
        <f t="shared" si="6"/>
        <v>14671</v>
      </c>
      <c r="U39" s="1">
        <f t="shared" si="8"/>
        <v>-15.5</v>
      </c>
      <c r="V39" s="7">
        <f t="shared" si="8"/>
        <v>208094.68999999994</v>
      </c>
      <c r="W39" s="7">
        <f t="shared" si="8"/>
        <v>51937.387376539817</v>
      </c>
      <c r="X39" s="7">
        <f t="shared" si="7"/>
        <v>260032.55904224049</v>
      </c>
      <c r="Y39" s="7">
        <f t="shared" si="7"/>
        <v>16475.634682096308</v>
      </c>
      <c r="Z39" s="7">
        <f t="shared" si="7"/>
        <v>2527.0188000000053</v>
      </c>
      <c r="AA39" s="7">
        <f t="shared" si="7"/>
        <v>241029.90556014422</v>
      </c>
      <c r="AB39" s="7">
        <f t="shared" si="7"/>
        <v>0</v>
      </c>
      <c r="AC39" s="14">
        <f t="shared" si="7"/>
        <v>1695.0645531904011</v>
      </c>
    </row>
    <row r="40" spans="1:29" x14ac:dyDescent="0.25">
      <c r="A40" s="7" t="s">
        <v>66</v>
      </c>
      <c r="B40" s="7" t="s">
        <v>66</v>
      </c>
      <c r="C40" s="1">
        <v>425.5</v>
      </c>
      <c r="D40" s="7">
        <v>4816239.22</v>
      </c>
      <c r="E40" s="31">
        <v>-177318.5202063389</v>
      </c>
      <c r="F40" s="7">
        <f t="shared" si="1"/>
        <v>4638920.699793661</v>
      </c>
      <c r="G40" s="7">
        <v>1060106.364846</v>
      </c>
      <c r="H40" s="7">
        <v>106118.06</v>
      </c>
      <c r="I40" s="7">
        <f t="shared" si="2"/>
        <v>3472696.274947661</v>
      </c>
      <c r="J40" s="7">
        <v>0</v>
      </c>
      <c r="K40" s="14">
        <f t="shared" si="3"/>
        <v>10902.281315613774</v>
      </c>
      <c r="L40" s="1">
        <v>388.3</v>
      </c>
      <c r="M40" s="7">
        <v>4973444.26</v>
      </c>
      <c r="N40" s="31">
        <v>-110479.19678310667</v>
      </c>
      <c r="O40" s="7">
        <f t="shared" si="4"/>
        <v>4862965</v>
      </c>
      <c r="P40" s="7">
        <v>1125219.4361947565</v>
      </c>
      <c r="Q40" s="7">
        <v>109301.6018</v>
      </c>
      <c r="R40" s="7">
        <f t="shared" si="5"/>
        <v>3628443.9620052436</v>
      </c>
      <c r="S40" s="7">
        <v>0</v>
      </c>
      <c r="T40" s="14">
        <f t="shared" si="6"/>
        <v>12524</v>
      </c>
      <c r="U40" s="1">
        <f t="shared" si="8"/>
        <v>-37.199999999999989</v>
      </c>
      <c r="V40" s="7">
        <f t="shared" si="8"/>
        <v>157205.04000000004</v>
      </c>
      <c r="W40" s="7">
        <f t="shared" si="8"/>
        <v>66839.323423232228</v>
      </c>
      <c r="X40" s="7">
        <f t="shared" si="7"/>
        <v>224044.30020633899</v>
      </c>
      <c r="Y40" s="7">
        <f t="shared" si="7"/>
        <v>65113.071348756552</v>
      </c>
      <c r="Z40" s="7">
        <f t="shared" si="7"/>
        <v>3183.5418000000063</v>
      </c>
      <c r="AA40" s="7">
        <f t="shared" si="7"/>
        <v>155747.68705758266</v>
      </c>
      <c r="AB40" s="7">
        <f t="shared" si="7"/>
        <v>0</v>
      </c>
      <c r="AC40" s="14">
        <f t="shared" si="7"/>
        <v>1621.7186843862255</v>
      </c>
    </row>
    <row r="41" spans="1:29" x14ac:dyDescent="0.25">
      <c r="A41" s="7" t="s">
        <v>67</v>
      </c>
      <c r="B41" s="7" t="s">
        <v>68</v>
      </c>
      <c r="C41" s="1">
        <v>348.1</v>
      </c>
      <c r="D41" s="7">
        <v>4331247.76</v>
      </c>
      <c r="E41" s="31">
        <v>-159462.68620980586</v>
      </c>
      <c r="F41" s="7">
        <f t="shared" si="1"/>
        <v>4171785.073790194</v>
      </c>
      <c r="G41" s="7">
        <v>3017428.5248099999</v>
      </c>
      <c r="H41" s="7">
        <v>390225.35</v>
      </c>
      <c r="I41" s="7">
        <f t="shared" si="2"/>
        <v>764131.19898019417</v>
      </c>
      <c r="J41" s="7">
        <v>0</v>
      </c>
      <c r="K41" s="14">
        <f t="shared" si="3"/>
        <v>11984.444337231238</v>
      </c>
      <c r="L41" s="1">
        <v>331</v>
      </c>
      <c r="M41" s="7">
        <v>4549625.29</v>
      </c>
      <c r="N41" s="31">
        <v>-101064.55836770729</v>
      </c>
      <c r="O41" s="7">
        <f t="shared" si="4"/>
        <v>4448561</v>
      </c>
      <c r="P41" s="7">
        <v>3289955.4264087388</v>
      </c>
      <c r="Q41" s="7">
        <v>401932.11050000001</v>
      </c>
      <c r="R41" s="7">
        <f t="shared" si="5"/>
        <v>756673.46309126122</v>
      </c>
      <c r="S41" s="7">
        <v>0</v>
      </c>
      <c r="T41" s="14">
        <f t="shared" si="6"/>
        <v>13440</v>
      </c>
      <c r="U41" s="1">
        <f t="shared" si="8"/>
        <v>-17.100000000000023</v>
      </c>
      <c r="V41" s="7">
        <f t="shared" si="8"/>
        <v>218377.53000000026</v>
      </c>
      <c r="W41" s="7">
        <f t="shared" si="8"/>
        <v>58398.127842098576</v>
      </c>
      <c r="X41" s="7">
        <f t="shared" si="7"/>
        <v>276775.926209806</v>
      </c>
      <c r="Y41" s="7">
        <f t="shared" si="7"/>
        <v>272526.90159873897</v>
      </c>
      <c r="Z41" s="7">
        <f t="shared" si="7"/>
        <v>11706.760500000033</v>
      </c>
      <c r="AA41" s="7">
        <f t="shared" si="7"/>
        <v>-7457.735888932948</v>
      </c>
      <c r="AB41" s="7">
        <f t="shared" si="7"/>
        <v>0</v>
      </c>
      <c r="AC41" s="14">
        <f t="shared" si="7"/>
        <v>1455.555662768762</v>
      </c>
    </row>
    <row r="42" spans="1:29" x14ac:dyDescent="0.25">
      <c r="A42" s="7" t="s">
        <v>69</v>
      </c>
      <c r="B42" s="7" t="s">
        <v>69</v>
      </c>
      <c r="C42" s="1">
        <v>4715.5</v>
      </c>
      <c r="D42" s="7">
        <v>45253771.549999997</v>
      </c>
      <c r="E42" s="31">
        <v>-1666099.0948455669</v>
      </c>
      <c r="F42" s="7">
        <f t="shared" si="1"/>
        <v>43587672.455154434</v>
      </c>
      <c r="G42" s="7">
        <v>10741298.599984</v>
      </c>
      <c r="H42" s="7">
        <v>1511735.49</v>
      </c>
      <c r="I42" s="7">
        <f t="shared" si="2"/>
        <v>31334638.365170438</v>
      </c>
      <c r="J42" s="7">
        <v>0</v>
      </c>
      <c r="K42" s="14">
        <f t="shared" si="3"/>
        <v>9243.4890160437772</v>
      </c>
      <c r="L42" s="1">
        <v>4492.5</v>
      </c>
      <c r="M42" s="7">
        <v>46728697.009999998</v>
      </c>
      <c r="N42" s="31">
        <v>-1038022.8755968723</v>
      </c>
      <c r="O42" s="7">
        <f t="shared" si="4"/>
        <v>45690674</v>
      </c>
      <c r="P42" s="7">
        <v>11514297.815331893</v>
      </c>
      <c r="Q42" s="7">
        <v>1557087.5547</v>
      </c>
      <c r="R42" s="7">
        <f t="shared" si="5"/>
        <v>32619288.62996811</v>
      </c>
      <c r="S42" s="7">
        <v>0</v>
      </c>
      <c r="T42" s="14">
        <f t="shared" si="6"/>
        <v>10170</v>
      </c>
      <c r="U42" s="1">
        <f t="shared" si="8"/>
        <v>-223</v>
      </c>
      <c r="V42" s="7">
        <f t="shared" si="8"/>
        <v>1474925.4600000009</v>
      </c>
      <c r="W42" s="7">
        <f t="shared" si="8"/>
        <v>628076.2192486946</v>
      </c>
      <c r="X42" s="7">
        <f t="shared" si="7"/>
        <v>2103001.5448455662</v>
      </c>
      <c r="Y42" s="7">
        <f t="shared" si="7"/>
        <v>772999.21534789354</v>
      </c>
      <c r="Z42" s="7">
        <f t="shared" si="7"/>
        <v>45352.064699999988</v>
      </c>
      <c r="AA42" s="7">
        <f t="shared" si="7"/>
        <v>1284650.2647976726</v>
      </c>
      <c r="AB42" s="7">
        <f t="shared" si="7"/>
        <v>0</v>
      </c>
      <c r="AC42" s="14">
        <f t="shared" si="7"/>
        <v>926.51098395622284</v>
      </c>
    </row>
    <row r="43" spans="1:29" x14ac:dyDescent="0.25">
      <c r="A43" s="7" t="s">
        <v>70</v>
      </c>
      <c r="B43" s="7" t="s">
        <v>70</v>
      </c>
      <c r="C43" s="1">
        <v>89182</v>
      </c>
      <c r="D43" s="7">
        <v>919997850.79999995</v>
      </c>
      <c r="E43" s="31">
        <v>-33871377.654880725</v>
      </c>
      <c r="F43" s="7">
        <f t="shared" si="1"/>
        <v>886126473.14511919</v>
      </c>
      <c r="G43" s="7">
        <v>587674557.31499994</v>
      </c>
      <c r="H43" s="7">
        <v>34307972.369999997</v>
      </c>
      <c r="I43" s="7">
        <f t="shared" si="2"/>
        <v>264143943.46011925</v>
      </c>
      <c r="J43" s="7">
        <v>0</v>
      </c>
      <c r="K43" s="14">
        <f t="shared" si="3"/>
        <v>9936.1583407539547</v>
      </c>
      <c r="L43" s="1">
        <v>84690.1</v>
      </c>
      <c r="M43" s="7">
        <v>947068760.97000003</v>
      </c>
      <c r="N43" s="31">
        <v>-21038015.21449798</v>
      </c>
      <c r="O43" s="7">
        <f t="shared" si="4"/>
        <v>926030746</v>
      </c>
      <c r="P43" s="7">
        <v>678533979.2853632</v>
      </c>
      <c r="Q43" s="7">
        <v>35337211.541099995</v>
      </c>
      <c r="R43" s="7">
        <f t="shared" si="5"/>
        <v>212159555.17353681</v>
      </c>
      <c r="S43" s="7">
        <v>0</v>
      </c>
      <c r="T43" s="14">
        <f t="shared" si="6"/>
        <v>10934</v>
      </c>
      <c r="U43" s="1">
        <f t="shared" si="8"/>
        <v>-4491.8999999999942</v>
      </c>
      <c r="V43" s="7">
        <f t="shared" si="8"/>
        <v>27070910.170000076</v>
      </c>
      <c r="W43" s="7">
        <f t="shared" si="8"/>
        <v>12833362.440382745</v>
      </c>
      <c r="X43" s="7">
        <f t="shared" si="7"/>
        <v>39904272.85488081</v>
      </c>
      <c r="Y43" s="7">
        <f t="shared" si="7"/>
        <v>90859421.970363259</v>
      </c>
      <c r="Z43" s="7">
        <f t="shared" si="7"/>
        <v>1029239.1710999981</v>
      </c>
      <c r="AA43" s="7">
        <f t="shared" si="7"/>
        <v>-51984388.28658244</v>
      </c>
      <c r="AB43" s="7">
        <f t="shared" si="7"/>
        <v>0</v>
      </c>
      <c r="AC43" s="14">
        <f t="shared" si="7"/>
        <v>997.84165924604531</v>
      </c>
    </row>
    <row r="44" spans="1:29" x14ac:dyDescent="0.25">
      <c r="A44" s="7" t="s">
        <v>71</v>
      </c>
      <c r="B44" s="7" t="s">
        <v>71</v>
      </c>
      <c r="C44" s="1">
        <v>252</v>
      </c>
      <c r="D44" s="7">
        <v>3723884.93</v>
      </c>
      <c r="E44" s="31">
        <v>-137101.52985430113</v>
      </c>
      <c r="F44" s="7">
        <f t="shared" si="1"/>
        <v>3586783.4001456993</v>
      </c>
      <c r="G44" s="7">
        <v>1739627.7761970002</v>
      </c>
      <c r="H44" s="7">
        <v>109310.61</v>
      </c>
      <c r="I44" s="7">
        <f t="shared" si="2"/>
        <v>1737845.013948699</v>
      </c>
      <c r="J44" s="7">
        <v>0</v>
      </c>
      <c r="K44" s="14">
        <f t="shared" si="3"/>
        <v>14233.267460895631</v>
      </c>
      <c r="L44" s="1">
        <v>248</v>
      </c>
      <c r="M44" s="7">
        <v>3997959.2</v>
      </c>
      <c r="N44" s="31">
        <v>-88809.947009968455</v>
      </c>
      <c r="O44" s="7">
        <f t="shared" si="4"/>
        <v>3909149</v>
      </c>
      <c r="P44" s="7">
        <v>1872141.9608395558</v>
      </c>
      <c r="Q44" s="7">
        <v>112589.9283</v>
      </c>
      <c r="R44" s="7">
        <f t="shared" si="5"/>
        <v>1924417.1108604441</v>
      </c>
      <c r="S44" s="7">
        <v>0</v>
      </c>
      <c r="T44" s="14">
        <f t="shared" si="6"/>
        <v>15763</v>
      </c>
      <c r="U44" s="1">
        <f t="shared" si="8"/>
        <v>-4</v>
      </c>
      <c r="V44" s="7">
        <f t="shared" si="8"/>
        <v>274074.27</v>
      </c>
      <c r="W44" s="7">
        <f t="shared" si="8"/>
        <v>48291.582844332675</v>
      </c>
      <c r="X44" s="7">
        <f t="shared" si="7"/>
        <v>322365.59985430073</v>
      </c>
      <c r="Y44" s="7">
        <f t="shared" si="7"/>
        <v>132514.18464255566</v>
      </c>
      <c r="Z44" s="7">
        <f t="shared" si="7"/>
        <v>3279.318299999999</v>
      </c>
      <c r="AA44" s="7">
        <f t="shared" si="7"/>
        <v>186572.09691174515</v>
      </c>
      <c r="AB44" s="7">
        <f t="shared" si="7"/>
        <v>0</v>
      </c>
      <c r="AC44" s="14">
        <f t="shared" si="7"/>
        <v>1529.7325391043687</v>
      </c>
    </row>
    <row r="45" spans="1:29" x14ac:dyDescent="0.25">
      <c r="A45" s="7" t="s">
        <v>72</v>
      </c>
      <c r="B45" s="7" t="s">
        <v>72</v>
      </c>
      <c r="C45" s="1">
        <v>65235.8</v>
      </c>
      <c r="D45" s="7">
        <v>622468732.49000001</v>
      </c>
      <c r="E45" s="31">
        <v>-22917307.359131183</v>
      </c>
      <c r="F45" s="7">
        <f t="shared" si="1"/>
        <v>599551425.13086879</v>
      </c>
      <c r="G45" s="7">
        <v>219904214.68799999</v>
      </c>
      <c r="H45" s="7">
        <v>18964550.16</v>
      </c>
      <c r="I45" s="7">
        <f t="shared" si="2"/>
        <v>360682660.2828688</v>
      </c>
      <c r="J45" s="7">
        <v>0</v>
      </c>
      <c r="K45" s="14">
        <f t="shared" si="3"/>
        <v>9190.5276723956595</v>
      </c>
      <c r="L45" s="1">
        <v>64293.32</v>
      </c>
      <c r="M45" s="7">
        <v>662597806.02999997</v>
      </c>
      <c r="N45" s="31">
        <v>-14718828.556941165</v>
      </c>
      <c r="O45" s="7">
        <f t="shared" si="4"/>
        <v>647878977</v>
      </c>
      <c r="P45" s="7">
        <v>293406963.00599372</v>
      </c>
      <c r="Q45" s="7">
        <v>19533486.664799999</v>
      </c>
      <c r="R45" s="7">
        <f t="shared" si="5"/>
        <v>334938527.32920629</v>
      </c>
      <c r="S45" s="7">
        <v>0</v>
      </c>
      <c r="T45" s="14">
        <f t="shared" si="6"/>
        <v>10077</v>
      </c>
      <c r="U45" s="1">
        <f t="shared" si="8"/>
        <v>-942.4800000000032</v>
      </c>
      <c r="V45" s="7">
        <f t="shared" si="8"/>
        <v>40129073.539999962</v>
      </c>
      <c r="W45" s="7">
        <f t="shared" si="8"/>
        <v>8198478.8021900188</v>
      </c>
      <c r="X45" s="7">
        <f t="shared" si="7"/>
        <v>48327551.869131207</v>
      </c>
      <c r="Y45" s="7">
        <f t="shared" si="7"/>
        <v>73502748.31799373</v>
      </c>
      <c r="Z45" s="7">
        <f t="shared" si="7"/>
        <v>568936.5047999993</v>
      </c>
      <c r="AA45" s="7">
        <f t="shared" si="7"/>
        <v>-25744132.953662515</v>
      </c>
      <c r="AB45" s="7">
        <f t="shared" si="7"/>
        <v>0</v>
      </c>
      <c r="AC45" s="14">
        <f t="shared" si="7"/>
        <v>886.47232760434053</v>
      </c>
    </row>
    <row r="46" spans="1:29" x14ac:dyDescent="0.25">
      <c r="A46" s="7" t="s">
        <v>73</v>
      </c>
      <c r="B46" s="7" t="s">
        <v>73</v>
      </c>
      <c r="C46" s="1">
        <v>6869.8</v>
      </c>
      <c r="D46" s="7">
        <v>71608063.989999995</v>
      </c>
      <c r="E46" s="31">
        <v>-2636379.8311387915</v>
      </c>
      <c r="F46" s="7">
        <f t="shared" si="1"/>
        <v>68971684.158861205</v>
      </c>
      <c r="G46" s="7">
        <v>39268600.153020002</v>
      </c>
      <c r="H46" s="7">
        <v>2368990.85</v>
      </c>
      <c r="I46" s="7">
        <f t="shared" si="2"/>
        <v>27334093.155841202</v>
      </c>
      <c r="J46" s="7">
        <v>0</v>
      </c>
      <c r="K46" s="14">
        <f t="shared" si="3"/>
        <v>10039.838737497628</v>
      </c>
      <c r="L46" s="1">
        <v>6713.3</v>
      </c>
      <c r="M46" s="7">
        <v>75670277.969999999</v>
      </c>
      <c r="N46" s="31">
        <v>-1680925.9526073409</v>
      </c>
      <c r="O46" s="7">
        <f t="shared" si="4"/>
        <v>73989352</v>
      </c>
      <c r="P46" s="7">
        <v>54068056.474370606</v>
      </c>
      <c r="Q46" s="7">
        <v>2440060.5755000003</v>
      </c>
      <c r="R46" s="7">
        <f t="shared" si="5"/>
        <v>17481234.950129393</v>
      </c>
      <c r="S46" s="7">
        <v>0</v>
      </c>
      <c r="T46" s="14">
        <f t="shared" si="6"/>
        <v>11021</v>
      </c>
      <c r="U46" s="1">
        <f t="shared" si="8"/>
        <v>-156.5</v>
      </c>
      <c r="V46" s="7">
        <f t="shared" si="8"/>
        <v>4062213.9800000042</v>
      </c>
      <c r="W46" s="7">
        <f t="shared" si="8"/>
        <v>955453.87853145064</v>
      </c>
      <c r="X46" s="7">
        <f t="shared" si="7"/>
        <v>5017667.841138795</v>
      </c>
      <c r="Y46" s="7">
        <f t="shared" si="7"/>
        <v>14799456.321350604</v>
      </c>
      <c r="Z46" s="7">
        <f t="shared" si="7"/>
        <v>71069.725500000175</v>
      </c>
      <c r="AA46" s="7">
        <f t="shared" si="7"/>
        <v>-9852858.2057118081</v>
      </c>
      <c r="AB46" s="7">
        <f t="shared" si="7"/>
        <v>0</v>
      </c>
      <c r="AC46" s="14">
        <f t="shared" si="7"/>
        <v>981.16126250237176</v>
      </c>
    </row>
    <row r="47" spans="1:29" x14ac:dyDescent="0.25">
      <c r="A47" s="7" t="s">
        <v>74</v>
      </c>
      <c r="B47" s="7" t="s">
        <v>75</v>
      </c>
      <c r="C47" s="1">
        <v>2310.6999999999998</v>
      </c>
      <c r="D47" s="7">
        <v>22491975.27</v>
      </c>
      <c r="E47" s="31">
        <v>-828082.57422769174</v>
      </c>
      <c r="F47" s="7">
        <f t="shared" si="1"/>
        <v>21663892.695772309</v>
      </c>
      <c r="G47" s="7">
        <v>7494473.5649999995</v>
      </c>
      <c r="H47" s="7">
        <v>1215121.1499999999</v>
      </c>
      <c r="I47" s="7">
        <f t="shared" si="2"/>
        <v>12954297.980772309</v>
      </c>
      <c r="J47" s="7">
        <v>0</v>
      </c>
      <c r="K47" s="14">
        <f t="shared" si="3"/>
        <v>9375.4674755581909</v>
      </c>
      <c r="L47" s="1">
        <v>2386.1</v>
      </c>
      <c r="M47" s="7">
        <v>25063554.66</v>
      </c>
      <c r="N47" s="31">
        <v>-556757.29788239161</v>
      </c>
      <c r="O47" s="7">
        <f t="shared" si="4"/>
        <v>24506797</v>
      </c>
      <c r="P47" s="7">
        <v>9288242.102530295</v>
      </c>
      <c r="Q47" s="7">
        <v>1251574.7844999998</v>
      </c>
      <c r="R47" s="7">
        <f t="shared" si="5"/>
        <v>13966980.112969706</v>
      </c>
      <c r="S47" s="7">
        <v>0</v>
      </c>
      <c r="T47" s="14">
        <f t="shared" si="6"/>
        <v>10271</v>
      </c>
      <c r="U47" s="1">
        <f t="shared" si="8"/>
        <v>75.400000000000091</v>
      </c>
      <c r="V47" s="7">
        <f t="shared" si="8"/>
        <v>2571579.3900000006</v>
      </c>
      <c r="W47" s="7">
        <f t="shared" si="8"/>
        <v>271325.27634530014</v>
      </c>
      <c r="X47" s="7">
        <f t="shared" si="7"/>
        <v>2842904.3042276911</v>
      </c>
      <c r="Y47" s="7">
        <f t="shared" si="7"/>
        <v>1793768.5375302956</v>
      </c>
      <c r="Z47" s="7">
        <f t="shared" si="7"/>
        <v>36453.634499999927</v>
      </c>
      <c r="AA47" s="7">
        <f t="shared" si="7"/>
        <v>1012682.1321973968</v>
      </c>
      <c r="AB47" s="7">
        <f t="shared" si="7"/>
        <v>0</v>
      </c>
      <c r="AC47" s="14">
        <f t="shared" si="7"/>
        <v>895.53252444180907</v>
      </c>
    </row>
    <row r="48" spans="1:29" x14ac:dyDescent="0.25">
      <c r="A48" s="7" t="s">
        <v>74</v>
      </c>
      <c r="B48" s="7" t="s">
        <v>76</v>
      </c>
      <c r="C48" s="1">
        <v>284.5</v>
      </c>
      <c r="D48" s="7">
        <v>4030402.22</v>
      </c>
      <c r="E48" s="31">
        <v>-148386.5158771626</v>
      </c>
      <c r="F48" s="7">
        <f t="shared" si="1"/>
        <v>3882015.7041228376</v>
      </c>
      <c r="G48" s="7">
        <v>1134174.401296</v>
      </c>
      <c r="H48" s="7">
        <v>168538.57</v>
      </c>
      <c r="I48" s="7">
        <f t="shared" si="2"/>
        <v>2579302.7328268378</v>
      </c>
      <c r="J48" s="7">
        <v>0</v>
      </c>
      <c r="K48" s="14">
        <f t="shared" si="3"/>
        <v>13645.04641167957</v>
      </c>
      <c r="L48" s="1">
        <v>281</v>
      </c>
      <c r="M48" s="7">
        <v>4324479.22</v>
      </c>
      <c r="N48" s="31">
        <v>-96063.204040178724</v>
      </c>
      <c r="O48" s="7">
        <f t="shared" si="4"/>
        <v>4228416</v>
      </c>
      <c r="P48" s="7">
        <v>1371266.9116436027</v>
      </c>
      <c r="Q48" s="7">
        <v>173594.72710000002</v>
      </c>
      <c r="R48" s="7">
        <f t="shared" si="5"/>
        <v>2683554.3612563973</v>
      </c>
      <c r="S48" s="7">
        <v>0</v>
      </c>
      <c r="T48" s="14">
        <f t="shared" si="6"/>
        <v>15048</v>
      </c>
      <c r="U48" s="1">
        <f t="shared" si="8"/>
        <v>-3.5</v>
      </c>
      <c r="V48" s="7">
        <f t="shared" si="8"/>
        <v>294076.99999999953</v>
      </c>
      <c r="W48" s="7">
        <f t="shared" si="8"/>
        <v>52323.311836983878</v>
      </c>
      <c r="X48" s="7">
        <f t="shared" si="7"/>
        <v>346400.29587716237</v>
      </c>
      <c r="Y48" s="7">
        <f t="shared" si="7"/>
        <v>237092.51034760266</v>
      </c>
      <c r="Z48" s="7">
        <f t="shared" si="7"/>
        <v>5056.1571000000113</v>
      </c>
      <c r="AA48" s="7">
        <f t="shared" si="7"/>
        <v>104251.62842955953</v>
      </c>
      <c r="AB48" s="7">
        <f t="shared" si="7"/>
        <v>0</v>
      </c>
      <c r="AC48" s="14">
        <f t="shared" si="7"/>
        <v>1402.9535883204298</v>
      </c>
    </row>
    <row r="49" spans="1:29" x14ac:dyDescent="0.25">
      <c r="A49" s="7" t="s">
        <v>74</v>
      </c>
      <c r="B49" s="7" t="s">
        <v>77</v>
      </c>
      <c r="C49" s="1">
        <v>337.5</v>
      </c>
      <c r="D49" s="7">
        <v>4547569.78</v>
      </c>
      <c r="E49" s="31">
        <v>-167426.97093950957</v>
      </c>
      <c r="F49" s="7">
        <f t="shared" si="1"/>
        <v>4380142.8090604907</v>
      </c>
      <c r="G49" s="7">
        <v>1102639.5</v>
      </c>
      <c r="H49" s="7">
        <v>160263.95000000001</v>
      </c>
      <c r="I49" s="7">
        <f t="shared" si="2"/>
        <v>3117239.3590604905</v>
      </c>
      <c r="J49" s="7">
        <v>0</v>
      </c>
      <c r="K49" s="14">
        <f t="shared" si="3"/>
        <v>12978.200915734787</v>
      </c>
      <c r="L49" s="1">
        <v>333</v>
      </c>
      <c r="M49" s="7">
        <v>4880126.29</v>
      </c>
      <c r="N49" s="31">
        <v>-108406.24817203086</v>
      </c>
      <c r="O49" s="7">
        <f t="shared" si="4"/>
        <v>4771720</v>
      </c>
      <c r="P49" s="7">
        <v>1252192.9929622684</v>
      </c>
      <c r="Q49" s="7">
        <v>165071.86850000001</v>
      </c>
      <c r="R49" s="7">
        <f t="shared" si="5"/>
        <v>3354455.138537732</v>
      </c>
      <c r="S49" s="7">
        <v>0</v>
      </c>
      <c r="T49" s="14">
        <f t="shared" si="6"/>
        <v>14329</v>
      </c>
      <c r="U49" s="1">
        <f t="shared" si="8"/>
        <v>-4.5</v>
      </c>
      <c r="V49" s="7">
        <f t="shared" si="8"/>
        <v>332556.50999999978</v>
      </c>
      <c r="W49" s="7">
        <f t="shared" si="8"/>
        <v>59020.722767478714</v>
      </c>
      <c r="X49" s="7">
        <f t="shared" si="7"/>
        <v>391577.19093950931</v>
      </c>
      <c r="Y49" s="7">
        <f t="shared" si="7"/>
        <v>149553.49296226841</v>
      </c>
      <c r="Z49" s="7">
        <f t="shared" si="7"/>
        <v>4807.9184999999998</v>
      </c>
      <c r="AA49" s="7">
        <f t="shared" si="7"/>
        <v>237215.77947724145</v>
      </c>
      <c r="AB49" s="7">
        <f t="shared" si="7"/>
        <v>0</v>
      </c>
      <c r="AC49" s="14">
        <f t="shared" si="7"/>
        <v>1350.7990842652125</v>
      </c>
    </row>
    <row r="50" spans="1:29" x14ac:dyDescent="0.25">
      <c r="A50" s="7" t="s">
        <v>74</v>
      </c>
      <c r="B50" s="7" t="s">
        <v>74</v>
      </c>
      <c r="C50" s="1">
        <v>256.3</v>
      </c>
      <c r="D50" s="7">
        <v>3724339.03</v>
      </c>
      <c r="E50" s="31">
        <v>-137118.24836356688</v>
      </c>
      <c r="F50" s="7">
        <f t="shared" si="1"/>
        <v>3587220.7816364327</v>
      </c>
      <c r="G50" s="7">
        <v>614111.33128799999</v>
      </c>
      <c r="H50" s="7">
        <v>98284.06</v>
      </c>
      <c r="I50" s="7">
        <f t="shared" si="2"/>
        <v>2874825.3903484326</v>
      </c>
      <c r="J50" s="7">
        <v>0</v>
      </c>
      <c r="K50" s="14">
        <f t="shared" si="3"/>
        <v>13996.179405526464</v>
      </c>
      <c r="L50" s="1">
        <v>250.8</v>
      </c>
      <c r="M50" s="7">
        <v>3990254.89</v>
      </c>
      <c r="N50" s="31">
        <v>-88638.804852527639</v>
      </c>
      <c r="O50" s="7">
        <f t="shared" si="4"/>
        <v>3901616</v>
      </c>
      <c r="P50" s="7">
        <v>725213.70241371915</v>
      </c>
      <c r="Q50" s="7">
        <v>101232.5818</v>
      </c>
      <c r="R50" s="7">
        <f t="shared" si="5"/>
        <v>3075169.715786281</v>
      </c>
      <c r="S50" s="7">
        <v>0</v>
      </c>
      <c r="T50" s="14">
        <f t="shared" si="6"/>
        <v>15557</v>
      </c>
      <c r="U50" s="1">
        <f t="shared" si="8"/>
        <v>-5.5</v>
      </c>
      <c r="V50" s="7">
        <f t="shared" si="8"/>
        <v>265915.86000000034</v>
      </c>
      <c r="W50" s="7">
        <f t="shared" si="8"/>
        <v>48479.443511039237</v>
      </c>
      <c r="X50" s="7">
        <f t="shared" si="7"/>
        <v>314395.21836356726</v>
      </c>
      <c r="Y50" s="7">
        <f t="shared" si="7"/>
        <v>111102.37112571916</v>
      </c>
      <c r="Z50" s="7">
        <f t="shared" si="7"/>
        <v>2948.5218000000023</v>
      </c>
      <c r="AA50" s="7">
        <f t="shared" si="7"/>
        <v>200344.32543784846</v>
      </c>
      <c r="AB50" s="7">
        <f t="shared" si="7"/>
        <v>0</v>
      </c>
      <c r="AC50" s="14">
        <f t="shared" si="7"/>
        <v>1560.8205944735364</v>
      </c>
    </row>
    <row r="51" spans="1:29" x14ac:dyDescent="0.25">
      <c r="A51" s="7" t="s">
        <v>74</v>
      </c>
      <c r="B51" s="7" t="s">
        <v>78</v>
      </c>
      <c r="C51" s="1">
        <v>72.5</v>
      </c>
      <c r="D51" s="7">
        <v>1438660.63</v>
      </c>
      <c r="E51" s="31">
        <v>-52966.881904740447</v>
      </c>
      <c r="F51" s="7">
        <f t="shared" si="1"/>
        <v>1385693.7480952595</v>
      </c>
      <c r="G51" s="7">
        <v>504353.83642799995</v>
      </c>
      <c r="H51" s="7">
        <v>64678.61</v>
      </c>
      <c r="I51" s="7">
        <f t="shared" si="2"/>
        <v>816661.30166725966</v>
      </c>
      <c r="J51" s="7">
        <v>0</v>
      </c>
      <c r="K51" s="14">
        <f t="shared" si="3"/>
        <v>19113.017215107029</v>
      </c>
      <c r="L51" s="1">
        <v>70.2</v>
      </c>
      <c r="M51" s="7">
        <v>1510393.96</v>
      </c>
      <c r="N51" s="31">
        <v>-33551.619924429542</v>
      </c>
      <c r="O51" s="7">
        <f t="shared" si="4"/>
        <v>1476842</v>
      </c>
      <c r="P51" s="7">
        <v>605493.54221284145</v>
      </c>
      <c r="Q51" s="7">
        <v>66618.968300000008</v>
      </c>
      <c r="R51" s="7">
        <f t="shared" si="5"/>
        <v>804729.4894871586</v>
      </c>
      <c r="S51" s="7">
        <v>0</v>
      </c>
      <c r="T51" s="14">
        <f t="shared" si="6"/>
        <v>21038</v>
      </c>
      <c r="U51" s="1">
        <f t="shared" si="8"/>
        <v>-2.2999999999999972</v>
      </c>
      <c r="V51" s="7">
        <f t="shared" si="8"/>
        <v>71733.330000000075</v>
      </c>
      <c r="W51" s="7">
        <f t="shared" si="8"/>
        <v>19415.261980310905</v>
      </c>
      <c r="X51" s="7">
        <f t="shared" si="7"/>
        <v>91148.251904740464</v>
      </c>
      <c r="Y51" s="7">
        <f t="shared" si="7"/>
        <v>101139.7057848415</v>
      </c>
      <c r="Z51" s="7">
        <f t="shared" si="7"/>
        <v>1940.3583000000071</v>
      </c>
      <c r="AA51" s="7">
        <f t="shared" si="7"/>
        <v>-11931.812180101057</v>
      </c>
      <c r="AB51" s="7">
        <f t="shared" si="7"/>
        <v>0</v>
      </c>
      <c r="AC51" s="14">
        <f t="shared" si="7"/>
        <v>1924.9827848929708</v>
      </c>
    </row>
    <row r="52" spans="1:29" x14ac:dyDescent="0.25">
      <c r="A52" s="7" t="s">
        <v>79</v>
      </c>
      <c r="B52" s="7" t="s">
        <v>80</v>
      </c>
      <c r="C52" s="1">
        <v>437.5</v>
      </c>
      <c r="D52" s="7">
        <v>5173070.51</v>
      </c>
      <c r="E52" s="31">
        <v>-190455.90674714261</v>
      </c>
      <c r="F52" s="7">
        <f t="shared" si="1"/>
        <v>4982614.603252857</v>
      </c>
      <c r="G52" s="7">
        <v>1374487.2719999999</v>
      </c>
      <c r="H52" s="7">
        <v>150852.14000000001</v>
      </c>
      <c r="I52" s="7">
        <f t="shared" si="2"/>
        <v>3457275.191252857</v>
      </c>
      <c r="J52" s="7">
        <v>0</v>
      </c>
      <c r="K52" s="14">
        <f t="shared" si="3"/>
        <v>11388.833378863674</v>
      </c>
      <c r="L52" s="1">
        <v>430</v>
      </c>
      <c r="M52" s="7">
        <v>5567431.8099999996</v>
      </c>
      <c r="N52" s="31">
        <v>-123673.92944573138</v>
      </c>
      <c r="O52" s="7">
        <f t="shared" si="4"/>
        <v>5443758</v>
      </c>
      <c r="P52" s="7">
        <v>1605922.6805399654</v>
      </c>
      <c r="Q52" s="7">
        <v>155377.70420000001</v>
      </c>
      <c r="R52" s="7">
        <f t="shared" si="5"/>
        <v>3682457.6152600343</v>
      </c>
      <c r="S52" s="7">
        <v>0</v>
      </c>
      <c r="T52" s="14">
        <f t="shared" si="6"/>
        <v>12660</v>
      </c>
      <c r="U52" s="1">
        <f t="shared" si="8"/>
        <v>-7.5</v>
      </c>
      <c r="V52" s="7">
        <f t="shared" si="8"/>
        <v>394361.29999999981</v>
      </c>
      <c r="W52" s="7">
        <f t="shared" si="8"/>
        <v>66781.977301411229</v>
      </c>
      <c r="X52" s="7">
        <f t="shared" si="7"/>
        <v>461143.39674714301</v>
      </c>
      <c r="Y52" s="7">
        <f t="shared" si="7"/>
        <v>231435.40853996552</v>
      </c>
      <c r="Z52" s="7">
        <f t="shared" si="7"/>
        <v>4525.5641999999934</v>
      </c>
      <c r="AA52" s="7">
        <f t="shared" si="7"/>
        <v>225182.42400717735</v>
      </c>
      <c r="AB52" s="7">
        <f t="shared" si="7"/>
        <v>0</v>
      </c>
      <c r="AC52" s="14">
        <f t="shared" si="7"/>
        <v>1271.1666211363263</v>
      </c>
    </row>
    <row r="53" spans="1:29" x14ac:dyDescent="0.25">
      <c r="A53" s="7" t="s">
        <v>79</v>
      </c>
      <c r="B53" s="7" t="s">
        <v>81</v>
      </c>
      <c r="C53" s="1">
        <v>12991.6</v>
      </c>
      <c r="D53" s="7">
        <v>127538620.28</v>
      </c>
      <c r="E53" s="31">
        <v>-4695563.9834700255</v>
      </c>
      <c r="F53" s="7">
        <f t="shared" si="1"/>
        <v>122843056.29652998</v>
      </c>
      <c r="G53" s="7">
        <v>12986279.109600002</v>
      </c>
      <c r="H53" s="7">
        <v>1473034.6</v>
      </c>
      <c r="I53" s="7">
        <f t="shared" si="2"/>
        <v>108383742.58692998</v>
      </c>
      <c r="J53" s="7">
        <v>0</v>
      </c>
      <c r="K53" s="14">
        <f t="shared" si="3"/>
        <v>9455.575625521873</v>
      </c>
      <c r="L53" s="1">
        <v>12624.1</v>
      </c>
      <c r="M53" s="7">
        <v>134111471.65000001</v>
      </c>
      <c r="N53" s="31">
        <v>-2979128.1238351273</v>
      </c>
      <c r="O53" s="7">
        <f t="shared" si="4"/>
        <v>131132344</v>
      </c>
      <c r="P53" s="7">
        <v>16014111.466504896</v>
      </c>
      <c r="Q53" s="7">
        <v>1517225.638</v>
      </c>
      <c r="R53" s="7">
        <f t="shared" si="5"/>
        <v>113601006.8954951</v>
      </c>
      <c r="S53" s="7">
        <v>0</v>
      </c>
      <c r="T53" s="14">
        <f t="shared" si="6"/>
        <v>10387</v>
      </c>
      <c r="U53" s="1">
        <f t="shared" si="8"/>
        <v>-367.5</v>
      </c>
      <c r="V53" s="7">
        <f t="shared" si="8"/>
        <v>6572851.3700000048</v>
      </c>
      <c r="W53" s="7">
        <f t="shared" si="8"/>
        <v>1716435.8596348981</v>
      </c>
      <c r="X53" s="7">
        <f t="shared" si="7"/>
        <v>8289287.7034700215</v>
      </c>
      <c r="Y53" s="7">
        <f t="shared" si="7"/>
        <v>3027832.3569048941</v>
      </c>
      <c r="Z53" s="7">
        <f t="shared" si="7"/>
        <v>44191.037999999942</v>
      </c>
      <c r="AA53" s="7">
        <f t="shared" si="7"/>
        <v>5217264.3085651249</v>
      </c>
      <c r="AB53" s="7">
        <f t="shared" si="7"/>
        <v>0</v>
      </c>
      <c r="AC53" s="14">
        <f t="shared" si="7"/>
        <v>931.42437447812699</v>
      </c>
    </row>
    <row r="54" spans="1:29" x14ac:dyDescent="0.25">
      <c r="A54" s="7" t="s">
        <v>79</v>
      </c>
      <c r="B54" s="7" t="s">
        <v>82</v>
      </c>
      <c r="C54" s="1">
        <v>9311</v>
      </c>
      <c r="D54" s="7">
        <v>87718915.209999993</v>
      </c>
      <c r="E54" s="31">
        <v>-3229529.832021615</v>
      </c>
      <c r="F54" s="7">
        <f t="shared" si="1"/>
        <v>84489385.377978384</v>
      </c>
      <c r="G54" s="7">
        <v>16796307.609899998</v>
      </c>
      <c r="H54" s="7">
        <v>1784112.98</v>
      </c>
      <c r="I54" s="7">
        <f t="shared" si="2"/>
        <v>65908964.78807839</v>
      </c>
      <c r="J54" s="7">
        <v>0</v>
      </c>
      <c r="K54" s="14">
        <f t="shared" si="3"/>
        <v>9074.1472857886783</v>
      </c>
      <c r="L54" s="1">
        <v>9335.2999999999993</v>
      </c>
      <c r="M54" s="7">
        <v>95049425.530000001</v>
      </c>
      <c r="N54" s="31">
        <v>-2111410.8529790007</v>
      </c>
      <c r="O54" s="7">
        <f t="shared" si="4"/>
        <v>92938015</v>
      </c>
      <c r="P54" s="7">
        <v>21338095.737220362</v>
      </c>
      <c r="Q54" s="7">
        <v>1837636.3694</v>
      </c>
      <c r="R54" s="7">
        <f t="shared" si="5"/>
        <v>69762282.893379644</v>
      </c>
      <c r="S54" s="7">
        <v>0</v>
      </c>
      <c r="T54" s="14">
        <f t="shared" si="6"/>
        <v>9956</v>
      </c>
      <c r="U54" s="1">
        <f t="shared" si="8"/>
        <v>24.299999999999272</v>
      </c>
      <c r="V54" s="7">
        <f t="shared" si="8"/>
        <v>7330510.3200000077</v>
      </c>
      <c r="W54" s="7">
        <f t="shared" si="8"/>
        <v>1118118.9790426143</v>
      </c>
      <c r="X54" s="7">
        <f t="shared" si="7"/>
        <v>8448629.6220216155</v>
      </c>
      <c r="Y54" s="7">
        <f t="shared" si="7"/>
        <v>4541788.1273203641</v>
      </c>
      <c r="Z54" s="7">
        <f t="shared" si="7"/>
        <v>53523.389399999985</v>
      </c>
      <c r="AA54" s="7">
        <f t="shared" si="7"/>
        <v>3853318.1053012535</v>
      </c>
      <c r="AB54" s="7">
        <f t="shared" si="7"/>
        <v>0</v>
      </c>
      <c r="AC54" s="14">
        <f t="shared" si="7"/>
        <v>881.85271421132165</v>
      </c>
    </row>
    <row r="55" spans="1:29" x14ac:dyDescent="0.25">
      <c r="A55" s="7" t="s">
        <v>79</v>
      </c>
      <c r="B55" s="7" t="s">
        <v>83</v>
      </c>
      <c r="C55" s="1">
        <v>8139</v>
      </c>
      <c r="D55" s="7">
        <v>77116749.879999995</v>
      </c>
      <c r="E55" s="31">
        <v>-2839192.0224934267</v>
      </c>
      <c r="F55" s="7">
        <f t="shared" si="1"/>
        <v>74277557.857506573</v>
      </c>
      <c r="G55" s="7">
        <v>4371710.5894800005</v>
      </c>
      <c r="H55" s="7">
        <v>425648.84</v>
      </c>
      <c r="I55" s="7">
        <f t="shared" si="2"/>
        <v>69480198.428026572</v>
      </c>
      <c r="J55" s="7">
        <v>0</v>
      </c>
      <c r="K55" s="14">
        <f t="shared" si="3"/>
        <v>9126.1282537789139</v>
      </c>
      <c r="L55" s="1">
        <v>7852.9</v>
      </c>
      <c r="M55" s="7">
        <v>80558670.810000002</v>
      </c>
      <c r="N55" s="31">
        <v>-1789515.8324351064</v>
      </c>
      <c r="O55" s="7">
        <f t="shared" si="4"/>
        <v>78769155</v>
      </c>
      <c r="P55" s="7">
        <v>5721771.9337153994</v>
      </c>
      <c r="Q55" s="7">
        <v>438418.30520000006</v>
      </c>
      <c r="R55" s="7">
        <f t="shared" si="5"/>
        <v>72608964.761084601</v>
      </c>
      <c r="S55" s="7">
        <v>0</v>
      </c>
      <c r="T55" s="14">
        <f t="shared" si="6"/>
        <v>10031</v>
      </c>
      <c r="U55" s="1">
        <f t="shared" si="8"/>
        <v>-286.10000000000036</v>
      </c>
      <c r="V55" s="7">
        <f t="shared" si="8"/>
        <v>3441920.9300000072</v>
      </c>
      <c r="W55" s="7">
        <f t="shared" si="8"/>
        <v>1049676.1900583203</v>
      </c>
      <c r="X55" s="7">
        <f t="shared" si="7"/>
        <v>4491597.1424934268</v>
      </c>
      <c r="Y55" s="7">
        <f t="shared" si="7"/>
        <v>1350061.3442353988</v>
      </c>
      <c r="Z55" s="7">
        <f t="shared" si="7"/>
        <v>12769.465200000035</v>
      </c>
      <c r="AA55" s="7">
        <f t="shared" si="7"/>
        <v>3128766.3330580294</v>
      </c>
      <c r="AB55" s="7">
        <f t="shared" si="7"/>
        <v>0</v>
      </c>
      <c r="AC55" s="14">
        <f t="shared" si="7"/>
        <v>904.87174622108614</v>
      </c>
    </row>
    <row r="56" spans="1:29" x14ac:dyDescent="0.25">
      <c r="A56" s="7" t="s">
        <v>79</v>
      </c>
      <c r="B56" s="7" t="s">
        <v>84</v>
      </c>
      <c r="C56" s="1">
        <v>27992.799999999999</v>
      </c>
      <c r="D56" s="7">
        <v>274211895.81999999</v>
      </c>
      <c r="E56" s="31">
        <v>-10095604.758971497</v>
      </c>
      <c r="F56" s="7">
        <f t="shared" si="1"/>
        <v>264116291.06102848</v>
      </c>
      <c r="G56" s="7">
        <v>72220196.601449996</v>
      </c>
      <c r="H56" s="7">
        <v>8206312.4299999997</v>
      </c>
      <c r="I56" s="7">
        <f t="shared" si="2"/>
        <v>183689782.02957848</v>
      </c>
      <c r="J56" s="7">
        <v>0</v>
      </c>
      <c r="K56" s="14">
        <f t="shared" si="3"/>
        <v>9435.1508624013495</v>
      </c>
      <c r="L56" s="1">
        <v>26041.1</v>
      </c>
      <c r="M56" s="7">
        <v>276549934</v>
      </c>
      <c r="N56" s="31">
        <v>-6143230.5222500199</v>
      </c>
      <c r="O56" s="7">
        <f t="shared" si="4"/>
        <v>270406703</v>
      </c>
      <c r="P56" s="7">
        <v>92446036.256409317</v>
      </c>
      <c r="Q56" s="7">
        <v>8452501.8028999995</v>
      </c>
      <c r="R56" s="7">
        <f t="shared" si="5"/>
        <v>169508164.9406907</v>
      </c>
      <c r="S56" s="7">
        <v>0</v>
      </c>
      <c r="T56" s="14">
        <f t="shared" si="6"/>
        <v>10384</v>
      </c>
      <c r="U56" s="1">
        <f t="shared" si="8"/>
        <v>-1951.7000000000007</v>
      </c>
      <c r="V56" s="7">
        <f t="shared" si="8"/>
        <v>2338038.1800000072</v>
      </c>
      <c r="W56" s="7">
        <f t="shared" si="8"/>
        <v>3952374.2367214775</v>
      </c>
      <c r="X56" s="7">
        <f t="shared" si="7"/>
        <v>6290411.9389715195</v>
      </c>
      <c r="Y56" s="7">
        <f t="shared" si="7"/>
        <v>20225839.654959321</v>
      </c>
      <c r="Z56" s="7">
        <f t="shared" si="7"/>
        <v>246189.37289999984</v>
      </c>
      <c r="AA56" s="7">
        <f t="shared" si="7"/>
        <v>-14181617.088887781</v>
      </c>
      <c r="AB56" s="7">
        <f t="shared" si="7"/>
        <v>0</v>
      </c>
      <c r="AC56" s="14">
        <f t="shared" si="7"/>
        <v>948.84913759865049</v>
      </c>
    </row>
    <row r="57" spans="1:29" x14ac:dyDescent="0.25">
      <c r="A57" s="7" t="s">
        <v>79</v>
      </c>
      <c r="B57" s="7" t="s">
        <v>85</v>
      </c>
      <c r="C57" s="1">
        <v>3649.9</v>
      </c>
      <c r="D57" s="7">
        <v>34385780.899999999</v>
      </c>
      <c r="E57" s="31">
        <v>-1265974.4474501815</v>
      </c>
      <c r="F57" s="7">
        <f t="shared" si="1"/>
        <v>33119806.452549815</v>
      </c>
      <c r="G57" s="7">
        <v>12568888.26</v>
      </c>
      <c r="H57" s="7">
        <v>1326475.74</v>
      </c>
      <c r="I57" s="7">
        <f t="shared" si="2"/>
        <v>19224442.452549819</v>
      </c>
      <c r="J57" s="7">
        <v>0</v>
      </c>
      <c r="K57" s="14">
        <f t="shared" si="3"/>
        <v>9074.1681833885359</v>
      </c>
      <c r="L57" s="1">
        <v>3616</v>
      </c>
      <c r="M57" s="7">
        <v>36857634.880000003</v>
      </c>
      <c r="N57" s="31">
        <v>-818748.87582783867</v>
      </c>
      <c r="O57" s="7">
        <f t="shared" si="4"/>
        <v>36038886</v>
      </c>
      <c r="P57" s="7">
        <v>15208524.359663222</v>
      </c>
      <c r="Q57" s="7">
        <v>1366270.0122</v>
      </c>
      <c r="R57" s="7">
        <f t="shared" si="5"/>
        <v>19464091.628136776</v>
      </c>
      <c r="S57" s="7">
        <v>0</v>
      </c>
      <c r="T57" s="14">
        <f t="shared" si="6"/>
        <v>9967</v>
      </c>
      <c r="U57" s="1">
        <f t="shared" si="8"/>
        <v>-33.900000000000091</v>
      </c>
      <c r="V57" s="7">
        <f t="shared" si="8"/>
        <v>2471853.9800000042</v>
      </c>
      <c r="W57" s="7">
        <f t="shared" si="8"/>
        <v>447225.5716223428</v>
      </c>
      <c r="X57" s="7">
        <f t="shared" si="7"/>
        <v>2919079.5474501848</v>
      </c>
      <c r="Y57" s="7">
        <f t="shared" si="7"/>
        <v>2639636.0996632222</v>
      </c>
      <c r="Z57" s="7">
        <f t="shared" si="7"/>
        <v>39794.272200000007</v>
      </c>
      <c r="AA57" s="7">
        <f t="shared" si="7"/>
        <v>239649.17558695748</v>
      </c>
      <c r="AB57" s="7">
        <f t="shared" si="7"/>
        <v>0</v>
      </c>
      <c r="AC57" s="14">
        <f t="shared" si="7"/>
        <v>892.83181661146409</v>
      </c>
    </row>
    <row r="58" spans="1:29" x14ac:dyDescent="0.25">
      <c r="A58" s="7" t="s">
        <v>79</v>
      </c>
      <c r="B58" s="7" t="s">
        <v>86</v>
      </c>
      <c r="C58" s="1">
        <v>1357.2</v>
      </c>
      <c r="D58" s="7">
        <v>13548904.07</v>
      </c>
      <c r="E58" s="31">
        <v>-498827.30287430418</v>
      </c>
      <c r="F58" s="7">
        <f t="shared" si="1"/>
        <v>13050076.767125696</v>
      </c>
      <c r="G58" s="7">
        <v>3845069.2103999997</v>
      </c>
      <c r="H58" s="7">
        <v>388674.13</v>
      </c>
      <c r="I58" s="7">
        <f t="shared" si="2"/>
        <v>8816333.4267256949</v>
      </c>
      <c r="J58" s="7">
        <v>0</v>
      </c>
      <c r="K58" s="14">
        <f t="shared" si="3"/>
        <v>9615.4411782535335</v>
      </c>
      <c r="L58" s="1">
        <v>1312.9</v>
      </c>
      <c r="M58" s="7">
        <v>14192408.210000001</v>
      </c>
      <c r="N58" s="31">
        <v>-315267.60480045452</v>
      </c>
      <c r="O58" s="7">
        <f t="shared" si="4"/>
        <v>13877141</v>
      </c>
      <c r="P58" s="7">
        <v>4805605.7778207278</v>
      </c>
      <c r="Q58" s="7">
        <v>400334.35389999999</v>
      </c>
      <c r="R58" s="7">
        <f t="shared" si="5"/>
        <v>8671200.8682792708</v>
      </c>
      <c r="S58" s="7">
        <v>0</v>
      </c>
      <c r="T58" s="14">
        <f t="shared" si="6"/>
        <v>10570</v>
      </c>
      <c r="U58" s="1">
        <f t="shared" si="8"/>
        <v>-44.299999999999955</v>
      </c>
      <c r="V58" s="7">
        <f t="shared" si="8"/>
        <v>643504.1400000006</v>
      </c>
      <c r="W58" s="7">
        <f t="shared" si="8"/>
        <v>183559.69807384966</v>
      </c>
      <c r="X58" s="7">
        <f t="shared" si="7"/>
        <v>827064.23287430406</v>
      </c>
      <c r="Y58" s="7">
        <f t="shared" si="7"/>
        <v>960536.56742072804</v>
      </c>
      <c r="Z58" s="7">
        <f t="shared" si="7"/>
        <v>11660.223899999983</v>
      </c>
      <c r="AA58" s="7">
        <f t="shared" si="7"/>
        <v>-145132.55844642408</v>
      </c>
      <c r="AB58" s="7">
        <f t="shared" si="7"/>
        <v>0</v>
      </c>
      <c r="AC58" s="14">
        <f t="shared" si="7"/>
        <v>954.55882174646649</v>
      </c>
    </row>
    <row r="59" spans="1:29" x14ac:dyDescent="0.25">
      <c r="A59" s="7" t="s">
        <v>79</v>
      </c>
      <c r="B59" s="7" t="s">
        <v>87</v>
      </c>
      <c r="C59" s="1">
        <v>25644.400000000001</v>
      </c>
      <c r="D59" s="7">
        <v>241155215.44999999</v>
      </c>
      <c r="E59" s="31">
        <v>-8878563.5410433039</v>
      </c>
      <c r="F59" s="7">
        <f t="shared" si="1"/>
        <v>232276651.90895668</v>
      </c>
      <c r="G59" s="7">
        <v>60092713.350000001</v>
      </c>
      <c r="H59" s="7">
        <v>6827525.54</v>
      </c>
      <c r="I59" s="7">
        <f t="shared" si="2"/>
        <v>165356413.01895669</v>
      </c>
      <c r="J59" s="7">
        <v>0</v>
      </c>
      <c r="K59" s="14">
        <f t="shared" si="3"/>
        <v>9057.5974446255968</v>
      </c>
      <c r="L59" s="1">
        <v>25681.9</v>
      </c>
      <c r="M59" s="7">
        <v>261273385.97</v>
      </c>
      <c r="N59" s="31">
        <v>-5803880.0303691775</v>
      </c>
      <c r="O59" s="7">
        <f t="shared" si="4"/>
        <v>255469506</v>
      </c>
      <c r="P59" s="7">
        <v>73429323.167494133</v>
      </c>
      <c r="Q59" s="7">
        <v>7032351.3062000005</v>
      </c>
      <c r="R59" s="7">
        <f t="shared" si="5"/>
        <v>175007831.52630588</v>
      </c>
      <c r="S59" s="7">
        <v>0</v>
      </c>
      <c r="T59" s="14">
        <f t="shared" si="6"/>
        <v>9947</v>
      </c>
      <c r="U59" s="1">
        <f t="shared" si="8"/>
        <v>37.5</v>
      </c>
      <c r="V59" s="7">
        <f t="shared" si="8"/>
        <v>20118170.520000011</v>
      </c>
      <c r="W59" s="7">
        <f t="shared" si="8"/>
        <v>3074683.5106741264</v>
      </c>
      <c r="X59" s="7">
        <f t="shared" si="7"/>
        <v>23192854.091043323</v>
      </c>
      <c r="Y59" s="7">
        <f t="shared" si="7"/>
        <v>13336609.817494132</v>
      </c>
      <c r="Z59" s="7">
        <f t="shared" si="7"/>
        <v>204825.76620000042</v>
      </c>
      <c r="AA59" s="7">
        <f t="shared" si="7"/>
        <v>9651418.5073491931</v>
      </c>
      <c r="AB59" s="7">
        <f t="shared" si="7"/>
        <v>0</v>
      </c>
      <c r="AC59" s="14">
        <f t="shared" si="7"/>
        <v>889.40255537440316</v>
      </c>
    </row>
    <row r="60" spans="1:29" x14ac:dyDescent="0.25">
      <c r="A60" s="7" t="s">
        <v>79</v>
      </c>
      <c r="B60" s="7" t="s">
        <v>88</v>
      </c>
      <c r="C60" s="1">
        <v>994.8</v>
      </c>
      <c r="D60" s="7">
        <v>10569094.98</v>
      </c>
      <c r="E60" s="31">
        <v>-389120.26503821486</v>
      </c>
      <c r="F60" s="7">
        <f t="shared" si="1"/>
        <v>10179974.714961786</v>
      </c>
      <c r="G60" s="7">
        <v>1252562.94</v>
      </c>
      <c r="H60" s="7">
        <v>81352.69</v>
      </c>
      <c r="I60" s="7">
        <f t="shared" si="2"/>
        <v>8846059.0849617869</v>
      </c>
      <c r="J60" s="7">
        <v>0</v>
      </c>
      <c r="K60" s="14">
        <f t="shared" si="3"/>
        <v>10233.187288863879</v>
      </c>
      <c r="L60" s="1">
        <v>936.9</v>
      </c>
      <c r="M60" s="7">
        <v>10936800.59</v>
      </c>
      <c r="N60" s="31">
        <v>-242948.12234614391</v>
      </c>
      <c r="O60" s="7">
        <f t="shared" si="4"/>
        <v>10693852</v>
      </c>
      <c r="P60" s="7">
        <v>1450167.468345501</v>
      </c>
      <c r="Q60" s="7">
        <v>83793.270700000008</v>
      </c>
      <c r="R60" s="7">
        <f t="shared" si="5"/>
        <v>9159891.2609544992</v>
      </c>
      <c r="S60" s="7">
        <v>0</v>
      </c>
      <c r="T60" s="14">
        <f t="shared" si="6"/>
        <v>11414</v>
      </c>
      <c r="U60" s="1">
        <f t="shared" si="8"/>
        <v>-57.899999999999977</v>
      </c>
      <c r="V60" s="7">
        <f t="shared" si="8"/>
        <v>367705.6099999994</v>
      </c>
      <c r="W60" s="7">
        <f t="shared" si="8"/>
        <v>146172.14269207095</v>
      </c>
      <c r="X60" s="7">
        <f t="shared" si="7"/>
        <v>513877.28503821418</v>
      </c>
      <c r="Y60" s="7">
        <f t="shared" si="7"/>
        <v>197604.52834550105</v>
      </c>
      <c r="Z60" s="7">
        <f t="shared" si="7"/>
        <v>2440.5807000000059</v>
      </c>
      <c r="AA60" s="7">
        <f t="shared" si="7"/>
        <v>313832.17599271238</v>
      </c>
      <c r="AB60" s="7">
        <f t="shared" si="7"/>
        <v>0</v>
      </c>
      <c r="AC60" s="14">
        <f t="shared" si="7"/>
        <v>1180.8127111361209</v>
      </c>
    </row>
    <row r="61" spans="1:29" x14ac:dyDescent="0.25">
      <c r="A61" s="7" t="s">
        <v>79</v>
      </c>
      <c r="B61" s="7" t="s">
        <v>89</v>
      </c>
      <c r="C61" s="1">
        <v>590.5</v>
      </c>
      <c r="D61" s="7">
        <v>6456902.2599999998</v>
      </c>
      <c r="E61" s="31">
        <v>-237722.4846111704</v>
      </c>
      <c r="F61" s="7">
        <f t="shared" si="1"/>
        <v>6219179.7753888294</v>
      </c>
      <c r="G61" s="7">
        <v>1400481.2583299999</v>
      </c>
      <c r="H61" s="7">
        <v>126377.21</v>
      </c>
      <c r="I61" s="7">
        <f t="shared" si="2"/>
        <v>4692321.3070588298</v>
      </c>
      <c r="J61" s="7">
        <v>0</v>
      </c>
      <c r="K61" s="14">
        <f t="shared" si="3"/>
        <v>10532.057197948907</v>
      </c>
      <c r="L61" s="1">
        <v>616</v>
      </c>
      <c r="M61" s="7">
        <v>7245271.1500000004</v>
      </c>
      <c r="N61" s="31">
        <v>-160945.15094209896</v>
      </c>
      <c r="O61" s="7">
        <f t="shared" si="4"/>
        <v>7084326</v>
      </c>
      <c r="P61" s="7">
        <v>1796021.6060740643</v>
      </c>
      <c r="Q61" s="7">
        <v>130168.52630000001</v>
      </c>
      <c r="R61" s="7">
        <f t="shared" si="5"/>
        <v>5158135.8676259359</v>
      </c>
      <c r="S61" s="7">
        <v>0</v>
      </c>
      <c r="T61" s="14">
        <f t="shared" si="6"/>
        <v>11501</v>
      </c>
      <c r="U61" s="1">
        <f t="shared" si="8"/>
        <v>25.5</v>
      </c>
      <c r="V61" s="7">
        <f t="shared" si="8"/>
        <v>788368.8900000006</v>
      </c>
      <c r="W61" s="7">
        <f t="shared" si="8"/>
        <v>76777.333669071435</v>
      </c>
      <c r="X61" s="7">
        <f t="shared" si="7"/>
        <v>865146.22461117059</v>
      </c>
      <c r="Y61" s="7">
        <f t="shared" si="7"/>
        <v>395540.34774406441</v>
      </c>
      <c r="Z61" s="7">
        <f t="shared" si="7"/>
        <v>3791.3163000000059</v>
      </c>
      <c r="AA61" s="7">
        <f t="shared" si="7"/>
        <v>465814.56056710612</v>
      </c>
      <c r="AB61" s="7">
        <f t="shared" si="7"/>
        <v>0</v>
      </c>
      <c r="AC61" s="14">
        <f t="shared" si="7"/>
        <v>968.94280205109317</v>
      </c>
    </row>
    <row r="62" spans="1:29" x14ac:dyDescent="0.25">
      <c r="A62" s="7" t="s">
        <v>79</v>
      </c>
      <c r="B62" s="7" t="s">
        <v>90</v>
      </c>
      <c r="C62" s="1">
        <v>279.5</v>
      </c>
      <c r="D62" s="7">
        <v>3984045.95</v>
      </c>
      <c r="E62" s="31">
        <v>-146679.8263164465</v>
      </c>
      <c r="F62" s="7">
        <f t="shared" si="1"/>
        <v>3837366.1236835537</v>
      </c>
      <c r="G62" s="7">
        <v>522098.93198999995</v>
      </c>
      <c r="H62" s="7">
        <v>40932.01</v>
      </c>
      <c r="I62" s="7">
        <f t="shared" si="2"/>
        <v>3274335.1816935539</v>
      </c>
      <c r="J62" s="7">
        <v>0</v>
      </c>
      <c r="K62" s="14">
        <f t="shared" si="3"/>
        <v>13729.395791354396</v>
      </c>
      <c r="L62" s="1">
        <v>270.5</v>
      </c>
      <c r="M62" s="7">
        <v>4247901.54</v>
      </c>
      <c r="N62" s="31">
        <v>-94362.121221988302</v>
      </c>
      <c r="O62" s="7">
        <f t="shared" si="4"/>
        <v>4153539</v>
      </c>
      <c r="P62" s="7">
        <v>625305.82643686992</v>
      </c>
      <c r="Q62" s="7">
        <v>42159.970300000001</v>
      </c>
      <c r="R62" s="7">
        <f t="shared" si="5"/>
        <v>3486073.20326313</v>
      </c>
      <c r="S62" s="7">
        <v>0</v>
      </c>
      <c r="T62" s="14">
        <f t="shared" si="6"/>
        <v>15355</v>
      </c>
      <c r="U62" s="1">
        <f t="shared" si="8"/>
        <v>-9</v>
      </c>
      <c r="V62" s="7">
        <f t="shared" si="8"/>
        <v>263855.58999999985</v>
      </c>
      <c r="W62" s="7">
        <f t="shared" si="8"/>
        <v>52317.705094458201</v>
      </c>
      <c r="X62" s="7">
        <f t="shared" si="7"/>
        <v>316172.87631644635</v>
      </c>
      <c r="Y62" s="7">
        <f t="shared" si="7"/>
        <v>103206.89444686996</v>
      </c>
      <c r="Z62" s="7">
        <f t="shared" si="7"/>
        <v>1227.9602999999988</v>
      </c>
      <c r="AA62" s="7">
        <f t="shared" si="7"/>
        <v>211738.02156957611</v>
      </c>
      <c r="AB62" s="7">
        <f t="shared" si="7"/>
        <v>0</v>
      </c>
      <c r="AC62" s="14">
        <f t="shared" si="7"/>
        <v>1625.6042086456036</v>
      </c>
    </row>
    <row r="63" spans="1:29" x14ac:dyDescent="0.25">
      <c r="A63" s="7" t="s">
        <v>79</v>
      </c>
      <c r="B63" s="7" t="s">
        <v>91</v>
      </c>
      <c r="C63" s="1">
        <v>6393.5</v>
      </c>
      <c r="D63" s="7">
        <v>60231069.259999998</v>
      </c>
      <c r="E63" s="31">
        <v>-2217515.2818984576</v>
      </c>
      <c r="F63" s="7">
        <f t="shared" si="1"/>
        <v>58013553.978101537</v>
      </c>
      <c r="G63" s="7">
        <v>17645022.215640001</v>
      </c>
      <c r="H63" s="7">
        <v>1607403.34</v>
      </c>
      <c r="I63" s="7">
        <f t="shared" si="2"/>
        <v>38761128.422461532</v>
      </c>
      <c r="J63" s="7">
        <v>0</v>
      </c>
      <c r="K63" s="14">
        <f t="shared" si="3"/>
        <v>9073.8334211467172</v>
      </c>
      <c r="L63" s="1">
        <v>6327.2</v>
      </c>
      <c r="M63" s="7">
        <v>64489067.259999998</v>
      </c>
      <c r="N63" s="31">
        <v>-1432548.5477898051</v>
      </c>
      <c r="O63" s="7">
        <f t="shared" si="4"/>
        <v>63056519</v>
      </c>
      <c r="P63" s="7">
        <v>22633926.765960928</v>
      </c>
      <c r="Q63" s="7">
        <v>1655625.4402000001</v>
      </c>
      <c r="R63" s="7">
        <f t="shared" si="5"/>
        <v>38766966.793839067</v>
      </c>
      <c r="S63" s="7">
        <v>0</v>
      </c>
      <c r="T63" s="14">
        <f t="shared" si="6"/>
        <v>9966</v>
      </c>
      <c r="U63" s="1">
        <f t="shared" si="8"/>
        <v>-66.300000000000182</v>
      </c>
      <c r="V63" s="7">
        <f t="shared" si="8"/>
        <v>4257998</v>
      </c>
      <c r="W63" s="7">
        <f t="shared" si="8"/>
        <v>784966.73410865245</v>
      </c>
      <c r="X63" s="7">
        <f t="shared" si="7"/>
        <v>5042965.0218984634</v>
      </c>
      <c r="Y63" s="7">
        <f t="shared" si="7"/>
        <v>4988904.5503209271</v>
      </c>
      <c r="Z63" s="7">
        <f t="shared" si="7"/>
        <v>48222.100199999986</v>
      </c>
      <c r="AA63" s="7">
        <f t="shared" si="7"/>
        <v>5838.3713775351644</v>
      </c>
      <c r="AB63" s="7">
        <f t="shared" si="7"/>
        <v>0</v>
      </c>
      <c r="AC63" s="14">
        <f t="shared" si="7"/>
        <v>892.16657885328277</v>
      </c>
    </row>
    <row r="64" spans="1:29" x14ac:dyDescent="0.25">
      <c r="A64" s="7" t="s">
        <v>79</v>
      </c>
      <c r="B64" s="7" t="s">
        <v>92</v>
      </c>
      <c r="C64" s="1">
        <v>28969.599999999999</v>
      </c>
      <c r="D64" s="7">
        <v>275643477.52999997</v>
      </c>
      <c r="E64" s="31">
        <v>-10148311.017688368</v>
      </c>
      <c r="F64" s="7">
        <f t="shared" si="1"/>
        <v>265495166.51231161</v>
      </c>
      <c r="G64" s="7">
        <v>34777126.972819999</v>
      </c>
      <c r="H64" s="7">
        <v>3272334.85</v>
      </c>
      <c r="I64" s="7">
        <f t="shared" si="2"/>
        <v>227445704.6894916</v>
      </c>
      <c r="J64" s="7">
        <v>0</v>
      </c>
      <c r="K64" s="14">
        <f t="shared" si="3"/>
        <v>9164.6127841707039</v>
      </c>
      <c r="L64" s="1">
        <v>29321.1</v>
      </c>
      <c r="M64" s="7">
        <v>301342751.06999999</v>
      </c>
      <c r="N64" s="31">
        <v>-6693973.7039749715</v>
      </c>
      <c r="O64" s="7">
        <f t="shared" si="4"/>
        <v>294648777</v>
      </c>
      <c r="P64" s="7">
        <v>43219935.886423752</v>
      </c>
      <c r="Q64" s="7">
        <v>3370504.8955000001</v>
      </c>
      <c r="R64" s="7">
        <f t="shared" si="5"/>
        <v>248058336.21807623</v>
      </c>
      <c r="S64" s="7">
        <v>0</v>
      </c>
      <c r="T64" s="14">
        <f t="shared" si="6"/>
        <v>10049</v>
      </c>
      <c r="U64" s="1">
        <f t="shared" si="8"/>
        <v>351.5</v>
      </c>
      <c r="V64" s="7">
        <f t="shared" si="8"/>
        <v>25699273.540000021</v>
      </c>
      <c r="W64" s="7">
        <f t="shared" si="8"/>
        <v>3454337.313713396</v>
      </c>
      <c r="X64" s="7">
        <f t="shared" si="8"/>
        <v>29153610.487688392</v>
      </c>
      <c r="Y64" s="7">
        <f t="shared" si="8"/>
        <v>8442808.9136037529</v>
      </c>
      <c r="Z64" s="7">
        <f t="shared" si="8"/>
        <v>98170.045500000007</v>
      </c>
      <c r="AA64" s="7">
        <f t="shared" si="8"/>
        <v>20612631.528584629</v>
      </c>
      <c r="AB64" s="7">
        <f t="shared" si="8"/>
        <v>0</v>
      </c>
      <c r="AC64" s="14">
        <f t="shared" si="8"/>
        <v>884.38721582929611</v>
      </c>
    </row>
    <row r="65" spans="1:29" x14ac:dyDescent="0.25">
      <c r="A65" s="7" t="s">
        <v>79</v>
      </c>
      <c r="B65" s="7" t="s">
        <v>93</v>
      </c>
      <c r="C65" s="1">
        <v>149</v>
      </c>
      <c r="D65" s="7">
        <v>2640354.4500000002</v>
      </c>
      <c r="E65" s="31">
        <v>-97209.403957767267</v>
      </c>
      <c r="F65" s="7">
        <f t="shared" si="1"/>
        <v>2543145.0460422328</v>
      </c>
      <c r="G65" s="7">
        <v>199896.30900000001</v>
      </c>
      <c r="H65" s="7">
        <v>17150.84</v>
      </c>
      <c r="I65" s="7">
        <f t="shared" si="2"/>
        <v>2326097.897042233</v>
      </c>
      <c r="J65" s="7">
        <v>0</v>
      </c>
      <c r="K65" s="14">
        <f t="shared" si="3"/>
        <v>17068.087557330422</v>
      </c>
      <c r="L65" s="1">
        <v>128.19999999999999</v>
      </c>
      <c r="M65" s="7">
        <v>2559063.12</v>
      </c>
      <c r="N65" s="31">
        <v>-56846.568139655988</v>
      </c>
      <c r="O65" s="7">
        <f t="shared" si="4"/>
        <v>2502217</v>
      </c>
      <c r="P65" s="7">
        <v>223678.5247945897</v>
      </c>
      <c r="Q65" s="7">
        <v>17665.3652</v>
      </c>
      <c r="R65" s="7">
        <f t="shared" si="5"/>
        <v>2260873.1100054104</v>
      </c>
      <c r="S65" s="7">
        <v>0</v>
      </c>
      <c r="T65" s="14">
        <f t="shared" si="6"/>
        <v>19518</v>
      </c>
      <c r="U65" s="1">
        <f t="shared" ref="U65:AC93" si="9">L65-C65</f>
        <v>-20.800000000000011</v>
      </c>
      <c r="V65" s="7">
        <f t="shared" si="9"/>
        <v>-81291.330000000075</v>
      </c>
      <c r="W65" s="7">
        <f t="shared" si="9"/>
        <v>40362.835818111278</v>
      </c>
      <c r="X65" s="7">
        <f t="shared" si="9"/>
        <v>-40928.046042232774</v>
      </c>
      <c r="Y65" s="7">
        <f t="shared" si="9"/>
        <v>23782.215794589691</v>
      </c>
      <c r="Z65" s="7">
        <f t="shared" si="9"/>
        <v>514.52520000000004</v>
      </c>
      <c r="AA65" s="7">
        <f t="shared" si="9"/>
        <v>-65224.787036822643</v>
      </c>
      <c r="AB65" s="7">
        <f t="shared" si="9"/>
        <v>0</v>
      </c>
      <c r="AC65" s="14">
        <f t="shared" si="9"/>
        <v>2449.912442669578</v>
      </c>
    </row>
    <row r="66" spans="1:29" x14ac:dyDescent="0.25">
      <c r="A66" s="7" t="s">
        <v>79</v>
      </c>
      <c r="B66" s="7" t="s">
        <v>94</v>
      </c>
      <c r="C66" s="1">
        <v>318</v>
      </c>
      <c r="D66" s="7">
        <v>4199942.5599999996</v>
      </c>
      <c r="E66" s="31">
        <v>-154628.44881090079</v>
      </c>
      <c r="F66" s="7">
        <f t="shared" si="1"/>
        <v>4045314.111189099</v>
      </c>
      <c r="G66" s="7">
        <v>829482.79460200004</v>
      </c>
      <c r="H66" s="7">
        <v>71326.81</v>
      </c>
      <c r="I66" s="7">
        <f t="shared" si="2"/>
        <v>3144504.5065870988</v>
      </c>
      <c r="J66" s="7">
        <v>0</v>
      </c>
      <c r="K66" s="14">
        <f t="shared" si="3"/>
        <v>12721.113557198425</v>
      </c>
      <c r="L66" s="1">
        <v>317</v>
      </c>
      <c r="M66" s="7">
        <v>4528041.3</v>
      </c>
      <c r="N66" s="31">
        <v>-100585.09549370805</v>
      </c>
      <c r="O66" s="7">
        <f t="shared" si="4"/>
        <v>4427456</v>
      </c>
      <c r="P66" s="7">
        <v>954811.87383091892</v>
      </c>
      <c r="Q66" s="7">
        <v>73466.614300000001</v>
      </c>
      <c r="R66" s="7">
        <f t="shared" si="5"/>
        <v>3399177.5118690808</v>
      </c>
      <c r="S66" s="7">
        <v>0</v>
      </c>
      <c r="T66" s="14">
        <f t="shared" si="6"/>
        <v>13967</v>
      </c>
      <c r="U66" s="1">
        <f t="shared" si="9"/>
        <v>-1</v>
      </c>
      <c r="V66" s="7">
        <f t="shared" si="9"/>
        <v>328098.74000000022</v>
      </c>
      <c r="W66" s="7">
        <f t="shared" si="9"/>
        <v>54043.353317192741</v>
      </c>
      <c r="X66" s="7">
        <f t="shared" si="9"/>
        <v>382141.88881090097</v>
      </c>
      <c r="Y66" s="7">
        <f t="shared" si="9"/>
        <v>125329.07922891888</v>
      </c>
      <c r="Z66" s="7">
        <f t="shared" si="9"/>
        <v>2139.8043000000034</v>
      </c>
      <c r="AA66" s="7">
        <f t="shared" si="9"/>
        <v>254673.00528198201</v>
      </c>
      <c r="AB66" s="7">
        <f t="shared" si="9"/>
        <v>0</v>
      </c>
      <c r="AC66" s="14">
        <f t="shared" si="9"/>
        <v>1245.886442801575</v>
      </c>
    </row>
    <row r="67" spans="1:29" x14ac:dyDescent="0.25">
      <c r="A67" s="7" t="s">
        <v>95</v>
      </c>
      <c r="B67" s="7" t="s">
        <v>96</v>
      </c>
      <c r="C67" s="1">
        <v>3522.6</v>
      </c>
      <c r="D67" s="7">
        <v>33204792.030000001</v>
      </c>
      <c r="E67" s="31">
        <v>-1222494.2154179036</v>
      </c>
      <c r="F67" s="7">
        <f t="shared" si="1"/>
        <v>31982297.814582098</v>
      </c>
      <c r="G67" s="7">
        <v>8459873.307</v>
      </c>
      <c r="H67" s="7">
        <v>1176091.57</v>
      </c>
      <c r="I67" s="7">
        <f t="shared" si="2"/>
        <v>22346332.937582098</v>
      </c>
      <c r="J67" s="7">
        <v>0</v>
      </c>
      <c r="K67" s="14">
        <f t="shared" si="3"/>
        <v>9079.1738530012208</v>
      </c>
      <c r="L67" s="1">
        <v>3328.2</v>
      </c>
      <c r="M67" s="7">
        <v>34113713.159999996</v>
      </c>
      <c r="N67" s="31">
        <v>-757795.89197730261</v>
      </c>
      <c r="O67" s="7">
        <f t="shared" si="4"/>
        <v>33355917</v>
      </c>
      <c r="P67" s="7">
        <v>8897368.9769137744</v>
      </c>
      <c r="Q67" s="7">
        <v>1211374.3171000001</v>
      </c>
      <c r="R67" s="7">
        <f t="shared" si="5"/>
        <v>23247173.705986228</v>
      </c>
      <c r="S67" s="7">
        <v>0</v>
      </c>
      <c r="T67" s="14">
        <f t="shared" si="6"/>
        <v>10022</v>
      </c>
      <c r="U67" s="1">
        <f t="shared" si="9"/>
        <v>-194.40000000000009</v>
      </c>
      <c r="V67" s="7">
        <f t="shared" si="9"/>
        <v>908921.12999999523</v>
      </c>
      <c r="W67" s="7">
        <f t="shared" si="9"/>
        <v>464698.323440601</v>
      </c>
      <c r="X67" s="7">
        <f t="shared" si="9"/>
        <v>1373619.1854179017</v>
      </c>
      <c r="Y67" s="7">
        <f t="shared" si="9"/>
        <v>437495.66991377436</v>
      </c>
      <c r="Z67" s="7">
        <f t="shared" si="9"/>
        <v>35282.747100000037</v>
      </c>
      <c r="AA67" s="7">
        <f t="shared" si="9"/>
        <v>900840.76840412989</v>
      </c>
      <c r="AB67" s="7">
        <f t="shared" si="9"/>
        <v>0</v>
      </c>
      <c r="AC67" s="14">
        <f t="shared" si="9"/>
        <v>942.82614699877922</v>
      </c>
    </row>
    <row r="68" spans="1:29" x14ac:dyDescent="0.25">
      <c r="A68" s="7" t="s">
        <v>95</v>
      </c>
      <c r="B68" s="7" t="s">
        <v>97</v>
      </c>
      <c r="C68" s="1">
        <v>1363</v>
      </c>
      <c r="D68" s="7">
        <v>13383891.720000001</v>
      </c>
      <c r="E68" s="31">
        <v>-492752.07604664459</v>
      </c>
      <c r="F68" s="7">
        <f t="shared" si="1"/>
        <v>12891139.643953357</v>
      </c>
      <c r="G68" s="7">
        <v>2921223.9861579998</v>
      </c>
      <c r="H68" s="7">
        <v>372888.14</v>
      </c>
      <c r="I68" s="7">
        <f t="shared" si="2"/>
        <v>9597027.517795356</v>
      </c>
      <c r="J68" s="7">
        <v>0</v>
      </c>
      <c r="K68" s="14">
        <f t="shared" si="3"/>
        <v>9457.9160997456765</v>
      </c>
      <c r="L68" s="1">
        <v>1310.9</v>
      </c>
      <c r="M68" s="7">
        <v>13966300.859999999</v>
      </c>
      <c r="N68" s="31">
        <v>-310244.89677180216</v>
      </c>
      <c r="O68" s="7">
        <f t="shared" si="4"/>
        <v>13656056</v>
      </c>
      <c r="P68" s="7">
        <v>3199163.92137921</v>
      </c>
      <c r="Q68" s="7">
        <v>384074.78420000005</v>
      </c>
      <c r="R68" s="7">
        <f t="shared" si="5"/>
        <v>10072817.29442079</v>
      </c>
      <c r="S68" s="7">
        <v>0</v>
      </c>
      <c r="T68" s="14">
        <f t="shared" si="6"/>
        <v>10417</v>
      </c>
      <c r="U68" s="1">
        <f t="shared" si="9"/>
        <v>-52.099999999999909</v>
      </c>
      <c r="V68" s="7">
        <f t="shared" si="9"/>
        <v>582409.13999999873</v>
      </c>
      <c r="W68" s="7">
        <f t="shared" si="9"/>
        <v>182507.17927484243</v>
      </c>
      <c r="X68" s="7">
        <f t="shared" si="9"/>
        <v>764916.35604664311</v>
      </c>
      <c r="Y68" s="7">
        <f t="shared" si="9"/>
        <v>277939.93522121012</v>
      </c>
      <c r="Z68" s="7">
        <f t="shared" si="9"/>
        <v>11186.644200000039</v>
      </c>
      <c r="AA68" s="7">
        <f t="shared" si="9"/>
        <v>475789.77662543394</v>
      </c>
      <c r="AB68" s="7">
        <f t="shared" si="9"/>
        <v>0</v>
      </c>
      <c r="AC68" s="14">
        <f t="shared" si="9"/>
        <v>959.08390025432345</v>
      </c>
    </row>
    <row r="69" spans="1:29" x14ac:dyDescent="0.25">
      <c r="A69" s="7" t="s">
        <v>95</v>
      </c>
      <c r="B69" s="7" t="s">
        <v>98</v>
      </c>
      <c r="C69" s="1">
        <v>199.4</v>
      </c>
      <c r="D69" s="7">
        <v>3206972.83</v>
      </c>
      <c r="E69" s="31">
        <v>-118070.48001189918</v>
      </c>
      <c r="F69" s="7">
        <f t="shared" ref="F69:F132" si="10">D69+E69</f>
        <v>3088902.3499881011</v>
      </c>
      <c r="G69" s="7">
        <v>1821334.2318220001</v>
      </c>
      <c r="H69" s="7">
        <v>102637.2</v>
      </c>
      <c r="I69" s="7">
        <f t="shared" ref="I69:I132" si="11">F69-G69-H69</f>
        <v>1164930.918166101</v>
      </c>
      <c r="J69" s="7">
        <v>0</v>
      </c>
      <c r="K69" s="14">
        <f t="shared" ref="K69:K132" si="12">(F69-J69)/C69</f>
        <v>15490.984704052662</v>
      </c>
      <c r="L69" s="1">
        <v>184.4</v>
      </c>
      <c r="M69" s="7">
        <v>3306416.61</v>
      </c>
      <c r="N69" s="31">
        <v>-73448.14422492843</v>
      </c>
      <c r="O69" s="7">
        <f t="shared" ref="O69:O132" si="13">ROUND(M69+N69,0)</f>
        <v>3232968</v>
      </c>
      <c r="P69" s="7">
        <v>1896875.8061819007</v>
      </c>
      <c r="Q69" s="7">
        <v>105716.31600000001</v>
      </c>
      <c r="R69" s="7">
        <f t="shared" ref="R69:R132" si="14">O69-P69-Q69</f>
        <v>1230375.8778180992</v>
      </c>
      <c r="S69" s="7">
        <v>0</v>
      </c>
      <c r="T69" s="14">
        <f t="shared" ref="T69:T132" si="15">ROUND((O69-S69)/L69,)</f>
        <v>17532</v>
      </c>
      <c r="U69" s="1">
        <f t="shared" si="9"/>
        <v>-15</v>
      </c>
      <c r="V69" s="7">
        <f t="shared" si="9"/>
        <v>99443.779999999795</v>
      </c>
      <c r="W69" s="7">
        <f t="shared" si="9"/>
        <v>44622.335786970754</v>
      </c>
      <c r="X69" s="7">
        <f t="shared" si="9"/>
        <v>144065.65001189895</v>
      </c>
      <c r="Y69" s="7">
        <f t="shared" si="9"/>
        <v>75541.574359900551</v>
      </c>
      <c r="Z69" s="7">
        <f t="shared" si="9"/>
        <v>3079.1160000000091</v>
      </c>
      <c r="AA69" s="7">
        <f t="shared" si="9"/>
        <v>65444.959651998244</v>
      </c>
      <c r="AB69" s="7">
        <f t="shared" si="9"/>
        <v>0</v>
      </c>
      <c r="AC69" s="14">
        <f t="shared" si="9"/>
        <v>2041.015295947338</v>
      </c>
    </row>
    <row r="70" spans="1:29" x14ac:dyDescent="0.25">
      <c r="A70" s="7" t="s">
        <v>99</v>
      </c>
      <c r="B70" s="7" t="s">
        <v>100</v>
      </c>
      <c r="C70" s="1">
        <v>6095.6</v>
      </c>
      <c r="D70" s="7">
        <v>63188953.799999997</v>
      </c>
      <c r="E70" s="31">
        <v>-2326415.1279434818</v>
      </c>
      <c r="F70" s="7">
        <f t="shared" si="10"/>
        <v>60862538.672056518</v>
      </c>
      <c r="G70" s="7">
        <v>30167956.987399999</v>
      </c>
      <c r="H70" s="7">
        <v>1596105.17</v>
      </c>
      <c r="I70" s="7">
        <f t="shared" si="11"/>
        <v>29098476.514656521</v>
      </c>
      <c r="J70" s="7">
        <v>0</v>
      </c>
      <c r="K70" s="14">
        <f t="shared" si="12"/>
        <v>9984.6674112567289</v>
      </c>
      <c r="L70" s="1">
        <v>5940.9</v>
      </c>
      <c r="M70" s="7">
        <v>66617656.850000001</v>
      </c>
      <c r="N70" s="31">
        <v>-1479832.6543144216</v>
      </c>
      <c r="O70" s="7">
        <f t="shared" si="13"/>
        <v>65137824</v>
      </c>
      <c r="P70" s="7">
        <v>39883720.729923703</v>
      </c>
      <c r="Q70" s="7">
        <v>1643988.3251</v>
      </c>
      <c r="R70" s="7">
        <f t="shared" si="14"/>
        <v>23610114.944976296</v>
      </c>
      <c r="S70" s="7">
        <v>0</v>
      </c>
      <c r="T70" s="14">
        <f t="shared" si="15"/>
        <v>10964</v>
      </c>
      <c r="U70" s="1">
        <f t="shared" si="9"/>
        <v>-154.70000000000073</v>
      </c>
      <c r="V70" s="7">
        <f t="shared" si="9"/>
        <v>3428703.0500000045</v>
      </c>
      <c r="W70" s="7">
        <f t="shared" si="9"/>
        <v>846582.4736290602</v>
      </c>
      <c r="X70" s="7">
        <f t="shared" si="9"/>
        <v>4275285.3279434815</v>
      </c>
      <c r="Y70" s="7">
        <f t="shared" si="9"/>
        <v>9715763.7425237037</v>
      </c>
      <c r="Z70" s="7">
        <f t="shared" si="9"/>
        <v>47883.155100000091</v>
      </c>
      <c r="AA70" s="7">
        <f t="shared" si="9"/>
        <v>-5488361.5696802251</v>
      </c>
      <c r="AB70" s="7">
        <f t="shared" si="9"/>
        <v>0</v>
      </c>
      <c r="AC70" s="14">
        <f t="shared" si="9"/>
        <v>979.33258874327112</v>
      </c>
    </row>
    <row r="71" spans="1:29" x14ac:dyDescent="0.25">
      <c r="A71" s="7" t="s">
        <v>99</v>
      </c>
      <c r="B71" s="7" t="s">
        <v>101</v>
      </c>
      <c r="C71" s="1">
        <v>4664.3999999999996</v>
      </c>
      <c r="D71" s="7">
        <v>44924472.609999999</v>
      </c>
      <c r="E71" s="31">
        <v>-1653975.3613516323</v>
      </c>
      <c r="F71" s="7">
        <f t="shared" si="10"/>
        <v>43270497.248648368</v>
      </c>
      <c r="G71" s="7">
        <v>6409498.7870000005</v>
      </c>
      <c r="H71" s="7">
        <v>279823.13</v>
      </c>
      <c r="I71" s="7">
        <f t="shared" si="11"/>
        <v>36581175.331648365</v>
      </c>
      <c r="J71" s="7">
        <v>0</v>
      </c>
      <c r="K71" s="14">
        <f t="shared" si="12"/>
        <v>9276.7552629809561</v>
      </c>
      <c r="L71" s="1">
        <v>4536</v>
      </c>
      <c r="M71" s="7">
        <v>47296322.009999998</v>
      </c>
      <c r="N71" s="31">
        <v>-1050631.9953126346</v>
      </c>
      <c r="O71" s="7">
        <f t="shared" si="13"/>
        <v>46245690</v>
      </c>
      <c r="P71" s="7">
        <v>9282589.7980041783</v>
      </c>
      <c r="Q71" s="7">
        <v>288217.82390000002</v>
      </c>
      <c r="R71" s="7">
        <f t="shared" si="14"/>
        <v>36674882.378095821</v>
      </c>
      <c r="S71" s="7">
        <v>0</v>
      </c>
      <c r="T71" s="14">
        <f t="shared" si="15"/>
        <v>10195</v>
      </c>
      <c r="U71" s="1">
        <f t="shared" si="9"/>
        <v>-128.39999999999964</v>
      </c>
      <c r="V71" s="7">
        <f t="shared" si="9"/>
        <v>2371849.3999999985</v>
      </c>
      <c r="W71" s="7">
        <f t="shared" si="9"/>
        <v>603343.36603899766</v>
      </c>
      <c r="X71" s="7">
        <f t="shared" si="9"/>
        <v>2975192.7513516322</v>
      </c>
      <c r="Y71" s="7">
        <f t="shared" si="9"/>
        <v>2873091.0110041779</v>
      </c>
      <c r="Z71" s="7">
        <f t="shared" si="9"/>
        <v>8394.6939000000129</v>
      </c>
      <c r="AA71" s="7">
        <f t="shared" si="9"/>
        <v>93707.046447455883</v>
      </c>
      <c r="AB71" s="7">
        <f t="shared" si="9"/>
        <v>0</v>
      </c>
      <c r="AC71" s="14">
        <f t="shared" si="9"/>
        <v>918.2447370190439</v>
      </c>
    </row>
    <row r="72" spans="1:29" x14ac:dyDescent="0.25">
      <c r="A72" s="7" t="s">
        <v>99</v>
      </c>
      <c r="B72" s="7" t="s">
        <v>102</v>
      </c>
      <c r="C72" s="1">
        <v>1196.3</v>
      </c>
      <c r="D72" s="7">
        <v>12727979.939999999</v>
      </c>
      <c r="E72" s="31">
        <v>-468603.50266753702</v>
      </c>
      <c r="F72" s="7">
        <f t="shared" si="10"/>
        <v>12259376.437332463</v>
      </c>
      <c r="G72" s="7">
        <v>3819009.5059399996</v>
      </c>
      <c r="H72" s="7">
        <v>286211.34999999998</v>
      </c>
      <c r="I72" s="7">
        <f t="shared" si="11"/>
        <v>8154155.5813924633</v>
      </c>
      <c r="J72" s="7">
        <v>0</v>
      </c>
      <c r="K72" s="14">
        <f t="shared" si="12"/>
        <v>10247.744242524837</v>
      </c>
      <c r="L72" s="1">
        <v>1135.5</v>
      </c>
      <c r="M72" s="7">
        <v>13120567.189999999</v>
      </c>
      <c r="N72" s="31">
        <v>-291457.9210524786</v>
      </c>
      <c r="O72" s="7">
        <f t="shared" si="13"/>
        <v>12829109</v>
      </c>
      <c r="P72" s="7">
        <v>5243338.0036120554</v>
      </c>
      <c r="Q72" s="7">
        <v>294797.69049999997</v>
      </c>
      <c r="R72" s="7">
        <f t="shared" si="14"/>
        <v>7290973.305887945</v>
      </c>
      <c r="S72" s="7">
        <v>0</v>
      </c>
      <c r="T72" s="14">
        <f t="shared" si="15"/>
        <v>11298</v>
      </c>
      <c r="U72" s="1">
        <f t="shared" si="9"/>
        <v>-60.799999999999955</v>
      </c>
      <c r="V72" s="7">
        <f t="shared" si="9"/>
        <v>392587.25</v>
      </c>
      <c r="W72" s="7">
        <f t="shared" si="9"/>
        <v>177145.58161505841</v>
      </c>
      <c r="X72" s="7">
        <f t="shared" si="9"/>
        <v>569732.56266753748</v>
      </c>
      <c r="Y72" s="7">
        <f t="shared" si="9"/>
        <v>1424328.4976720558</v>
      </c>
      <c r="Z72" s="7">
        <f t="shared" si="9"/>
        <v>8586.3404999999912</v>
      </c>
      <c r="AA72" s="7">
        <f t="shared" si="9"/>
        <v>-863182.2755045183</v>
      </c>
      <c r="AB72" s="7">
        <f t="shared" si="9"/>
        <v>0</v>
      </c>
      <c r="AC72" s="14">
        <f t="shared" si="9"/>
        <v>1050.2557574751627</v>
      </c>
    </row>
    <row r="73" spans="1:29" x14ac:dyDescent="0.25">
      <c r="A73" s="7" t="s">
        <v>103</v>
      </c>
      <c r="B73" s="7" t="s">
        <v>103</v>
      </c>
      <c r="C73" s="1">
        <v>422.1</v>
      </c>
      <c r="D73" s="7">
        <v>5067897.03</v>
      </c>
      <c r="E73" s="31">
        <v>-186583.75567933274</v>
      </c>
      <c r="F73" s="7">
        <f t="shared" si="10"/>
        <v>4881313.2743206676</v>
      </c>
      <c r="G73" s="7">
        <v>2309841.4389750003</v>
      </c>
      <c r="H73" s="7">
        <v>130235.27</v>
      </c>
      <c r="I73" s="7">
        <f t="shared" si="11"/>
        <v>2441236.5653456673</v>
      </c>
      <c r="J73" s="7">
        <v>0</v>
      </c>
      <c r="K73" s="14">
        <f t="shared" si="12"/>
        <v>11564.352699172394</v>
      </c>
      <c r="L73" s="1">
        <v>406.1</v>
      </c>
      <c r="M73" s="7">
        <v>5378351.1799999997</v>
      </c>
      <c r="N73" s="31">
        <v>-119473.72631936846</v>
      </c>
      <c r="O73" s="7">
        <f t="shared" si="13"/>
        <v>5258877</v>
      </c>
      <c r="P73" s="7">
        <v>2748368.7722196924</v>
      </c>
      <c r="Q73" s="7">
        <v>134142.32810000001</v>
      </c>
      <c r="R73" s="7">
        <f t="shared" si="14"/>
        <v>2376365.8996803076</v>
      </c>
      <c r="S73" s="7">
        <v>0</v>
      </c>
      <c r="T73" s="14">
        <f t="shared" si="15"/>
        <v>12950</v>
      </c>
      <c r="U73" s="1">
        <f t="shared" si="9"/>
        <v>-16</v>
      </c>
      <c r="V73" s="7">
        <f t="shared" si="9"/>
        <v>310454.14999999944</v>
      </c>
      <c r="W73" s="7">
        <f t="shared" si="9"/>
        <v>67110.029359964275</v>
      </c>
      <c r="X73" s="7">
        <f t="shared" si="9"/>
        <v>377563.72567933239</v>
      </c>
      <c r="Y73" s="7">
        <f t="shared" si="9"/>
        <v>438527.33324469207</v>
      </c>
      <c r="Z73" s="7">
        <f t="shared" si="9"/>
        <v>3907.0581000000093</v>
      </c>
      <c r="AA73" s="7">
        <f t="shared" si="9"/>
        <v>-64870.665665359702</v>
      </c>
      <c r="AB73" s="7">
        <f t="shared" si="9"/>
        <v>0</v>
      </c>
      <c r="AC73" s="14">
        <f t="shared" si="9"/>
        <v>1385.6473008276062</v>
      </c>
    </row>
    <row r="74" spans="1:29" x14ac:dyDescent="0.25">
      <c r="A74" s="7" t="s">
        <v>104</v>
      </c>
      <c r="B74" s="7" t="s">
        <v>105</v>
      </c>
      <c r="C74" s="1">
        <v>418</v>
      </c>
      <c r="D74" s="7">
        <v>5116874.0199999996</v>
      </c>
      <c r="E74" s="31">
        <v>-188386.93176637113</v>
      </c>
      <c r="F74" s="7">
        <f t="shared" si="10"/>
        <v>4928487.0882336283</v>
      </c>
      <c r="G74" s="7">
        <v>1696315.08228</v>
      </c>
      <c r="H74" s="7">
        <v>109645.75999999999</v>
      </c>
      <c r="I74" s="7">
        <f t="shared" si="11"/>
        <v>3122526.2459536288</v>
      </c>
      <c r="J74" s="7">
        <v>0</v>
      </c>
      <c r="K74" s="14">
        <f t="shared" si="12"/>
        <v>11790.638967066096</v>
      </c>
      <c r="L74" s="1">
        <v>403.1</v>
      </c>
      <c r="M74" s="7">
        <v>5435950.8200000003</v>
      </c>
      <c r="N74" s="31">
        <v>-120753.23436842341</v>
      </c>
      <c r="O74" s="7">
        <f t="shared" si="13"/>
        <v>5315198</v>
      </c>
      <c r="P74" s="7">
        <v>2180630.3391349963</v>
      </c>
      <c r="Q74" s="7">
        <v>112935.13279999999</v>
      </c>
      <c r="R74" s="7">
        <f t="shared" si="14"/>
        <v>3021632.5280650039</v>
      </c>
      <c r="S74" s="7">
        <v>0</v>
      </c>
      <c r="T74" s="14">
        <f t="shared" si="15"/>
        <v>13186</v>
      </c>
      <c r="U74" s="1">
        <f t="shared" si="9"/>
        <v>-14.899999999999977</v>
      </c>
      <c r="V74" s="7">
        <f t="shared" si="9"/>
        <v>319076.80000000075</v>
      </c>
      <c r="W74" s="7">
        <f t="shared" si="9"/>
        <v>67633.697397947719</v>
      </c>
      <c r="X74" s="7">
        <f t="shared" si="9"/>
        <v>386710.91176637169</v>
      </c>
      <c r="Y74" s="7">
        <f t="shared" si="9"/>
        <v>484315.25685499632</v>
      </c>
      <c r="Z74" s="7">
        <f t="shared" si="9"/>
        <v>3289.3727999999974</v>
      </c>
      <c r="AA74" s="7">
        <f t="shared" si="9"/>
        <v>-100893.71788862487</v>
      </c>
      <c r="AB74" s="7">
        <f t="shared" si="9"/>
        <v>0</v>
      </c>
      <c r="AC74" s="14">
        <f t="shared" si="9"/>
        <v>1395.3610329339044</v>
      </c>
    </row>
    <row r="75" spans="1:29" x14ac:dyDescent="0.25">
      <c r="A75" s="7" t="s">
        <v>104</v>
      </c>
      <c r="B75" s="7" t="s">
        <v>106</v>
      </c>
      <c r="C75" s="1">
        <v>1288.5</v>
      </c>
      <c r="D75" s="7">
        <v>12774408.67</v>
      </c>
      <c r="E75" s="31">
        <v>-470312.85997364268</v>
      </c>
      <c r="F75" s="7">
        <f t="shared" si="10"/>
        <v>12304095.810026357</v>
      </c>
      <c r="G75" s="7">
        <v>10627574.225909999</v>
      </c>
      <c r="H75" s="7">
        <v>659483.86</v>
      </c>
      <c r="I75" s="7">
        <f t="shared" si="11"/>
        <v>1017037.7241163583</v>
      </c>
      <c r="J75" s="7">
        <v>0</v>
      </c>
      <c r="K75" s="14">
        <f t="shared" si="12"/>
        <v>9549.162444723599</v>
      </c>
      <c r="L75" s="1">
        <v>1251.2</v>
      </c>
      <c r="M75" s="7">
        <v>13433690.810000001</v>
      </c>
      <c r="N75" s="31">
        <v>0</v>
      </c>
      <c r="O75" s="7">
        <f t="shared" si="13"/>
        <v>13433691</v>
      </c>
      <c r="P75" s="7">
        <v>12754422.624199999</v>
      </c>
      <c r="Q75" s="7">
        <v>679268.37580000004</v>
      </c>
      <c r="R75" s="7">
        <f t="shared" si="14"/>
        <v>0</v>
      </c>
      <c r="S75" s="7">
        <v>560958.99907305674</v>
      </c>
      <c r="T75" s="14">
        <f t="shared" si="15"/>
        <v>10288</v>
      </c>
      <c r="U75" s="1">
        <f t="shared" si="9"/>
        <v>-37.299999999999955</v>
      </c>
      <c r="V75" s="7">
        <f t="shared" si="9"/>
        <v>659282.1400000006</v>
      </c>
      <c r="W75" s="7">
        <f t="shared" si="9"/>
        <v>470312.85997364268</v>
      </c>
      <c r="X75" s="7">
        <f t="shared" si="9"/>
        <v>1129595.189973643</v>
      </c>
      <c r="Y75" s="7">
        <f t="shared" si="9"/>
        <v>2126848.3982900009</v>
      </c>
      <c r="Z75" s="7">
        <f t="shared" si="9"/>
        <v>19784.515800000052</v>
      </c>
      <c r="AA75" s="7">
        <f t="shared" si="9"/>
        <v>-1017037.7241163583</v>
      </c>
      <c r="AB75" s="7">
        <f t="shared" si="9"/>
        <v>560958.99907305674</v>
      </c>
      <c r="AC75" s="14">
        <f t="shared" si="9"/>
        <v>738.83755527640096</v>
      </c>
    </row>
    <row r="76" spans="1:29" x14ac:dyDescent="0.25">
      <c r="A76" s="7" t="s">
        <v>107</v>
      </c>
      <c r="B76" s="7" t="s">
        <v>107</v>
      </c>
      <c r="C76" s="1">
        <v>2041.5</v>
      </c>
      <c r="D76" s="7">
        <v>19967534.989999998</v>
      </c>
      <c r="E76" s="31">
        <v>-735140.75918245071</v>
      </c>
      <c r="F76" s="7">
        <f t="shared" si="10"/>
        <v>19232394.230817549</v>
      </c>
      <c r="G76" s="7">
        <v>12016028.373048</v>
      </c>
      <c r="H76" s="7">
        <v>778157.08</v>
      </c>
      <c r="I76" s="7">
        <f t="shared" si="11"/>
        <v>6438208.7777695488</v>
      </c>
      <c r="J76" s="7">
        <v>0</v>
      </c>
      <c r="K76" s="14">
        <f t="shared" si="12"/>
        <v>9420.717232827601</v>
      </c>
      <c r="L76" s="1">
        <v>1999.1</v>
      </c>
      <c r="M76" s="7">
        <v>21172072.75</v>
      </c>
      <c r="N76" s="31">
        <v>-470312.61825250665</v>
      </c>
      <c r="O76" s="7">
        <f t="shared" si="13"/>
        <v>20701760</v>
      </c>
      <c r="P76" s="7">
        <v>16139829.86265453</v>
      </c>
      <c r="Q76" s="7">
        <v>801501.79240000003</v>
      </c>
      <c r="R76" s="7">
        <f t="shared" si="14"/>
        <v>3760428.3449454703</v>
      </c>
      <c r="S76" s="7">
        <v>0</v>
      </c>
      <c r="T76" s="14">
        <f t="shared" si="15"/>
        <v>10356</v>
      </c>
      <c r="U76" s="1">
        <f t="shared" si="9"/>
        <v>-42.400000000000091</v>
      </c>
      <c r="V76" s="7">
        <f t="shared" si="9"/>
        <v>1204537.7600000016</v>
      </c>
      <c r="W76" s="7">
        <f t="shared" si="9"/>
        <v>264828.14092994406</v>
      </c>
      <c r="X76" s="7">
        <f t="shared" si="9"/>
        <v>1469365.7691824511</v>
      </c>
      <c r="Y76" s="7">
        <f t="shared" si="9"/>
        <v>4123801.4896065295</v>
      </c>
      <c r="Z76" s="7">
        <f t="shared" si="9"/>
        <v>23344.712400000077</v>
      </c>
      <c r="AA76" s="7">
        <f t="shared" si="9"/>
        <v>-2677780.4328240785</v>
      </c>
      <c r="AB76" s="7">
        <f t="shared" si="9"/>
        <v>0</v>
      </c>
      <c r="AC76" s="14">
        <f t="shared" si="9"/>
        <v>935.28276717239896</v>
      </c>
    </row>
    <row r="77" spans="1:29" x14ac:dyDescent="0.25">
      <c r="A77" s="7" t="s">
        <v>108</v>
      </c>
      <c r="B77" s="7" t="s">
        <v>108</v>
      </c>
      <c r="C77" s="1">
        <v>76.5</v>
      </c>
      <c r="D77" s="7">
        <v>1602546.34</v>
      </c>
      <c r="E77" s="31">
        <v>-59000.629451890993</v>
      </c>
      <c r="F77" s="7">
        <f t="shared" si="10"/>
        <v>1543545.7105481091</v>
      </c>
      <c r="G77" s="7">
        <v>1050632.0293700001</v>
      </c>
      <c r="H77" s="7">
        <v>83977.59</v>
      </c>
      <c r="I77" s="7">
        <f t="shared" si="11"/>
        <v>408936.09117810905</v>
      </c>
      <c r="J77" s="7">
        <v>0</v>
      </c>
      <c r="K77" s="14">
        <f t="shared" si="12"/>
        <v>20177.068111739987</v>
      </c>
      <c r="L77" s="1">
        <v>78</v>
      </c>
      <c r="M77" s="7">
        <v>1764605.24</v>
      </c>
      <c r="N77" s="31">
        <v>-39198.623602240026</v>
      </c>
      <c r="O77" s="7">
        <f t="shared" si="13"/>
        <v>1725407</v>
      </c>
      <c r="P77" s="7">
        <v>1102019.7735162049</v>
      </c>
      <c r="Q77" s="7">
        <v>86496.917700000005</v>
      </c>
      <c r="R77" s="7">
        <f t="shared" si="14"/>
        <v>536890.3087837951</v>
      </c>
      <c r="S77" s="7">
        <v>0</v>
      </c>
      <c r="T77" s="14">
        <f t="shared" si="15"/>
        <v>22121</v>
      </c>
      <c r="U77" s="1">
        <f t="shared" si="9"/>
        <v>1.5</v>
      </c>
      <c r="V77" s="7">
        <f t="shared" si="9"/>
        <v>162058.89999999991</v>
      </c>
      <c r="W77" s="7">
        <f t="shared" si="9"/>
        <v>19802.005849650966</v>
      </c>
      <c r="X77" s="7">
        <f t="shared" si="9"/>
        <v>181861.28945189086</v>
      </c>
      <c r="Y77" s="7">
        <f t="shared" si="9"/>
        <v>51387.744146204786</v>
      </c>
      <c r="Z77" s="7">
        <f t="shared" si="9"/>
        <v>2519.3277000000089</v>
      </c>
      <c r="AA77" s="7">
        <f t="shared" si="9"/>
        <v>127954.21760568605</v>
      </c>
      <c r="AB77" s="7">
        <f t="shared" si="9"/>
        <v>0</v>
      </c>
      <c r="AC77" s="14">
        <f t="shared" si="9"/>
        <v>1943.9318882600128</v>
      </c>
    </row>
    <row r="78" spans="1:29" x14ac:dyDescent="0.25">
      <c r="A78" s="7" t="s">
        <v>109</v>
      </c>
      <c r="B78" s="7" t="s">
        <v>109</v>
      </c>
      <c r="C78" s="1">
        <v>508.6</v>
      </c>
      <c r="D78" s="7">
        <v>5527063.2599999998</v>
      </c>
      <c r="E78" s="31">
        <v>-203488.78732606297</v>
      </c>
      <c r="F78" s="7">
        <f t="shared" si="10"/>
        <v>5323574.4726739367</v>
      </c>
      <c r="G78" s="7">
        <v>2898183.3609749996</v>
      </c>
      <c r="H78" s="7">
        <v>273506.67</v>
      </c>
      <c r="I78" s="7">
        <f t="shared" si="11"/>
        <v>2151884.4416989372</v>
      </c>
      <c r="J78" s="7">
        <v>0</v>
      </c>
      <c r="K78" s="14">
        <f t="shared" si="12"/>
        <v>10467.114574663658</v>
      </c>
      <c r="L78" s="1">
        <v>474.2</v>
      </c>
      <c r="M78" s="7">
        <v>5576083.7000000002</v>
      </c>
      <c r="N78" s="31">
        <v>-123866.12097495863</v>
      </c>
      <c r="O78" s="7">
        <f t="shared" si="13"/>
        <v>5452218</v>
      </c>
      <c r="P78" s="7">
        <v>3009047.070853027</v>
      </c>
      <c r="Q78" s="7">
        <v>281711.8701</v>
      </c>
      <c r="R78" s="7">
        <f t="shared" si="14"/>
        <v>2161459.059046973</v>
      </c>
      <c r="S78" s="7">
        <v>0</v>
      </c>
      <c r="T78" s="14">
        <f t="shared" si="15"/>
        <v>11498</v>
      </c>
      <c r="U78" s="1">
        <f t="shared" si="9"/>
        <v>-34.400000000000034</v>
      </c>
      <c r="V78" s="7">
        <f t="shared" si="9"/>
        <v>49020.44000000041</v>
      </c>
      <c r="W78" s="7">
        <f t="shared" si="9"/>
        <v>79622.666351104344</v>
      </c>
      <c r="X78" s="7">
        <f t="shared" si="9"/>
        <v>128643.52732606325</v>
      </c>
      <c r="Y78" s="7">
        <f t="shared" si="9"/>
        <v>110863.70987802744</v>
      </c>
      <c r="Z78" s="7">
        <f t="shared" si="9"/>
        <v>8205.2001000000164</v>
      </c>
      <c r="AA78" s="7">
        <f t="shared" si="9"/>
        <v>9574.6173480357975</v>
      </c>
      <c r="AB78" s="7">
        <f t="shared" si="9"/>
        <v>0</v>
      </c>
      <c r="AC78" s="14">
        <f t="shared" si="9"/>
        <v>1030.8854253363425</v>
      </c>
    </row>
    <row r="79" spans="1:29" x14ac:dyDescent="0.25">
      <c r="A79" s="7" t="s">
        <v>109</v>
      </c>
      <c r="B79" s="7" t="s">
        <v>110</v>
      </c>
      <c r="C79" s="1">
        <v>231.5</v>
      </c>
      <c r="D79" s="7">
        <v>3313371.93</v>
      </c>
      <c r="E79" s="31">
        <v>-121987.75448716627</v>
      </c>
      <c r="F79" s="7">
        <f t="shared" si="10"/>
        <v>3191384.175512834</v>
      </c>
      <c r="G79" s="7">
        <v>901507.94099999999</v>
      </c>
      <c r="H79" s="7">
        <v>97556.39</v>
      </c>
      <c r="I79" s="7">
        <f t="shared" si="11"/>
        <v>2192319.8445128337</v>
      </c>
      <c r="J79" s="7">
        <v>0</v>
      </c>
      <c r="K79" s="14">
        <f t="shared" si="12"/>
        <v>13785.676784072717</v>
      </c>
      <c r="L79" s="1">
        <v>217.3</v>
      </c>
      <c r="M79" s="7">
        <v>3478357.85</v>
      </c>
      <c r="N79" s="31">
        <v>-77267.616022746748</v>
      </c>
      <c r="O79" s="7">
        <f t="shared" si="13"/>
        <v>3401090</v>
      </c>
      <c r="P79" s="7">
        <v>887012.51747411222</v>
      </c>
      <c r="Q79" s="7">
        <v>100483.0817</v>
      </c>
      <c r="R79" s="7">
        <f t="shared" si="14"/>
        <v>2413594.4008258879</v>
      </c>
      <c r="S79" s="7">
        <v>0</v>
      </c>
      <c r="T79" s="14">
        <f t="shared" si="15"/>
        <v>15652</v>
      </c>
      <c r="U79" s="1">
        <f t="shared" si="9"/>
        <v>-14.199999999999989</v>
      </c>
      <c r="V79" s="7">
        <f t="shared" si="9"/>
        <v>164985.91999999993</v>
      </c>
      <c r="W79" s="7">
        <f t="shared" si="9"/>
        <v>44720.13846441952</v>
      </c>
      <c r="X79" s="7">
        <f t="shared" si="9"/>
        <v>209705.82448716601</v>
      </c>
      <c r="Y79" s="7">
        <f t="shared" si="9"/>
        <v>-14495.423525887774</v>
      </c>
      <c r="Z79" s="7">
        <f t="shared" si="9"/>
        <v>2926.6916999999958</v>
      </c>
      <c r="AA79" s="7">
        <f t="shared" si="9"/>
        <v>221274.55631305417</v>
      </c>
      <c r="AB79" s="7">
        <f t="shared" si="9"/>
        <v>0</v>
      </c>
      <c r="AC79" s="14">
        <f t="shared" si="9"/>
        <v>1866.3232159272829</v>
      </c>
    </row>
    <row r="80" spans="1:29" x14ac:dyDescent="0.25">
      <c r="A80" s="7" t="s">
        <v>111</v>
      </c>
      <c r="B80" s="7" t="s">
        <v>112</v>
      </c>
      <c r="C80" s="1">
        <v>172.5</v>
      </c>
      <c r="D80" s="7">
        <v>2947135.57</v>
      </c>
      <c r="E80" s="31">
        <v>-108504.10335719684</v>
      </c>
      <c r="F80" s="7">
        <f t="shared" si="10"/>
        <v>2838631.466642803</v>
      </c>
      <c r="G80" s="7">
        <v>2042171.686157</v>
      </c>
      <c r="H80" s="7">
        <v>320886.27</v>
      </c>
      <c r="I80" s="7">
        <f t="shared" si="11"/>
        <v>475573.51048580301</v>
      </c>
      <c r="J80" s="7">
        <v>0</v>
      </c>
      <c r="K80" s="14">
        <f t="shared" si="12"/>
        <v>16455.83458923364</v>
      </c>
      <c r="L80" s="1">
        <v>164.9</v>
      </c>
      <c r="M80" s="7">
        <v>3089313.55</v>
      </c>
      <c r="N80" s="31">
        <v>-68625.455875757179</v>
      </c>
      <c r="O80" s="7">
        <f t="shared" si="13"/>
        <v>3020688</v>
      </c>
      <c r="P80" s="7">
        <v>2515029.244541388</v>
      </c>
      <c r="Q80" s="7">
        <v>330512.85810000001</v>
      </c>
      <c r="R80" s="7">
        <f t="shared" si="14"/>
        <v>175145.89735861198</v>
      </c>
      <c r="S80" s="7">
        <v>0</v>
      </c>
      <c r="T80" s="14">
        <f t="shared" si="15"/>
        <v>18318</v>
      </c>
      <c r="U80" s="1">
        <f t="shared" si="9"/>
        <v>-7.5999999999999943</v>
      </c>
      <c r="V80" s="7">
        <f t="shared" si="9"/>
        <v>142177.97999999998</v>
      </c>
      <c r="W80" s="7">
        <f t="shared" si="9"/>
        <v>39878.647481439664</v>
      </c>
      <c r="X80" s="7">
        <f t="shared" si="9"/>
        <v>182056.53335719695</v>
      </c>
      <c r="Y80" s="7">
        <f t="shared" si="9"/>
        <v>472857.55838438799</v>
      </c>
      <c r="Z80" s="7">
        <f t="shared" si="9"/>
        <v>9626.5880999999936</v>
      </c>
      <c r="AA80" s="7">
        <f t="shared" si="9"/>
        <v>-300427.61312719103</v>
      </c>
      <c r="AB80" s="7">
        <f t="shared" si="9"/>
        <v>0</v>
      </c>
      <c r="AC80" s="14">
        <f t="shared" si="9"/>
        <v>1862.1654107663599</v>
      </c>
    </row>
    <row r="81" spans="1:29" x14ac:dyDescent="0.25">
      <c r="A81" s="7" t="s">
        <v>113</v>
      </c>
      <c r="B81" s="7" t="s">
        <v>113</v>
      </c>
      <c r="C81" s="1">
        <v>79230.7</v>
      </c>
      <c r="D81" s="7">
        <v>768467577.47000003</v>
      </c>
      <c r="E81" s="31">
        <v>-28292517.759018313</v>
      </c>
      <c r="F81" s="7">
        <f t="shared" si="10"/>
        <v>740175059.71098173</v>
      </c>
      <c r="G81" s="7">
        <v>310870723.41899997</v>
      </c>
      <c r="H81" s="7">
        <v>23347042.469999999</v>
      </c>
      <c r="I81" s="7">
        <f t="shared" si="11"/>
        <v>405957293.82198179</v>
      </c>
      <c r="J81" s="7">
        <v>0</v>
      </c>
      <c r="K81" s="14">
        <f t="shared" si="12"/>
        <v>9342.0234796736841</v>
      </c>
      <c r="L81" s="1">
        <v>76705.600000000006</v>
      </c>
      <c r="M81" s="7">
        <v>803965682.58000004</v>
      </c>
      <c r="N81" s="31">
        <v>-17859149.154839531</v>
      </c>
      <c r="O81" s="7">
        <f t="shared" si="13"/>
        <v>786106533</v>
      </c>
      <c r="P81" s="7">
        <v>369667477.76424211</v>
      </c>
      <c r="Q81" s="7">
        <v>24047453.744100001</v>
      </c>
      <c r="R81" s="7">
        <f t="shared" si="14"/>
        <v>392391601.49165791</v>
      </c>
      <c r="S81" s="7">
        <v>0</v>
      </c>
      <c r="T81" s="14">
        <f t="shared" si="15"/>
        <v>10248</v>
      </c>
      <c r="U81" s="1">
        <f t="shared" si="9"/>
        <v>-2525.0999999999913</v>
      </c>
      <c r="V81" s="7">
        <f t="shared" si="9"/>
        <v>35498105.110000014</v>
      </c>
      <c r="W81" s="7">
        <f t="shared" si="9"/>
        <v>10433368.604178783</v>
      </c>
      <c r="X81" s="7">
        <f t="shared" si="9"/>
        <v>45931473.289018273</v>
      </c>
      <c r="Y81" s="7">
        <f t="shared" si="9"/>
        <v>58796754.345242143</v>
      </c>
      <c r="Z81" s="7">
        <f t="shared" si="9"/>
        <v>700411.2741000019</v>
      </c>
      <c r="AA81" s="7">
        <f t="shared" si="9"/>
        <v>-13565692.330323875</v>
      </c>
      <c r="AB81" s="7">
        <f t="shared" si="9"/>
        <v>0</v>
      </c>
      <c r="AC81" s="14">
        <f t="shared" si="9"/>
        <v>905.97652032631595</v>
      </c>
    </row>
    <row r="82" spans="1:29" x14ac:dyDescent="0.25">
      <c r="A82" s="7" t="s">
        <v>76</v>
      </c>
      <c r="B82" s="7" t="s">
        <v>114</v>
      </c>
      <c r="C82" s="1">
        <v>193.5</v>
      </c>
      <c r="D82" s="7">
        <v>2977735.9</v>
      </c>
      <c r="E82" s="31">
        <v>-109630.70961273613</v>
      </c>
      <c r="F82" s="7">
        <f t="shared" si="10"/>
        <v>2868105.1903872639</v>
      </c>
      <c r="G82" s="7">
        <v>530011.82178</v>
      </c>
      <c r="H82" s="7">
        <v>85835.36</v>
      </c>
      <c r="I82" s="7">
        <f t="shared" si="11"/>
        <v>2252258.0086072641</v>
      </c>
      <c r="J82" s="7">
        <v>0</v>
      </c>
      <c r="K82" s="14">
        <f t="shared" si="12"/>
        <v>14822.249045929013</v>
      </c>
      <c r="L82" s="1">
        <v>191</v>
      </c>
      <c r="M82" s="7">
        <v>3198839.21</v>
      </c>
      <c r="N82" s="31">
        <v>-71058.439199056695</v>
      </c>
      <c r="O82" s="7">
        <f t="shared" si="13"/>
        <v>3127781</v>
      </c>
      <c r="P82" s="7">
        <v>564534.43755056872</v>
      </c>
      <c r="Q82" s="7">
        <v>88410.420800000007</v>
      </c>
      <c r="R82" s="7">
        <f t="shared" si="14"/>
        <v>2474836.1416494311</v>
      </c>
      <c r="S82" s="7">
        <v>0</v>
      </c>
      <c r="T82" s="14">
        <f t="shared" si="15"/>
        <v>16376</v>
      </c>
      <c r="U82" s="1">
        <f t="shared" si="9"/>
        <v>-2.5</v>
      </c>
      <c r="V82" s="7">
        <f t="shared" si="9"/>
        <v>221103.31000000006</v>
      </c>
      <c r="W82" s="7">
        <f t="shared" si="9"/>
        <v>38572.270413679435</v>
      </c>
      <c r="X82" s="7">
        <f t="shared" si="9"/>
        <v>259675.80961273611</v>
      </c>
      <c r="Y82" s="7">
        <f t="shared" si="9"/>
        <v>34522.615770568722</v>
      </c>
      <c r="Z82" s="7">
        <f t="shared" si="9"/>
        <v>2575.0608000000066</v>
      </c>
      <c r="AA82" s="7">
        <f t="shared" si="9"/>
        <v>222578.13304216694</v>
      </c>
      <c r="AB82" s="7">
        <f t="shared" si="9"/>
        <v>0</v>
      </c>
      <c r="AC82" s="14">
        <f t="shared" si="9"/>
        <v>1553.7509540709871</v>
      </c>
    </row>
    <row r="83" spans="1:29" x14ac:dyDescent="0.25">
      <c r="A83" s="7" t="s">
        <v>76</v>
      </c>
      <c r="B83" s="7" t="s">
        <v>115</v>
      </c>
      <c r="C83" s="1">
        <v>234.6</v>
      </c>
      <c r="D83" s="7">
        <v>3153174.23</v>
      </c>
      <c r="E83" s="31">
        <v>-116089.78766971674</v>
      </c>
      <c r="F83" s="7">
        <f t="shared" si="10"/>
        <v>3037084.4423302831</v>
      </c>
      <c r="G83" s="7">
        <v>380642.31680000003</v>
      </c>
      <c r="H83" s="7">
        <v>71959</v>
      </c>
      <c r="I83" s="7">
        <f t="shared" si="11"/>
        <v>2584483.125530283</v>
      </c>
      <c r="J83" s="7">
        <v>0</v>
      </c>
      <c r="K83" s="14">
        <f t="shared" si="12"/>
        <v>12945.798986915102</v>
      </c>
      <c r="L83" s="1">
        <v>231.1</v>
      </c>
      <c r="M83" s="7">
        <v>3382616.57</v>
      </c>
      <c r="N83" s="31">
        <v>-75140.836438936443</v>
      </c>
      <c r="O83" s="7">
        <f t="shared" si="13"/>
        <v>3307476</v>
      </c>
      <c r="P83" s="7">
        <v>429444.79385416658</v>
      </c>
      <c r="Q83" s="7">
        <v>74117.77</v>
      </c>
      <c r="R83" s="7">
        <f t="shared" si="14"/>
        <v>2803913.4361458332</v>
      </c>
      <c r="S83" s="7">
        <v>0</v>
      </c>
      <c r="T83" s="14">
        <f t="shared" si="15"/>
        <v>14312</v>
      </c>
      <c r="U83" s="1">
        <f t="shared" si="9"/>
        <v>-3.5</v>
      </c>
      <c r="V83" s="7">
        <f t="shared" si="9"/>
        <v>229442.33999999985</v>
      </c>
      <c r="W83" s="7">
        <f t="shared" si="9"/>
        <v>40948.951230780294</v>
      </c>
      <c r="X83" s="7">
        <f t="shared" si="9"/>
        <v>270391.55766971689</v>
      </c>
      <c r="Y83" s="7">
        <f t="shared" si="9"/>
        <v>48802.477054166549</v>
      </c>
      <c r="Z83" s="7">
        <f t="shared" si="9"/>
        <v>2158.7700000000041</v>
      </c>
      <c r="AA83" s="7">
        <f t="shared" si="9"/>
        <v>219430.31061555026</v>
      </c>
      <c r="AB83" s="7">
        <f t="shared" si="9"/>
        <v>0</v>
      </c>
      <c r="AC83" s="14">
        <f t="shared" si="9"/>
        <v>1366.2010130848976</v>
      </c>
    </row>
    <row r="84" spans="1:29" x14ac:dyDescent="0.25">
      <c r="A84" s="7" t="s">
        <v>57</v>
      </c>
      <c r="B84" s="7" t="s">
        <v>116</v>
      </c>
      <c r="C84" s="1">
        <v>164</v>
      </c>
      <c r="D84" s="7">
        <v>2690112.9</v>
      </c>
      <c r="E84" s="31">
        <v>-99041.350901997546</v>
      </c>
      <c r="F84" s="7">
        <f t="shared" si="10"/>
        <v>2591071.5490980023</v>
      </c>
      <c r="G84" s="7">
        <v>1159828.0109999999</v>
      </c>
      <c r="H84" s="7">
        <v>100925.44</v>
      </c>
      <c r="I84" s="7">
        <f t="shared" si="11"/>
        <v>1330318.0980980024</v>
      </c>
      <c r="J84" s="7">
        <v>0</v>
      </c>
      <c r="K84" s="14">
        <f t="shared" si="12"/>
        <v>15799.216762792697</v>
      </c>
      <c r="L84" s="1">
        <v>153.6</v>
      </c>
      <c r="M84" s="7">
        <v>2781009.78</v>
      </c>
      <c r="N84" s="31">
        <v>-61776.851348559037</v>
      </c>
      <c r="O84" s="7">
        <f t="shared" si="13"/>
        <v>2719233</v>
      </c>
      <c r="P84" s="7">
        <v>1182675.1679683514</v>
      </c>
      <c r="Q84" s="7">
        <v>103953.2032</v>
      </c>
      <c r="R84" s="7">
        <f t="shared" si="14"/>
        <v>1432604.6288316485</v>
      </c>
      <c r="S84" s="7">
        <v>0</v>
      </c>
      <c r="T84" s="14">
        <f t="shared" si="15"/>
        <v>17703</v>
      </c>
      <c r="U84" s="1">
        <f t="shared" si="9"/>
        <v>-10.400000000000006</v>
      </c>
      <c r="V84" s="7">
        <f t="shared" si="9"/>
        <v>90896.879999999888</v>
      </c>
      <c r="W84" s="7">
        <f t="shared" si="9"/>
        <v>37264.499553438509</v>
      </c>
      <c r="X84" s="7">
        <f t="shared" si="9"/>
        <v>128161.45090199774</v>
      </c>
      <c r="Y84" s="7">
        <f t="shared" si="9"/>
        <v>22847.156968351454</v>
      </c>
      <c r="Z84" s="7">
        <f t="shared" si="9"/>
        <v>3027.7632000000012</v>
      </c>
      <c r="AA84" s="7">
        <f t="shared" si="9"/>
        <v>102286.53073364613</v>
      </c>
      <c r="AB84" s="7">
        <f t="shared" si="9"/>
        <v>0</v>
      </c>
      <c r="AC84" s="14">
        <f t="shared" si="9"/>
        <v>1903.7832372073026</v>
      </c>
    </row>
    <row r="85" spans="1:29" x14ac:dyDescent="0.25">
      <c r="A85" s="7" t="s">
        <v>57</v>
      </c>
      <c r="B85" s="7" t="s">
        <v>117</v>
      </c>
      <c r="C85" s="1">
        <v>136.5</v>
      </c>
      <c r="D85" s="7">
        <v>2306425.08</v>
      </c>
      <c r="E85" s="31">
        <v>-84915.192844674952</v>
      </c>
      <c r="F85" s="7">
        <f t="shared" si="10"/>
        <v>2221509.8871553252</v>
      </c>
      <c r="G85" s="7">
        <v>785162.64471599995</v>
      </c>
      <c r="H85" s="7">
        <v>50801.29</v>
      </c>
      <c r="I85" s="7">
        <f t="shared" si="11"/>
        <v>1385545.9524393252</v>
      </c>
      <c r="J85" s="7">
        <v>0</v>
      </c>
      <c r="K85" s="14">
        <f t="shared" si="12"/>
        <v>16274.79770809762</v>
      </c>
      <c r="L85" s="1">
        <v>127.7</v>
      </c>
      <c r="M85" s="7">
        <v>2371099.91</v>
      </c>
      <c r="N85" s="31">
        <v>-52671.187180309636</v>
      </c>
      <c r="O85" s="7">
        <f t="shared" si="13"/>
        <v>2318429</v>
      </c>
      <c r="P85" s="7">
        <v>833829.8273065933</v>
      </c>
      <c r="Q85" s="7">
        <v>52325.328700000005</v>
      </c>
      <c r="R85" s="7">
        <f t="shared" si="14"/>
        <v>1432273.8439934067</v>
      </c>
      <c r="S85" s="7">
        <v>0</v>
      </c>
      <c r="T85" s="14">
        <f t="shared" si="15"/>
        <v>18155</v>
      </c>
      <c r="U85" s="1">
        <f t="shared" si="9"/>
        <v>-8.7999999999999972</v>
      </c>
      <c r="V85" s="7">
        <f t="shared" si="9"/>
        <v>64674.830000000075</v>
      </c>
      <c r="W85" s="7">
        <f t="shared" si="9"/>
        <v>32244.005664365315</v>
      </c>
      <c r="X85" s="7">
        <f t="shared" si="9"/>
        <v>96919.112844674848</v>
      </c>
      <c r="Y85" s="7">
        <f t="shared" si="9"/>
        <v>48667.182590593351</v>
      </c>
      <c r="Z85" s="7">
        <f t="shared" si="9"/>
        <v>1524.0387000000046</v>
      </c>
      <c r="AA85" s="7">
        <f t="shared" si="9"/>
        <v>46727.89155408158</v>
      </c>
      <c r="AB85" s="7">
        <f t="shared" si="9"/>
        <v>0</v>
      </c>
      <c r="AC85" s="14">
        <f t="shared" si="9"/>
        <v>1880.2022919023802</v>
      </c>
    </row>
    <row r="86" spans="1:29" x14ac:dyDescent="0.25">
      <c r="A86" s="7" t="s">
        <v>57</v>
      </c>
      <c r="B86" s="7" t="s">
        <v>118</v>
      </c>
      <c r="C86" s="1">
        <v>211.4</v>
      </c>
      <c r="D86" s="7">
        <v>3204683.33</v>
      </c>
      <c r="E86" s="31">
        <v>-117986.18794635423</v>
      </c>
      <c r="F86" s="7">
        <f t="shared" si="10"/>
        <v>3086697.142053646</v>
      </c>
      <c r="G86" s="7">
        <v>621356.022</v>
      </c>
      <c r="H86" s="7">
        <v>62706.34</v>
      </c>
      <c r="I86" s="7">
        <f t="shared" si="11"/>
        <v>2402634.7800536463</v>
      </c>
      <c r="J86" s="7">
        <v>0</v>
      </c>
      <c r="K86" s="14">
        <f t="shared" si="12"/>
        <v>14601.216376791135</v>
      </c>
      <c r="L86" s="1">
        <v>202.6</v>
      </c>
      <c r="M86" s="7">
        <v>3383602.52</v>
      </c>
      <c r="N86" s="31">
        <v>-75162.738155005616</v>
      </c>
      <c r="O86" s="7">
        <f t="shared" si="13"/>
        <v>3308440</v>
      </c>
      <c r="P86" s="7">
        <v>630933.82375152851</v>
      </c>
      <c r="Q86" s="7">
        <v>64587.530200000001</v>
      </c>
      <c r="R86" s="7">
        <f t="shared" si="14"/>
        <v>2612918.6460484713</v>
      </c>
      <c r="S86" s="7">
        <v>0</v>
      </c>
      <c r="T86" s="14">
        <f t="shared" si="15"/>
        <v>16330</v>
      </c>
      <c r="U86" s="1">
        <f t="shared" si="9"/>
        <v>-8.8000000000000114</v>
      </c>
      <c r="V86" s="7">
        <f t="shared" si="9"/>
        <v>178919.18999999994</v>
      </c>
      <c r="W86" s="7">
        <f t="shared" si="9"/>
        <v>42823.449791348612</v>
      </c>
      <c r="X86" s="7">
        <f t="shared" si="9"/>
        <v>221742.85794635396</v>
      </c>
      <c r="Y86" s="7">
        <f t="shared" si="9"/>
        <v>9577.8017515285173</v>
      </c>
      <c r="Z86" s="7">
        <f t="shared" si="9"/>
        <v>1881.1902000000046</v>
      </c>
      <c r="AA86" s="7">
        <f t="shared" si="9"/>
        <v>210283.86599482503</v>
      </c>
      <c r="AB86" s="7">
        <f t="shared" si="9"/>
        <v>0</v>
      </c>
      <c r="AC86" s="14">
        <f t="shared" si="9"/>
        <v>1728.7836232088648</v>
      </c>
    </row>
    <row r="87" spans="1:29" x14ac:dyDescent="0.25">
      <c r="A87" s="7" t="s">
        <v>57</v>
      </c>
      <c r="B87" s="7" t="s">
        <v>119</v>
      </c>
      <c r="C87" s="1">
        <v>108.3</v>
      </c>
      <c r="D87" s="7">
        <v>2023558.8</v>
      </c>
      <c r="E87" s="31">
        <v>-74500.961346873242</v>
      </c>
      <c r="F87" s="7">
        <f t="shared" si="10"/>
        <v>1949057.8386531267</v>
      </c>
      <c r="G87" s="7">
        <v>421718.98939999996</v>
      </c>
      <c r="H87" s="7">
        <v>41999.02</v>
      </c>
      <c r="I87" s="7">
        <f t="shared" si="11"/>
        <v>1485339.8292531269</v>
      </c>
      <c r="J87" s="7">
        <v>0</v>
      </c>
      <c r="K87" s="14">
        <f t="shared" si="12"/>
        <v>17996.840615449</v>
      </c>
      <c r="L87" s="1">
        <v>107</v>
      </c>
      <c r="M87" s="7">
        <v>2175035.9700000002</v>
      </c>
      <c r="N87" s="31">
        <v>-48315.858060901512</v>
      </c>
      <c r="O87" s="7">
        <f t="shared" si="13"/>
        <v>2126720</v>
      </c>
      <c r="P87" s="7">
        <v>444649.61171064642</v>
      </c>
      <c r="Q87" s="7">
        <v>43258.990599999997</v>
      </c>
      <c r="R87" s="7">
        <f t="shared" si="14"/>
        <v>1638811.3976893537</v>
      </c>
      <c r="S87" s="7">
        <v>0</v>
      </c>
      <c r="T87" s="14">
        <f t="shared" si="15"/>
        <v>19876</v>
      </c>
      <c r="U87" s="1">
        <f t="shared" si="9"/>
        <v>-1.2999999999999972</v>
      </c>
      <c r="V87" s="7">
        <f t="shared" si="9"/>
        <v>151477.17000000016</v>
      </c>
      <c r="W87" s="7">
        <f t="shared" si="9"/>
        <v>26185.103285971731</v>
      </c>
      <c r="X87" s="7">
        <f t="shared" si="9"/>
        <v>177662.16134687327</v>
      </c>
      <c r="Y87" s="7">
        <f t="shared" si="9"/>
        <v>22930.62231064646</v>
      </c>
      <c r="Z87" s="7">
        <f t="shared" si="9"/>
        <v>1259.9706000000006</v>
      </c>
      <c r="AA87" s="7">
        <f t="shared" si="9"/>
        <v>153471.56843622681</v>
      </c>
      <c r="AB87" s="7">
        <f t="shared" si="9"/>
        <v>0</v>
      </c>
      <c r="AC87" s="14">
        <f t="shared" si="9"/>
        <v>1879.1593845509997</v>
      </c>
    </row>
    <row r="88" spans="1:29" x14ac:dyDescent="0.25">
      <c r="A88" s="7" t="s">
        <v>57</v>
      </c>
      <c r="B88" s="7" t="s">
        <v>120</v>
      </c>
      <c r="C88" s="1">
        <v>725</v>
      </c>
      <c r="D88" s="7">
        <v>7516227.8300000001</v>
      </c>
      <c r="E88" s="31">
        <v>-276723.46315665398</v>
      </c>
      <c r="F88" s="7">
        <f t="shared" si="10"/>
        <v>7239504.3668433465</v>
      </c>
      <c r="G88" s="7">
        <v>2840953.88038</v>
      </c>
      <c r="H88" s="7">
        <v>246301.89</v>
      </c>
      <c r="I88" s="7">
        <f t="shared" si="11"/>
        <v>4152248.5964633464</v>
      </c>
      <c r="J88" s="7">
        <v>0</v>
      </c>
      <c r="K88" s="14">
        <f t="shared" si="12"/>
        <v>9985.5232646115128</v>
      </c>
      <c r="L88" s="1">
        <v>709</v>
      </c>
      <c r="M88" s="7">
        <v>7969813.9699999997</v>
      </c>
      <c r="N88" s="31">
        <v>-177040.01490435578</v>
      </c>
      <c r="O88" s="7">
        <f t="shared" si="13"/>
        <v>7792774</v>
      </c>
      <c r="P88" s="7">
        <v>2857327.8038978195</v>
      </c>
      <c r="Q88" s="7">
        <v>253690.94670000003</v>
      </c>
      <c r="R88" s="7">
        <f t="shared" si="14"/>
        <v>4681755.2494021803</v>
      </c>
      <c r="S88" s="7">
        <v>0</v>
      </c>
      <c r="T88" s="14">
        <f t="shared" si="15"/>
        <v>10991</v>
      </c>
      <c r="U88" s="1">
        <f t="shared" si="9"/>
        <v>-16</v>
      </c>
      <c r="V88" s="7">
        <f t="shared" si="9"/>
        <v>453586.13999999966</v>
      </c>
      <c r="W88" s="7">
        <f t="shared" si="9"/>
        <v>99683.4482522982</v>
      </c>
      <c r="X88" s="7">
        <f t="shared" si="9"/>
        <v>553269.63315665349</v>
      </c>
      <c r="Y88" s="7">
        <f t="shared" si="9"/>
        <v>16373.923517819494</v>
      </c>
      <c r="Z88" s="7">
        <f t="shared" si="9"/>
        <v>7389.0567000000156</v>
      </c>
      <c r="AA88" s="7">
        <f t="shared" si="9"/>
        <v>529506.65293883393</v>
      </c>
      <c r="AB88" s="7">
        <f t="shared" si="9"/>
        <v>0</v>
      </c>
      <c r="AC88" s="14">
        <f t="shared" si="9"/>
        <v>1005.4767353884872</v>
      </c>
    </row>
    <row r="89" spans="1:29" x14ac:dyDescent="0.25">
      <c r="A89" s="7" t="s">
        <v>121</v>
      </c>
      <c r="B89" s="7" t="s">
        <v>121</v>
      </c>
      <c r="C89" s="1">
        <v>978.9</v>
      </c>
      <c r="D89" s="7">
        <v>10318475.609999999</v>
      </c>
      <c r="E89" s="31">
        <v>-379893.26160389523</v>
      </c>
      <c r="F89" s="7">
        <f t="shared" si="10"/>
        <v>9938582.3483961038</v>
      </c>
      <c r="G89" s="7">
        <v>7880264.7504390003</v>
      </c>
      <c r="H89" s="7">
        <v>301171.19</v>
      </c>
      <c r="I89" s="7">
        <f t="shared" si="11"/>
        <v>1757146.4079571036</v>
      </c>
      <c r="J89" s="7">
        <v>0</v>
      </c>
      <c r="K89" s="14">
        <f t="shared" si="12"/>
        <v>10152.806566958938</v>
      </c>
      <c r="L89" s="1">
        <v>930</v>
      </c>
      <c r="M89" s="7">
        <v>10713926.16</v>
      </c>
      <c r="N89" s="31">
        <v>-237997.22982123349</v>
      </c>
      <c r="O89" s="7">
        <f t="shared" si="13"/>
        <v>10475929</v>
      </c>
      <c r="P89" s="7">
        <v>9789493.8492122386</v>
      </c>
      <c r="Q89" s="7">
        <v>310206.32569999999</v>
      </c>
      <c r="R89" s="7">
        <f t="shared" si="14"/>
        <v>376228.82508776145</v>
      </c>
      <c r="S89" s="7">
        <v>0</v>
      </c>
      <c r="T89" s="14">
        <f t="shared" si="15"/>
        <v>11264</v>
      </c>
      <c r="U89" s="1">
        <f t="shared" si="9"/>
        <v>-48.899999999999977</v>
      </c>
      <c r="V89" s="7">
        <f t="shared" si="9"/>
        <v>395450.55000000075</v>
      </c>
      <c r="W89" s="7">
        <f t="shared" si="9"/>
        <v>141896.03178266174</v>
      </c>
      <c r="X89" s="7">
        <f t="shared" si="9"/>
        <v>537346.65160389617</v>
      </c>
      <c r="Y89" s="7">
        <f t="shared" si="9"/>
        <v>1909229.0987732382</v>
      </c>
      <c r="Z89" s="7">
        <f t="shared" si="9"/>
        <v>9035.1356999999844</v>
      </c>
      <c r="AA89" s="7">
        <f t="shared" si="9"/>
        <v>-1380917.5828693421</v>
      </c>
      <c r="AB89" s="7">
        <f t="shared" si="9"/>
        <v>0</v>
      </c>
      <c r="AC89" s="14">
        <f t="shared" si="9"/>
        <v>1111.1934330410622</v>
      </c>
    </row>
    <row r="90" spans="1:29" x14ac:dyDescent="0.25">
      <c r="A90" s="7" t="s">
        <v>122</v>
      </c>
      <c r="B90" s="7" t="s">
        <v>123</v>
      </c>
      <c r="C90" s="1">
        <v>6042.1</v>
      </c>
      <c r="D90" s="7">
        <v>58881313.939999998</v>
      </c>
      <c r="E90" s="31">
        <v>-2167821.6090864511</v>
      </c>
      <c r="F90" s="7">
        <f t="shared" si="10"/>
        <v>56713492.330913544</v>
      </c>
      <c r="G90" s="7">
        <v>12140612.130753001</v>
      </c>
      <c r="H90" s="7">
        <v>1508405.47</v>
      </c>
      <c r="I90" s="7">
        <f t="shared" si="11"/>
        <v>43064474.730160542</v>
      </c>
      <c r="J90" s="7">
        <v>0</v>
      </c>
      <c r="K90" s="14">
        <f t="shared" si="12"/>
        <v>9386.3875690428067</v>
      </c>
      <c r="L90" s="1">
        <v>5917.7</v>
      </c>
      <c r="M90" s="7">
        <v>62311107.210000001</v>
      </c>
      <c r="N90" s="31">
        <v>-1384167.7347414058</v>
      </c>
      <c r="O90" s="7">
        <f t="shared" si="13"/>
        <v>60926939</v>
      </c>
      <c r="P90" s="7">
        <v>14903070.184258908</v>
      </c>
      <c r="Q90" s="7">
        <v>1553657.6340999999</v>
      </c>
      <c r="R90" s="7">
        <f t="shared" si="14"/>
        <v>44470211.181641094</v>
      </c>
      <c r="S90" s="7">
        <v>0</v>
      </c>
      <c r="T90" s="14">
        <f t="shared" si="15"/>
        <v>10296</v>
      </c>
      <c r="U90" s="1">
        <f t="shared" si="9"/>
        <v>-124.40000000000055</v>
      </c>
      <c r="V90" s="7">
        <f t="shared" si="9"/>
        <v>3429793.2700000033</v>
      </c>
      <c r="W90" s="7">
        <f t="shared" si="9"/>
        <v>783653.8743450453</v>
      </c>
      <c r="X90" s="7">
        <f t="shared" si="9"/>
        <v>4213446.6690864563</v>
      </c>
      <c r="Y90" s="7">
        <f t="shared" si="9"/>
        <v>2762458.0535059068</v>
      </c>
      <c r="Z90" s="7">
        <f t="shared" si="9"/>
        <v>45252.164099999936</v>
      </c>
      <c r="AA90" s="7">
        <f t="shared" si="9"/>
        <v>1405736.4514805526</v>
      </c>
      <c r="AB90" s="7">
        <f t="shared" si="9"/>
        <v>0</v>
      </c>
      <c r="AC90" s="14">
        <f t="shared" si="9"/>
        <v>909.61243095719328</v>
      </c>
    </row>
    <row r="91" spans="1:29" x14ac:dyDescent="0.25">
      <c r="A91" s="7" t="s">
        <v>122</v>
      </c>
      <c r="B91" s="7" t="s">
        <v>124</v>
      </c>
      <c r="C91" s="1">
        <v>1364.3</v>
      </c>
      <c r="D91" s="7">
        <v>14094282.5</v>
      </c>
      <c r="E91" s="31">
        <v>-518906.39191923256</v>
      </c>
      <c r="F91" s="7">
        <f t="shared" si="10"/>
        <v>13575376.108080767</v>
      </c>
      <c r="G91" s="7">
        <v>2242541.9264599998</v>
      </c>
      <c r="H91" s="7">
        <v>227011.84</v>
      </c>
      <c r="I91" s="7">
        <f t="shared" si="11"/>
        <v>11105822.341620767</v>
      </c>
      <c r="J91" s="7">
        <v>0</v>
      </c>
      <c r="K91" s="14">
        <f t="shared" si="12"/>
        <v>9950.4332684019409</v>
      </c>
      <c r="L91" s="1">
        <v>1320.7</v>
      </c>
      <c r="M91" s="7">
        <v>14787954.279999999</v>
      </c>
      <c r="N91" s="31">
        <v>-328496.95814620523</v>
      </c>
      <c r="O91" s="7">
        <f t="shared" si="13"/>
        <v>14459457</v>
      </c>
      <c r="P91" s="7">
        <v>2750858.340872956</v>
      </c>
      <c r="Q91" s="7">
        <v>233822.19520000002</v>
      </c>
      <c r="R91" s="7">
        <f t="shared" si="14"/>
        <v>11474776.463927044</v>
      </c>
      <c r="S91" s="7">
        <v>0</v>
      </c>
      <c r="T91" s="14">
        <f t="shared" si="15"/>
        <v>10948</v>
      </c>
      <c r="U91" s="1">
        <f t="shared" si="9"/>
        <v>-43.599999999999909</v>
      </c>
      <c r="V91" s="7">
        <f t="shared" si="9"/>
        <v>693671.77999999933</v>
      </c>
      <c r="W91" s="7">
        <f t="shared" si="9"/>
        <v>190409.43377302733</v>
      </c>
      <c r="X91" s="7">
        <f t="shared" si="9"/>
        <v>884080.8919192329</v>
      </c>
      <c r="Y91" s="7">
        <f t="shared" si="9"/>
        <v>508316.41441295622</v>
      </c>
      <c r="Z91" s="7">
        <f t="shared" si="9"/>
        <v>6810.35520000002</v>
      </c>
      <c r="AA91" s="7">
        <f t="shared" si="9"/>
        <v>368954.12230627611</v>
      </c>
      <c r="AB91" s="7">
        <f t="shared" si="9"/>
        <v>0</v>
      </c>
      <c r="AC91" s="14">
        <f t="shared" si="9"/>
        <v>997.56673159805905</v>
      </c>
    </row>
    <row r="92" spans="1:29" x14ac:dyDescent="0.25">
      <c r="A92" s="7" t="s">
        <v>122</v>
      </c>
      <c r="B92" s="7" t="s">
        <v>125</v>
      </c>
      <c r="C92" s="1">
        <v>784.7</v>
      </c>
      <c r="D92" s="7">
        <v>8929564.8900000006</v>
      </c>
      <c r="E92" s="31">
        <v>-328758.01222790586</v>
      </c>
      <c r="F92" s="7">
        <f t="shared" si="10"/>
        <v>8600806.8777720947</v>
      </c>
      <c r="G92" s="7">
        <v>1149110.9395280001</v>
      </c>
      <c r="H92" s="7">
        <v>58979.37</v>
      </c>
      <c r="I92" s="7">
        <f t="shared" si="11"/>
        <v>7392716.568244095</v>
      </c>
      <c r="J92" s="7">
        <v>0</v>
      </c>
      <c r="K92" s="14">
        <f t="shared" si="12"/>
        <v>10960.63065856008</v>
      </c>
      <c r="L92" s="1">
        <v>744.7</v>
      </c>
      <c r="M92" s="7">
        <v>9263464.0399999991</v>
      </c>
      <c r="N92" s="31">
        <v>-205776.92501743094</v>
      </c>
      <c r="O92" s="7">
        <f t="shared" si="13"/>
        <v>9057687</v>
      </c>
      <c r="P92" s="7">
        <v>1625567.9558786543</v>
      </c>
      <c r="Q92" s="7">
        <v>60748.751100000001</v>
      </c>
      <c r="R92" s="7">
        <f t="shared" si="14"/>
        <v>7371370.2930213455</v>
      </c>
      <c r="S92" s="7">
        <v>0</v>
      </c>
      <c r="T92" s="14">
        <f t="shared" si="15"/>
        <v>12163</v>
      </c>
      <c r="U92" s="1">
        <f t="shared" si="9"/>
        <v>-40</v>
      </c>
      <c r="V92" s="7">
        <f t="shared" si="9"/>
        <v>333899.14999999851</v>
      </c>
      <c r="W92" s="7">
        <f t="shared" si="9"/>
        <v>122981.08721047491</v>
      </c>
      <c r="X92" s="7">
        <f t="shared" si="9"/>
        <v>456880.12222790532</v>
      </c>
      <c r="Y92" s="7">
        <f t="shared" si="9"/>
        <v>476457.01635065419</v>
      </c>
      <c r="Z92" s="7">
        <f t="shared" si="9"/>
        <v>1769.3810999999987</v>
      </c>
      <c r="AA92" s="7">
        <f t="shared" si="9"/>
        <v>-21346.275222749449</v>
      </c>
      <c r="AB92" s="7">
        <f t="shared" si="9"/>
        <v>0</v>
      </c>
      <c r="AC92" s="14">
        <f t="shared" si="9"/>
        <v>1202.3693414399204</v>
      </c>
    </row>
    <row r="93" spans="1:29" x14ac:dyDescent="0.25">
      <c r="A93" s="7" t="s">
        <v>126</v>
      </c>
      <c r="B93" s="7" t="s">
        <v>127</v>
      </c>
      <c r="C93" s="1">
        <v>32658.2</v>
      </c>
      <c r="D93" s="7">
        <v>307403872.00999999</v>
      </c>
      <c r="E93" s="31">
        <v>-11317627.136160402</v>
      </c>
      <c r="F93" s="7">
        <f t="shared" si="10"/>
        <v>296086244.87383962</v>
      </c>
      <c r="G93" s="7">
        <v>105586980.381</v>
      </c>
      <c r="H93" s="7">
        <v>8232481.54</v>
      </c>
      <c r="I93" s="7">
        <f t="shared" si="11"/>
        <v>182266782.95283964</v>
      </c>
      <c r="J93" s="7">
        <v>0</v>
      </c>
      <c r="K93" s="14">
        <f t="shared" si="12"/>
        <v>9066.2144537616769</v>
      </c>
      <c r="L93" s="1">
        <v>32727.200000000001</v>
      </c>
      <c r="M93" s="7">
        <v>333258964.02999997</v>
      </c>
      <c r="N93" s="31">
        <v>-7402954.7215242414</v>
      </c>
      <c r="O93" s="7">
        <f t="shared" si="13"/>
        <v>325856009</v>
      </c>
      <c r="P93" s="7">
        <v>123209396.86167389</v>
      </c>
      <c r="Q93" s="7">
        <v>8479455.9862000011</v>
      </c>
      <c r="R93" s="7">
        <f t="shared" si="14"/>
        <v>194167156.1521261</v>
      </c>
      <c r="S93" s="7">
        <v>0</v>
      </c>
      <c r="T93" s="14">
        <f t="shared" si="15"/>
        <v>9957</v>
      </c>
      <c r="U93" s="1">
        <f t="shared" si="9"/>
        <v>69</v>
      </c>
      <c r="V93" s="7">
        <f t="shared" si="9"/>
        <v>25855092.019999981</v>
      </c>
      <c r="W93" s="7">
        <f t="shared" si="9"/>
        <v>3914672.4146361602</v>
      </c>
      <c r="X93" s="7">
        <f t="shared" ref="X93:AC124" si="16">O93-F93</f>
        <v>29769764.126160383</v>
      </c>
      <c r="Y93" s="7">
        <f t="shared" si="16"/>
        <v>17622416.480673894</v>
      </c>
      <c r="Z93" s="7">
        <f t="shared" si="16"/>
        <v>246974.44620000105</v>
      </c>
      <c r="AA93" s="7">
        <f t="shared" si="16"/>
        <v>11900373.199286461</v>
      </c>
      <c r="AB93" s="7">
        <f t="shared" si="16"/>
        <v>0</v>
      </c>
      <c r="AC93" s="14">
        <f t="shared" si="16"/>
        <v>890.78554623832315</v>
      </c>
    </row>
    <row r="94" spans="1:29" x14ac:dyDescent="0.25">
      <c r="A94" s="7" t="s">
        <v>126</v>
      </c>
      <c r="B94" s="7" t="s">
        <v>128</v>
      </c>
      <c r="C94" s="1">
        <v>15007.4</v>
      </c>
      <c r="D94" s="7">
        <v>141375521.08000001</v>
      </c>
      <c r="E94" s="31">
        <v>-5204994.4045980498</v>
      </c>
      <c r="F94" s="7">
        <f t="shared" si="10"/>
        <v>136170526.67540196</v>
      </c>
      <c r="G94" s="7">
        <v>65348305.61868</v>
      </c>
      <c r="H94" s="7">
        <v>4369635.3499999996</v>
      </c>
      <c r="I94" s="7">
        <f t="shared" si="11"/>
        <v>66452585.706721954</v>
      </c>
      <c r="J94" s="7">
        <v>0</v>
      </c>
      <c r="K94" s="14">
        <f t="shared" si="12"/>
        <v>9073.5588226742784</v>
      </c>
      <c r="L94" s="1">
        <v>14792.3</v>
      </c>
      <c r="M94" s="7">
        <v>150776878.44</v>
      </c>
      <c r="N94" s="31">
        <v>-3349330.474554331</v>
      </c>
      <c r="O94" s="7">
        <f t="shared" si="13"/>
        <v>147427548</v>
      </c>
      <c r="P94" s="7">
        <v>80615504.23381646</v>
      </c>
      <c r="Q94" s="7">
        <v>4500724.4104999993</v>
      </c>
      <c r="R94" s="7">
        <f t="shared" si="14"/>
        <v>62311319.355683543</v>
      </c>
      <c r="S94" s="7">
        <v>0</v>
      </c>
      <c r="T94" s="14">
        <f t="shared" si="15"/>
        <v>9967</v>
      </c>
      <c r="U94" s="1">
        <f t="shared" ref="U94:AC125" si="17">L94-C94</f>
        <v>-215.10000000000036</v>
      </c>
      <c r="V94" s="7">
        <f t="shared" si="17"/>
        <v>9401357.3599999845</v>
      </c>
      <c r="W94" s="7">
        <f t="shared" si="17"/>
        <v>1855663.9300437188</v>
      </c>
      <c r="X94" s="7">
        <f t="shared" si="16"/>
        <v>11257021.324598044</v>
      </c>
      <c r="Y94" s="7">
        <f t="shared" si="16"/>
        <v>15267198.615136459</v>
      </c>
      <c r="Z94" s="7">
        <f t="shared" si="16"/>
        <v>131089.06049999967</v>
      </c>
      <c r="AA94" s="7">
        <f t="shared" si="16"/>
        <v>-4141266.3510384113</v>
      </c>
      <c r="AB94" s="7">
        <f t="shared" si="16"/>
        <v>0</v>
      </c>
      <c r="AC94" s="14">
        <f t="shared" si="16"/>
        <v>893.44117732572158</v>
      </c>
    </row>
    <row r="95" spans="1:29" x14ac:dyDescent="0.25">
      <c r="A95" s="7" t="s">
        <v>126</v>
      </c>
      <c r="B95" s="7" t="s">
        <v>129</v>
      </c>
      <c r="C95" s="1">
        <v>1049.0999999999999</v>
      </c>
      <c r="D95" s="7">
        <v>10940785.689999999</v>
      </c>
      <c r="E95" s="31">
        <v>-402804.7278858978</v>
      </c>
      <c r="F95" s="7">
        <f t="shared" si="10"/>
        <v>10537980.962114101</v>
      </c>
      <c r="G95" s="7">
        <v>9592937.1587389987</v>
      </c>
      <c r="H95" s="7">
        <v>688798.76</v>
      </c>
      <c r="I95" s="7">
        <f t="shared" si="11"/>
        <v>256245.04337510257</v>
      </c>
      <c r="J95" s="7">
        <v>0</v>
      </c>
      <c r="K95" s="14">
        <f t="shared" si="12"/>
        <v>10044.782158148986</v>
      </c>
      <c r="L95" s="1">
        <v>1013.4</v>
      </c>
      <c r="M95" s="7">
        <v>11470104.34</v>
      </c>
      <c r="N95" s="31">
        <v>-254794.83598387125</v>
      </c>
      <c r="O95" s="7">
        <f t="shared" si="13"/>
        <v>11215310</v>
      </c>
      <c r="P95" s="7">
        <v>9909873.3071488868</v>
      </c>
      <c r="Q95" s="7">
        <v>709462.72279999999</v>
      </c>
      <c r="R95" s="7">
        <f t="shared" si="14"/>
        <v>595973.97005111317</v>
      </c>
      <c r="S95" s="7">
        <v>0</v>
      </c>
      <c r="T95" s="14">
        <f t="shared" si="15"/>
        <v>11067</v>
      </c>
      <c r="U95" s="1">
        <f t="shared" si="17"/>
        <v>-35.699999999999932</v>
      </c>
      <c r="V95" s="7">
        <f t="shared" si="17"/>
        <v>529318.65000000037</v>
      </c>
      <c r="W95" s="7">
        <f t="shared" si="17"/>
        <v>148009.89190202655</v>
      </c>
      <c r="X95" s="7">
        <f t="shared" si="16"/>
        <v>677329.03788589872</v>
      </c>
      <c r="Y95" s="7">
        <f t="shared" si="16"/>
        <v>316936.14840988815</v>
      </c>
      <c r="Z95" s="7">
        <f t="shared" si="16"/>
        <v>20663.962799999979</v>
      </c>
      <c r="AA95" s="7">
        <f t="shared" si="16"/>
        <v>339728.9266760106</v>
      </c>
      <c r="AB95" s="7">
        <f t="shared" si="16"/>
        <v>0</v>
      </c>
      <c r="AC95" s="14">
        <f t="shared" si="16"/>
        <v>1022.2178418510139</v>
      </c>
    </row>
    <row r="96" spans="1:29" x14ac:dyDescent="0.25">
      <c r="A96" s="7" t="s">
        <v>49</v>
      </c>
      <c r="B96" s="7" t="s">
        <v>130</v>
      </c>
      <c r="C96" s="1">
        <v>898.5</v>
      </c>
      <c r="D96" s="7">
        <v>9758583.5099999998</v>
      </c>
      <c r="E96" s="31">
        <v>-359279.82566098135</v>
      </c>
      <c r="F96" s="7">
        <f t="shared" si="10"/>
        <v>9399303.6843390185</v>
      </c>
      <c r="G96" s="7">
        <v>2126736.2236049999</v>
      </c>
      <c r="H96" s="7">
        <v>309575.55</v>
      </c>
      <c r="I96" s="7">
        <f t="shared" si="11"/>
        <v>6962991.9107340192</v>
      </c>
      <c r="J96" s="7">
        <v>0</v>
      </c>
      <c r="K96" s="14">
        <f t="shared" si="12"/>
        <v>10461.105936938251</v>
      </c>
      <c r="L96" s="1">
        <v>815.5</v>
      </c>
      <c r="M96" s="7">
        <v>9821093.9199999999</v>
      </c>
      <c r="N96" s="31">
        <v>-218164.01493420027</v>
      </c>
      <c r="O96" s="7">
        <f t="shared" si="13"/>
        <v>9602930</v>
      </c>
      <c r="P96" s="7">
        <v>2365914.7710321341</v>
      </c>
      <c r="Q96" s="7">
        <v>318862.81650000002</v>
      </c>
      <c r="R96" s="7">
        <f t="shared" si="14"/>
        <v>6918152.4124678662</v>
      </c>
      <c r="S96" s="7">
        <v>0</v>
      </c>
      <c r="T96" s="14">
        <f t="shared" si="15"/>
        <v>11776</v>
      </c>
      <c r="U96" s="1">
        <f t="shared" si="17"/>
        <v>-83</v>
      </c>
      <c r="V96" s="7">
        <f t="shared" si="17"/>
        <v>62510.410000000149</v>
      </c>
      <c r="W96" s="7">
        <f t="shared" si="17"/>
        <v>141115.81072678108</v>
      </c>
      <c r="X96" s="7">
        <f t="shared" si="16"/>
        <v>203626.31566098146</v>
      </c>
      <c r="Y96" s="7">
        <f t="shared" si="16"/>
        <v>239178.54742713412</v>
      </c>
      <c r="Z96" s="7">
        <f t="shared" si="16"/>
        <v>9287.266500000027</v>
      </c>
      <c r="AA96" s="7">
        <f t="shared" si="16"/>
        <v>-44839.498266153038</v>
      </c>
      <c r="AB96" s="7">
        <f t="shared" si="16"/>
        <v>0</v>
      </c>
      <c r="AC96" s="14">
        <f t="shared" si="16"/>
        <v>1314.894063061749</v>
      </c>
    </row>
    <row r="97" spans="1:29" x14ac:dyDescent="0.25">
      <c r="A97" s="7" t="s">
        <v>49</v>
      </c>
      <c r="B97" s="7" t="s">
        <v>131</v>
      </c>
      <c r="C97" s="1">
        <v>244</v>
      </c>
      <c r="D97" s="7">
        <v>3509865.36</v>
      </c>
      <c r="E97" s="31">
        <v>-129222.01396771338</v>
      </c>
      <c r="F97" s="7">
        <f t="shared" si="10"/>
        <v>3380643.3460322865</v>
      </c>
      <c r="G97" s="7">
        <v>461541.20240000001</v>
      </c>
      <c r="H97" s="7">
        <v>49195.8</v>
      </c>
      <c r="I97" s="7">
        <f t="shared" si="11"/>
        <v>2869906.3436322869</v>
      </c>
      <c r="J97" s="7">
        <v>0</v>
      </c>
      <c r="K97" s="14">
        <f t="shared" si="12"/>
        <v>13855.09568046019</v>
      </c>
      <c r="L97" s="1">
        <v>242</v>
      </c>
      <c r="M97" s="7">
        <v>3784718.33</v>
      </c>
      <c r="N97" s="31">
        <v>-84073.052655203763</v>
      </c>
      <c r="O97" s="7">
        <f t="shared" si="13"/>
        <v>3700645</v>
      </c>
      <c r="P97" s="7">
        <v>552389.55333303916</v>
      </c>
      <c r="Q97" s="7">
        <v>50671.674000000006</v>
      </c>
      <c r="R97" s="7">
        <f t="shared" si="14"/>
        <v>3097583.7726669605</v>
      </c>
      <c r="S97" s="7">
        <v>0</v>
      </c>
      <c r="T97" s="14">
        <f t="shared" si="15"/>
        <v>15292</v>
      </c>
      <c r="U97" s="1">
        <f t="shared" si="17"/>
        <v>-2</v>
      </c>
      <c r="V97" s="7">
        <f t="shared" si="17"/>
        <v>274852.9700000002</v>
      </c>
      <c r="W97" s="7">
        <f t="shared" si="17"/>
        <v>45148.961312509622</v>
      </c>
      <c r="X97" s="7">
        <f t="shared" si="16"/>
        <v>320001.65396771347</v>
      </c>
      <c r="Y97" s="7">
        <f t="shared" si="16"/>
        <v>90848.350933039153</v>
      </c>
      <c r="Z97" s="7">
        <f t="shared" si="16"/>
        <v>1475.8740000000034</v>
      </c>
      <c r="AA97" s="7">
        <f t="shared" si="16"/>
        <v>227677.42903467361</v>
      </c>
      <c r="AB97" s="7">
        <f t="shared" si="16"/>
        <v>0</v>
      </c>
      <c r="AC97" s="14">
        <f t="shared" si="16"/>
        <v>1436.9043195398099</v>
      </c>
    </row>
    <row r="98" spans="1:29" x14ac:dyDescent="0.25">
      <c r="A98" s="7" t="s">
        <v>49</v>
      </c>
      <c r="B98" s="7" t="s">
        <v>132</v>
      </c>
      <c r="C98" s="1">
        <v>340.8</v>
      </c>
      <c r="D98" s="7">
        <v>4215993.71</v>
      </c>
      <c r="E98" s="31">
        <v>-155219.40080385641</v>
      </c>
      <c r="F98" s="7">
        <f t="shared" si="10"/>
        <v>4060774.3091961434</v>
      </c>
      <c r="G98" s="7">
        <v>1367974.0582000001</v>
      </c>
      <c r="H98" s="7">
        <v>219921.94</v>
      </c>
      <c r="I98" s="7">
        <f t="shared" si="11"/>
        <v>2472878.3109961436</v>
      </c>
      <c r="J98" s="7">
        <v>0</v>
      </c>
      <c r="K98" s="14">
        <f t="shared" si="12"/>
        <v>11915.417573932345</v>
      </c>
      <c r="L98" s="1">
        <v>320.60000000000002</v>
      </c>
      <c r="M98" s="7">
        <v>4388959.68</v>
      </c>
      <c r="N98" s="31">
        <v>-97495.561387842085</v>
      </c>
      <c r="O98" s="7">
        <f t="shared" si="13"/>
        <v>4291464</v>
      </c>
      <c r="P98" s="7">
        <v>1455691.2060413179</v>
      </c>
      <c r="Q98" s="7">
        <v>226519.59820000001</v>
      </c>
      <c r="R98" s="7">
        <f t="shared" si="14"/>
        <v>2609253.1957586822</v>
      </c>
      <c r="S98" s="7">
        <v>0</v>
      </c>
      <c r="T98" s="14">
        <f t="shared" si="15"/>
        <v>13386</v>
      </c>
      <c r="U98" s="1">
        <f t="shared" si="17"/>
        <v>-20.199999999999989</v>
      </c>
      <c r="V98" s="7">
        <f t="shared" si="17"/>
        <v>172965.96999999974</v>
      </c>
      <c r="W98" s="7">
        <f t="shared" si="17"/>
        <v>57723.839416014322</v>
      </c>
      <c r="X98" s="7">
        <f t="shared" si="16"/>
        <v>230689.69080385659</v>
      </c>
      <c r="Y98" s="7">
        <f t="shared" si="16"/>
        <v>87717.147841317812</v>
      </c>
      <c r="Z98" s="7">
        <f t="shared" si="16"/>
        <v>6597.6582000000053</v>
      </c>
      <c r="AA98" s="7">
        <f t="shared" si="16"/>
        <v>136374.8847625386</v>
      </c>
      <c r="AB98" s="7">
        <f t="shared" si="16"/>
        <v>0</v>
      </c>
      <c r="AC98" s="14">
        <f t="shared" si="16"/>
        <v>1470.5824260676545</v>
      </c>
    </row>
    <row r="99" spans="1:29" x14ac:dyDescent="0.25">
      <c r="A99" s="7" t="s">
        <v>49</v>
      </c>
      <c r="B99" s="7" t="s">
        <v>133</v>
      </c>
      <c r="C99" s="1">
        <v>112</v>
      </c>
      <c r="D99" s="7">
        <v>2100891.67</v>
      </c>
      <c r="E99" s="31">
        <v>-77348.110220784278</v>
      </c>
      <c r="F99" s="7">
        <f t="shared" si="10"/>
        <v>2023543.5597792156</v>
      </c>
      <c r="G99" s="7">
        <v>555103.02243999997</v>
      </c>
      <c r="H99" s="7">
        <v>81024.460000000006</v>
      </c>
      <c r="I99" s="7">
        <f t="shared" si="11"/>
        <v>1387416.0773392157</v>
      </c>
      <c r="J99" s="7">
        <v>0</v>
      </c>
      <c r="K99" s="14">
        <f t="shared" si="12"/>
        <v>18067.353212314425</v>
      </c>
      <c r="L99" s="1">
        <v>105.8</v>
      </c>
      <c r="M99" s="7">
        <v>2171868.7599999998</v>
      </c>
      <c r="N99" s="31">
        <v>-48245.502227287827</v>
      </c>
      <c r="O99" s="7">
        <f t="shared" si="13"/>
        <v>2123623</v>
      </c>
      <c r="P99" s="7">
        <v>630217.89009196672</v>
      </c>
      <c r="Q99" s="7">
        <v>83455.193800000008</v>
      </c>
      <c r="R99" s="7">
        <f t="shared" si="14"/>
        <v>1409949.9161080332</v>
      </c>
      <c r="S99" s="7">
        <v>0</v>
      </c>
      <c r="T99" s="14">
        <f t="shared" si="15"/>
        <v>20072</v>
      </c>
      <c r="U99" s="1">
        <f t="shared" si="17"/>
        <v>-6.2000000000000028</v>
      </c>
      <c r="V99" s="7">
        <f t="shared" si="17"/>
        <v>70977.089999999851</v>
      </c>
      <c r="W99" s="7">
        <f t="shared" si="17"/>
        <v>29102.607993496451</v>
      </c>
      <c r="X99" s="7">
        <f t="shared" si="16"/>
        <v>100079.4402207844</v>
      </c>
      <c r="Y99" s="7">
        <f t="shared" si="16"/>
        <v>75114.86765196675</v>
      </c>
      <c r="Z99" s="7">
        <f t="shared" si="16"/>
        <v>2430.7338000000018</v>
      </c>
      <c r="AA99" s="7">
        <f t="shared" si="16"/>
        <v>22533.838768817484</v>
      </c>
      <c r="AB99" s="7">
        <f t="shared" si="16"/>
        <v>0</v>
      </c>
      <c r="AC99" s="14">
        <f t="shared" si="16"/>
        <v>2004.646787685575</v>
      </c>
    </row>
    <row r="100" spans="1:29" x14ac:dyDescent="0.25">
      <c r="A100" s="7" t="s">
        <v>49</v>
      </c>
      <c r="B100" s="7" t="s">
        <v>134</v>
      </c>
      <c r="C100" s="1">
        <v>449</v>
      </c>
      <c r="D100" s="7">
        <v>4263519.2</v>
      </c>
      <c r="E100" s="31">
        <v>-156969.13730446179</v>
      </c>
      <c r="F100" s="7">
        <f t="shared" si="10"/>
        <v>4106550.0626955386</v>
      </c>
      <c r="G100" s="7">
        <v>429401.21313599998</v>
      </c>
      <c r="H100" s="7">
        <v>48060.25</v>
      </c>
      <c r="I100" s="7">
        <f t="shared" si="11"/>
        <v>3629088.5995595385</v>
      </c>
      <c r="J100" s="7">
        <v>0</v>
      </c>
      <c r="K100" s="14">
        <f t="shared" si="12"/>
        <v>9145.9912309477477</v>
      </c>
      <c r="L100" s="1">
        <v>448.3</v>
      </c>
      <c r="M100" s="7">
        <v>4598395.82</v>
      </c>
      <c r="N100" s="31">
        <v>-102147.93815431144</v>
      </c>
      <c r="O100" s="7">
        <f t="shared" si="13"/>
        <v>4496248</v>
      </c>
      <c r="P100" s="7">
        <v>466606.17484259547</v>
      </c>
      <c r="Q100" s="7">
        <v>49502.057500000003</v>
      </c>
      <c r="R100" s="7">
        <f t="shared" si="14"/>
        <v>3980139.7676574043</v>
      </c>
      <c r="S100" s="7">
        <v>0</v>
      </c>
      <c r="T100" s="14">
        <f t="shared" si="15"/>
        <v>10030</v>
      </c>
      <c r="U100" s="1">
        <f t="shared" si="17"/>
        <v>-0.69999999999998863</v>
      </c>
      <c r="V100" s="7">
        <f t="shared" si="17"/>
        <v>334876.62000000011</v>
      </c>
      <c r="W100" s="7">
        <f t="shared" si="17"/>
        <v>54821.199150150351</v>
      </c>
      <c r="X100" s="7">
        <f t="shared" si="16"/>
        <v>389697.93730446137</v>
      </c>
      <c r="Y100" s="7">
        <f t="shared" si="16"/>
        <v>37204.961706595495</v>
      </c>
      <c r="Z100" s="7">
        <f t="shared" si="16"/>
        <v>1441.8075000000026</v>
      </c>
      <c r="AA100" s="7">
        <f t="shared" si="16"/>
        <v>351051.16809786577</v>
      </c>
      <c r="AB100" s="7">
        <f t="shared" si="16"/>
        <v>0</v>
      </c>
      <c r="AC100" s="14">
        <f t="shared" si="16"/>
        <v>884.00876905225232</v>
      </c>
    </row>
    <row r="101" spans="1:29" x14ac:dyDescent="0.25">
      <c r="A101" s="7" t="s">
        <v>49</v>
      </c>
      <c r="B101" s="7" t="s">
        <v>135</v>
      </c>
      <c r="C101" s="1">
        <v>50</v>
      </c>
      <c r="D101" s="7">
        <v>923953.46</v>
      </c>
      <c r="E101" s="31">
        <v>-34017.010531035616</v>
      </c>
      <c r="F101" s="7">
        <f t="shared" si="10"/>
        <v>889936.44946896436</v>
      </c>
      <c r="G101" s="7">
        <v>331122.45442999998</v>
      </c>
      <c r="H101" s="7">
        <v>57331.88</v>
      </c>
      <c r="I101" s="7">
        <f t="shared" si="11"/>
        <v>501482.11503896432</v>
      </c>
      <c r="J101" s="7">
        <v>0</v>
      </c>
      <c r="K101" s="14">
        <f t="shared" si="12"/>
        <v>17798.728989379288</v>
      </c>
      <c r="L101" s="1">
        <v>50</v>
      </c>
      <c r="M101" s="7">
        <v>994815.99</v>
      </c>
      <c r="N101" s="31">
        <v>-22098.663577299463</v>
      </c>
      <c r="O101" s="7">
        <f t="shared" si="13"/>
        <v>972717</v>
      </c>
      <c r="P101" s="7">
        <v>364782.23565745575</v>
      </c>
      <c r="Q101" s="7">
        <v>59051.8364</v>
      </c>
      <c r="R101" s="7">
        <f t="shared" si="14"/>
        <v>548882.92794254422</v>
      </c>
      <c r="S101" s="7">
        <v>0</v>
      </c>
      <c r="T101" s="14">
        <f t="shared" si="15"/>
        <v>19454</v>
      </c>
      <c r="U101" s="1">
        <f t="shared" si="17"/>
        <v>0</v>
      </c>
      <c r="V101" s="7">
        <f t="shared" si="17"/>
        <v>70862.530000000028</v>
      </c>
      <c r="W101" s="7">
        <f t="shared" si="17"/>
        <v>11918.346953736152</v>
      </c>
      <c r="X101" s="7">
        <f t="shared" si="16"/>
        <v>82780.550531035638</v>
      </c>
      <c r="Y101" s="7">
        <f t="shared" si="16"/>
        <v>33659.781227455765</v>
      </c>
      <c r="Z101" s="7">
        <f t="shared" si="16"/>
        <v>1719.9564000000028</v>
      </c>
      <c r="AA101" s="7">
        <f t="shared" si="16"/>
        <v>47400.812903579907</v>
      </c>
      <c r="AB101" s="7">
        <f t="shared" si="16"/>
        <v>0</v>
      </c>
      <c r="AC101" s="14">
        <f t="shared" si="16"/>
        <v>1655.2710106207123</v>
      </c>
    </row>
    <row r="102" spans="1:29" x14ac:dyDescent="0.25">
      <c r="A102" s="7" t="s">
        <v>136</v>
      </c>
      <c r="B102" s="7" t="s">
        <v>137</v>
      </c>
      <c r="C102" s="1">
        <v>200.5</v>
      </c>
      <c r="D102" s="7">
        <v>3140166.55</v>
      </c>
      <c r="E102" s="31">
        <v>-115610.88650564257</v>
      </c>
      <c r="F102" s="7">
        <f t="shared" si="10"/>
        <v>3024555.6634943574</v>
      </c>
      <c r="G102" s="7">
        <v>1243206.6607260001</v>
      </c>
      <c r="H102" s="7">
        <v>118379.29</v>
      </c>
      <c r="I102" s="7">
        <f t="shared" si="11"/>
        <v>1662969.7127683572</v>
      </c>
      <c r="J102" s="7">
        <v>0</v>
      </c>
      <c r="K102" s="14">
        <f t="shared" si="12"/>
        <v>15085.065653338441</v>
      </c>
      <c r="L102" s="1">
        <v>193</v>
      </c>
      <c r="M102" s="7">
        <v>3316567.2</v>
      </c>
      <c r="N102" s="31">
        <v>-73673.627606554728</v>
      </c>
      <c r="O102" s="7">
        <f t="shared" si="13"/>
        <v>3242894</v>
      </c>
      <c r="P102" s="7">
        <v>1380077.3277289523</v>
      </c>
      <c r="Q102" s="7">
        <v>121930.66869999999</v>
      </c>
      <c r="R102" s="7">
        <f t="shared" si="14"/>
        <v>1740886.0035710477</v>
      </c>
      <c r="S102" s="7">
        <v>0</v>
      </c>
      <c r="T102" s="14">
        <f t="shared" si="15"/>
        <v>16803</v>
      </c>
      <c r="U102" s="1">
        <f t="shared" si="17"/>
        <v>-7.5</v>
      </c>
      <c r="V102" s="7">
        <f t="shared" si="17"/>
        <v>176400.65000000037</v>
      </c>
      <c r="W102" s="7">
        <f t="shared" si="17"/>
        <v>41937.258899087843</v>
      </c>
      <c r="X102" s="7">
        <f t="shared" si="16"/>
        <v>218338.33650564263</v>
      </c>
      <c r="Y102" s="7">
        <f t="shared" si="16"/>
        <v>136870.66700295219</v>
      </c>
      <c r="Z102" s="7">
        <f t="shared" si="16"/>
        <v>3551.3787000000011</v>
      </c>
      <c r="AA102" s="7">
        <f t="shared" si="16"/>
        <v>77916.290802690433</v>
      </c>
      <c r="AB102" s="7">
        <f t="shared" si="16"/>
        <v>0</v>
      </c>
      <c r="AC102" s="14">
        <f t="shared" si="16"/>
        <v>1717.9343466615592</v>
      </c>
    </row>
    <row r="103" spans="1:29" x14ac:dyDescent="0.25">
      <c r="A103" s="7" t="s">
        <v>136</v>
      </c>
      <c r="B103" s="7" t="s">
        <v>138</v>
      </c>
      <c r="C103" s="1">
        <v>483.5</v>
      </c>
      <c r="D103" s="7">
        <v>5292881.87</v>
      </c>
      <c r="E103" s="31">
        <v>-194866.97772777156</v>
      </c>
      <c r="F103" s="7">
        <f t="shared" si="10"/>
        <v>5098014.8922722284</v>
      </c>
      <c r="G103" s="7">
        <v>2006817.3321120001</v>
      </c>
      <c r="H103" s="7">
        <v>221739.86</v>
      </c>
      <c r="I103" s="7">
        <f t="shared" si="11"/>
        <v>2869457.7001602282</v>
      </c>
      <c r="J103" s="7">
        <v>0</v>
      </c>
      <c r="K103" s="14">
        <f t="shared" si="12"/>
        <v>10543.981162920845</v>
      </c>
      <c r="L103" s="1">
        <v>465.3</v>
      </c>
      <c r="M103" s="7">
        <v>5530843.5499999998</v>
      </c>
      <c r="N103" s="31">
        <v>-122861.16441506601</v>
      </c>
      <c r="O103" s="7">
        <f t="shared" si="13"/>
        <v>5407982</v>
      </c>
      <c r="P103" s="7">
        <v>2125334.8444162123</v>
      </c>
      <c r="Q103" s="7">
        <v>228392.0558</v>
      </c>
      <c r="R103" s="7">
        <f t="shared" si="14"/>
        <v>3054255.0997837875</v>
      </c>
      <c r="S103" s="7">
        <v>0</v>
      </c>
      <c r="T103" s="14">
        <f t="shared" si="15"/>
        <v>11623</v>
      </c>
      <c r="U103" s="1">
        <f t="shared" si="17"/>
        <v>-18.199999999999989</v>
      </c>
      <c r="V103" s="7">
        <f t="shared" si="17"/>
        <v>237961.6799999997</v>
      </c>
      <c r="W103" s="7">
        <f t="shared" si="17"/>
        <v>72005.813312705548</v>
      </c>
      <c r="X103" s="7">
        <f t="shared" si="16"/>
        <v>309967.10772777162</v>
      </c>
      <c r="Y103" s="7">
        <f t="shared" si="16"/>
        <v>118517.5123042122</v>
      </c>
      <c r="Z103" s="7">
        <f t="shared" si="16"/>
        <v>6652.1958000000159</v>
      </c>
      <c r="AA103" s="7">
        <f t="shared" si="16"/>
        <v>184797.39962355932</v>
      </c>
      <c r="AB103" s="7">
        <f t="shared" si="16"/>
        <v>0</v>
      </c>
      <c r="AC103" s="14">
        <f t="shared" si="16"/>
        <v>1079.0188370791548</v>
      </c>
    </row>
    <row r="104" spans="1:29" x14ac:dyDescent="0.25">
      <c r="A104" s="7" t="s">
        <v>136</v>
      </c>
      <c r="B104" s="7" t="s">
        <v>139</v>
      </c>
      <c r="C104" s="1">
        <v>50</v>
      </c>
      <c r="D104" s="7">
        <v>1005630.69</v>
      </c>
      <c r="E104" s="31">
        <v>-37024.10484188523</v>
      </c>
      <c r="F104" s="7">
        <f t="shared" si="10"/>
        <v>968606.58515811467</v>
      </c>
      <c r="G104" s="7">
        <v>175624.68599999999</v>
      </c>
      <c r="H104" s="7">
        <v>17881.75</v>
      </c>
      <c r="I104" s="7">
        <f t="shared" si="11"/>
        <v>775100.14915811468</v>
      </c>
      <c r="J104" s="7">
        <v>0</v>
      </c>
      <c r="K104" s="14">
        <f t="shared" si="12"/>
        <v>19372.131703162293</v>
      </c>
      <c r="L104" s="1">
        <v>50</v>
      </c>
      <c r="M104" s="7">
        <v>1086826.52</v>
      </c>
      <c r="N104" s="31">
        <v>-24142.568951236026</v>
      </c>
      <c r="O104" s="7">
        <f t="shared" si="13"/>
        <v>1062684</v>
      </c>
      <c r="P104" s="7">
        <v>177230.28749881766</v>
      </c>
      <c r="Q104" s="7">
        <v>18418.202499999999</v>
      </c>
      <c r="R104" s="7">
        <f t="shared" si="14"/>
        <v>867035.51000118232</v>
      </c>
      <c r="S104" s="7">
        <v>0</v>
      </c>
      <c r="T104" s="14">
        <f t="shared" si="15"/>
        <v>21254</v>
      </c>
      <c r="U104" s="1">
        <f t="shared" si="17"/>
        <v>0</v>
      </c>
      <c r="V104" s="7">
        <f t="shared" si="17"/>
        <v>81195.830000000075</v>
      </c>
      <c r="W104" s="7">
        <f t="shared" si="17"/>
        <v>12881.535890649204</v>
      </c>
      <c r="X104" s="7">
        <f t="shared" si="16"/>
        <v>94077.414841885329</v>
      </c>
      <c r="Y104" s="7">
        <f t="shared" si="16"/>
        <v>1605.6014988176757</v>
      </c>
      <c r="Z104" s="7">
        <f t="shared" si="16"/>
        <v>536.45249999999942</v>
      </c>
      <c r="AA104" s="7">
        <f t="shared" si="16"/>
        <v>91935.36084306764</v>
      </c>
      <c r="AB104" s="7">
        <f t="shared" si="16"/>
        <v>0</v>
      </c>
      <c r="AC104" s="14">
        <f t="shared" si="16"/>
        <v>1881.868296837707</v>
      </c>
    </row>
    <row r="105" spans="1:29" x14ac:dyDescent="0.25">
      <c r="A105" s="7" t="s">
        <v>140</v>
      </c>
      <c r="B105" s="7" t="s">
        <v>141</v>
      </c>
      <c r="C105" s="1">
        <v>2047.5</v>
      </c>
      <c r="D105" s="7">
        <v>19896286.530000001</v>
      </c>
      <c r="E105" s="31">
        <v>-732517.61881979648</v>
      </c>
      <c r="F105" s="7">
        <f t="shared" si="10"/>
        <v>19163768.911180206</v>
      </c>
      <c r="G105" s="7">
        <v>6222928.9500000002</v>
      </c>
      <c r="H105" s="7">
        <v>656701.19999999995</v>
      </c>
      <c r="I105" s="7">
        <f t="shared" si="11"/>
        <v>12284138.761180207</v>
      </c>
      <c r="J105" s="7">
        <v>0</v>
      </c>
      <c r="K105" s="14">
        <f t="shared" si="12"/>
        <v>9359.5940958145075</v>
      </c>
      <c r="L105" s="1">
        <v>1925.3</v>
      </c>
      <c r="M105" s="7">
        <v>20417160.579999998</v>
      </c>
      <c r="N105" s="31">
        <v>-453543.13500843546</v>
      </c>
      <c r="O105" s="7">
        <f t="shared" si="13"/>
        <v>19963617</v>
      </c>
      <c r="P105" s="7">
        <v>6933866.3552698316</v>
      </c>
      <c r="Q105" s="7">
        <v>676402.23599999992</v>
      </c>
      <c r="R105" s="7">
        <f t="shared" si="14"/>
        <v>12353348.40873017</v>
      </c>
      <c r="S105" s="7">
        <v>0</v>
      </c>
      <c r="T105" s="14">
        <f t="shared" si="15"/>
        <v>10369</v>
      </c>
      <c r="U105" s="1">
        <f t="shared" si="17"/>
        <v>-122.20000000000005</v>
      </c>
      <c r="V105" s="7">
        <f t="shared" si="17"/>
        <v>520874.04999999702</v>
      </c>
      <c r="W105" s="7">
        <f t="shared" si="17"/>
        <v>278974.48381136102</v>
      </c>
      <c r="X105" s="7">
        <f t="shared" si="16"/>
        <v>799848.08881979436</v>
      </c>
      <c r="Y105" s="7">
        <f t="shared" si="16"/>
        <v>710937.40526983142</v>
      </c>
      <c r="Z105" s="7">
        <f t="shared" si="16"/>
        <v>19701.035999999964</v>
      </c>
      <c r="AA105" s="7">
        <f t="shared" si="16"/>
        <v>69209.647549962625</v>
      </c>
      <c r="AB105" s="7">
        <f t="shared" si="16"/>
        <v>0</v>
      </c>
      <c r="AC105" s="14">
        <f t="shared" si="16"/>
        <v>1009.4059041854925</v>
      </c>
    </row>
    <row r="106" spans="1:29" x14ac:dyDescent="0.25">
      <c r="A106" s="7" t="s">
        <v>140</v>
      </c>
      <c r="B106" s="7" t="s">
        <v>142</v>
      </c>
      <c r="C106" s="1">
        <v>211</v>
      </c>
      <c r="D106" s="7">
        <v>3217385.75</v>
      </c>
      <c r="E106" s="31">
        <v>-118453.85041380106</v>
      </c>
      <c r="F106" s="7">
        <f t="shared" si="10"/>
        <v>3098931.8995861989</v>
      </c>
      <c r="G106" s="7">
        <v>1167724.08</v>
      </c>
      <c r="H106" s="7">
        <v>133854.21</v>
      </c>
      <c r="I106" s="7">
        <f t="shared" si="11"/>
        <v>1797353.6095861988</v>
      </c>
      <c r="J106" s="7">
        <v>0</v>
      </c>
      <c r="K106" s="14">
        <f t="shared" si="12"/>
        <v>14686.881040692886</v>
      </c>
      <c r="L106" s="1">
        <v>201.1</v>
      </c>
      <c r="M106" s="7">
        <v>3384657.21</v>
      </c>
      <c r="N106" s="31">
        <v>-75186.16684907832</v>
      </c>
      <c r="O106" s="7">
        <f t="shared" si="13"/>
        <v>3309471</v>
      </c>
      <c r="P106" s="7">
        <v>1415377.0050944092</v>
      </c>
      <c r="Q106" s="7">
        <v>137869.8363</v>
      </c>
      <c r="R106" s="7">
        <f t="shared" si="14"/>
        <v>1756224.1586055907</v>
      </c>
      <c r="S106" s="7">
        <v>0</v>
      </c>
      <c r="T106" s="14">
        <f t="shared" si="15"/>
        <v>16457</v>
      </c>
      <c r="U106" s="1">
        <f t="shared" si="17"/>
        <v>-9.9000000000000057</v>
      </c>
      <c r="V106" s="7">
        <f t="shared" si="17"/>
        <v>167271.45999999996</v>
      </c>
      <c r="W106" s="7">
        <f t="shared" si="17"/>
        <v>43267.683564722742</v>
      </c>
      <c r="X106" s="7">
        <f t="shared" si="16"/>
        <v>210539.10041380115</v>
      </c>
      <c r="Y106" s="7">
        <f t="shared" si="16"/>
        <v>247652.92509440915</v>
      </c>
      <c r="Z106" s="7">
        <f t="shared" si="16"/>
        <v>4015.6263000000035</v>
      </c>
      <c r="AA106" s="7">
        <f t="shared" si="16"/>
        <v>-41129.450980608119</v>
      </c>
      <c r="AB106" s="7">
        <f t="shared" si="16"/>
        <v>0</v>
      </c>
      <c r="AC106" s="14">
        <f t="shared" si="16"/>
        <v>1770.118959307114</v>
      </c>
    </row>
    <row r="107" spans="1:29" x14ac:dyDescent="0.25">
      <c r="A107" s="7" t="s">
        <v>140</v>
      </c>
      <c r="B107" s="7" t="s">
        <v>143</v>
      </c>
      <c r="C107" s="1">
        <v>319.5</v>
      </c>
      <c r="D107" s="7">
        <v>4080210.76</v>
      </c>
      <c r="E107" s="31">
        <v>-150220.30697494745</v>
      </c>
      <c r="F107" s="7">
        <f t="shared" si="10"/>
        <v>3929990.4530250523</v>
      </c>
      <c r="G107" s="7">
        <v>976037.74199999997</v>
      </c>
      <c r="H107" s="7">
        <v>90246.080000000002</v>
      </c>
      <c r="I107" s="7">
        <f t="shared" si="11"/>
        <v>2863706.6310250522</v>
      </c>
      <c r="J107" s="7">
        <v>0</v>
      </c>
      <c r="K107" s="14">
        <f t="shared" si="12"/>
        <v>12300.439602582323</v>
      </c>
      <c r="L107" s="1">
        <v>316</v>
      </c>
      <c r="M107" s="7">
        <v>4377985.6100000003</v>
      </c>
      <c r="N107" s="31">
        <v>-97251.785369521633</v>
      </c>
      <c r="O107" s="7">
        <f t="shared" si="13"/>
        <v>4280734</v>
      </c>
      <c r="P107" s="7">
        <v>1121386.6417915886</v>
      </c>
      <c r="Q107" s="7">
        <v>92953.462400000004</v>
      </c>
      <c r="R107" s="7">
        <f t="shared" si="14"/>
        <v>3066393.8958084113</v>
      </c>
      <c r="S107" s="7">
        <v>0</v>
      </c>
      <c r="T107" s="14">
        <f t="shared" si="15"/>
        <v>13547</v>
      </c>
      <c r="U107" s="1">
        <f t="shared" si="17"/>
        <v>-3.5</v>
      </c>
      <c r="V107" s="7">
        <f t="shared" si="17"/>
        <v>297774.85000000056</v>
      </c>
      <c r="W107" s="7">
        <f t="shared" si="17"/>
        <v>52968.52160542582</v>
      </c>
      <c r="X107" s="7">
        <f t="shared" si="16"/>
        <v>350743.54697494768</v>
      </c>
      <c r="Y107" s="7">
        <f t="shared" si="16"/>
        <v>145348.89979158866</v>
      </c>
      <c r="Z107" s="7">
        <f t="shared" si="16"/>
        <v>2707.3824000000022</v>
      </c>
      <c r="AA107" s="7">
        <f t="shared" si="16"/>
        <v>202687.26478335913</v>
      </c>
      <c r="AB107" s="7">
        <f t="shared" si="16"/>
        <v>0</v>
      </c>
      <c r="AC107" s="14">
        <f t="shared" si="16"/>
        <v>1246.5603974176774</v>
      </c>
    </row>
    <row r="108" spans="1:29" x14ac:dyDescent="0.25">
      <c r="A108" s="7" t="s">
        <v>140</v>
      </c>
      <c r="B108" s="7" t="s">
        <v>144</v>
      </c>
      <c r="C108" s="1">
        <v>165</v>
      </c>
      <c r="D108" s="7">
        <v>2771987.16</v>
      </c>
      <c r="E108" s="31">
        <v>-102055.69922711854</v>
      </c>
      <c r="F108" s="7">
        <f t="shared" si="10"/>
        <v>2669931.4607728818</v>
      </c>
      <c r="G108" s="7">
        <v>1160399.2910999998</v>
      </c>
      <c r="H108" s="7">
        <v>120952.77</v>
      </c>
      <c r="I108" s="7">
        <f t="shared" si="11"/>
        <v>1388579.3996728819</v>
      </c>
      <c r="J108" s="7">
        <v>0</v>
      </c>
      <c r="K108" s="14">
        <f t="shared" si="12"/>
        <v>16181.40279256292</v>
      </c>
      <c r="L108" s="1">
        <v>173</v>
      </c>
      <c r="M108" s="7">
        <v>3094006.44</v>
      </c>
      <c r="N108" s="31">
        <v>-68729.702890640081</v>
      </c>
      <c r="O108" s="7">
        <f t="shared" si="13"/>
        <v>3025277</v>
      </c>
      <c r="P108" s="7">
        <v>1417902.7464890601</v>
      </c>
      <c r="Q108" s="7">
        <v>124581.35310000001</v>
      </c>
      <c r="R108" s="7">
        <f t="shared" si="14"/>
        <v>1482792.9004109399</v>
      </c>
      <c r="S108" s="7">
        <v>0</v>
      </c>
      <c r="T108" s="14">
        <f t="shared" si="15"/>
        <v>17487</v>
      </c>
      <c r="U108" s="1">
        <f t="shared" si="17"/>
        <v>8</v>
      </c>
      <c r="V108" s="7">
        <f t="shared" si="17"/>
        <v>322019.2799999998</v>
      </c>
      <c r="W108" s="7">
        <f t="shared" si="17"/>
        <v>33325.996336478463</v>
      </c>
      <c r="X108" s="7">
        <f t="shared" si="16"/>
        <v>355345.53922711825</v>
      </c>
      <c r="Y108" s="7">
        <f t="shared" si="16"/>
        <v>257503.45538906031</v>
      </c>
      <c r="Z108" s="7">
        <f t="shared" si="16"/>
        <v>3628.5831000000035</v>
      </c>
      <c r="AA108" s="7">
        <f t="shared" si="16"/>
        <v>94213.500738058006</v>
      </c>
      <c r="AB108" s="7">
        <f t="shared" si="16"/>
        <v>0</v>
      </c>
      <c r="AC108" s="14">
        <f t="shared" si="16"/>
        <v>1305.5972074370802</v>
      </c>
    </row>
    <row r="109" spans="1:29" x14ac:dyDescent="0.25">
      <c r="A109" s="7" t="s">
        <v>145</v>
      </c>
      <c r="B109" s="7" t="s">
        <v>146</v>
      </c>
      <c r="C109" s="1">
        <v>163.30000000000001</v>
      </c>
      <c r="D109" s="7">
        <v>2805468.87</v>
      </c>
      <c r="E109" s="31">
        <v>-103288.3886762896</v>
      </c>
      <c r="F109" s="7">
        <f t="shared" si="10"/>
        <v>2702180.4813237106</v>
      </c>
      <c r="G109" s="7">
        <v>1159351.2504</v>
      </c>
      <c r="H109" s="7">
        <v>193653.4</v>
      </c>
      <c r="I109" s="7">
        <f t="shared" si="11"/>
        <v>1349175.8309237107</v>
      </c>
      <c r="J109" s="7">
        <v>0</v>
      </c>
      <c r="K109" s="14">
        <f t="shared" si="12"/>
        <v>16547.339138540785</v>
      </c>
      <c r="L109" s="1">
        <v>151.80000000000001</v>
      </c>
      <c r="M109" s="7">
        <v>2868425.96</v>
      </c>
      <c r="N109" s="31">
        <v>-63718.698657459507</v>
      </c>
      <c r="O109" s="7">
        <f t="shared" si="13"/>
        <v>2804707</v>
      </c>
      <c r="P109" s="7">
        <v>1363304.7147564613</v>
      </c>
      <c r="Q109" s="7">
        <v>199463.00200000001</v>
      </c>
      <c r="R109" s="7">
        <f t="shared" si="14"/>
        <v>1241939.2832435386</v>
      </c>
      <c r="S109" s="7">
        <v>0</v>
      </c>
      <c r="T109" s="14">
        <f t="shared" si="15"/>
        <v>18476</v>
      </c>
      <c r="U109" s="1">
        <f t="shared" si="17"/>
        <v>-11.5</v>
      </c>
      <c r="V109" s="7">
        <f t="shared" si="17"/>
        <v>62957.089999999851</v>
      </c>
      <c r="W109" s="7">
        <f t="shared" si="17"/>
        <v>39569.690018830093</v>
      </c>
      <c r="X109" s="7">
        <f t="shared" si="16"/>
        <v>102526.51867628936</v>
      </c>
      <c r="Y109" s="7">
        <f t="shared" si="16"/>
        <v>203953.46435646131</v>
      </c>
      <c r="Z109" s="7">
        <f t="shared" si="16"/>
        <v>5809.6020000000135</v>
      </c>
      <c r="AA109" s="7">
        <f t="shared" si="16"/>
        <v>-107236.54768017214</v>
      </c>
      <c r="AB109" s="7">
        <f t="shared" si="16"/>
        <v>0</v>
      </c>
      <c r="AC109" s="14">
        <f t="shared" si="16"/>
        <v>1928.6608614592151</v>
      </c>
    </row>
    <row r="110" spans="1:29" x14ac:dyDescent="0.25">
      <c r="A110" s="7" t="s">
        <v>145</v>
      </c>
      <c r="B110" s="7" t="s">
        <v>147</v>
      </c>
      <c r="C110" s="1">
        <v>355</v>
      </c>
      <c r="D110" s="7">
        <v>4313072.6500000004</v>
      </c>
      <c r="E110" s="31">
        <v>-158793.53680451793</v>
      </c>
      <c r="F110" s="7">
        <f t="shared" si="10"/>
        <v>4154279.1131954826</v>
      </c>
      <c r="G110" s="7">
        <v>2458346.0732999998</v>
      </c>
      <c r="H110" s="7">
        <v>362572.03</v>
      </c>
      <c r="I110" s="7">
        <f t="shared" si="11"/>
        <v>1333361.0098954828</v>
      </c>
      <c r="J110" s="7">
        <v>0</v>
      </c>
      <c r="K110" s="14">
        <f t="shared" si="12"/>
        <v>11702.194685057697</v>
      </c>
      <c r="L110" s="1">
        <v>317.7</v>
      </c>
      <c r="M110" s="7">
        <v>4366212.72</v>
      </c>
      <c r="N110" s="31">
        <v>-96990.264507314176</v>
      </c>
      <c r="O110" s="7">
        <f t="shared" si="13"/>
        <v>4269222</v>
      </c>
      <c r="P110" s="7">
        <v>2989956.9545964641</v>
      </c>
      <c r="Q110" s="7">
        <v>373449.19090000005</v>
      </c>
      <c r="R110" s="7">
        <f t="shared" si="14"/>
        <v>905815.8545035359</v>
      </c>
      <c r="S110" s="7">
        <v>0</v>
      </c>
      <c r="T110" s="14">
        <f t="shared" si="15"/>
        <v>13438</v>
      </c>
      <c r="U110" s="1">
        <f t="shared" si="17"/>
        <v>-37.300000000000011</v>
      </c>
      <c r="V110" s="7">
        <f t="shared" si="17"/>
        <v>53140.069999999367</v>
      </c>
      <c r="W110" s="7">
        <f t="shared" si="17"/>
        <v>61803.272297203759</v>
      </c>
      <c r="X110" s="7">
        <f t="shared" si="16"/>
        <v>114942.88680451736</v>
      </c>
      <c r="Y110" s="7">
        <f t="shared" si="16"/>
        <v>531610.88129646424</v>
      </c>
      <c r="Z110" s="7">
        <f t="shared" si="16"/>
        <v>10877.160900000017</v>
      </c>
      <c r="AA110" s="7">
        <f t="shared" si="16"/>
        <v>-427545.1553919469</v>
      </c>
      <c r="AB110" s="7">
        <f t="shared" si="16"/>
        <v>0</v>
      </c>
      <c r="AC110" s="14">
        <f t="shared" si="16"/>
        <v>1735.8053149423031</v>
      </c>
    </row>
    <row r="111" spans="1:29" x14ac:dyDescent="0.25">
      <c r="A111" s="7" t="s">
        <v>145</v>
      </c>
      <c r="B111" s="7" t="s">
        <v>148</v>
      </c>
      <c r="C111" s="1">
        <v>21782.5</v>
      </c>
      <c r="D111" s="7">
        <v>205209456.50999999</v>
      </c>
      <c r="E111" s="31">
        <v>-7555155.6927648336</v>
      </c>
      <c r="F111" s="7">
        <f t="shared" si="10"/>
        <v>197654300.81723517</v>
      </c>
      <c r="G111" s="7">
        <v>55086887.907407992</v>
      </c>
      <c r="H111" s="7">
        <v>6841605.0899999999</v>
      </c>
      <c r="I111" s="7">
        <f t="shared" si="11"/>
        <v>135725807.81982717</v>
      </c>
      <c r="J111" s="7">
        <v>0</v>
      </c>
      <c r="K111" s="14">
        <f t="shared" si="12"/>
        <v>9073.995217134634</v>
      </c>
      <c r="L111" s="1">
        <v>21637.599999999999</v>
      </c>
      <c r="M111" s="7">
        <v>220536168.88</v>
      </c>
      <c r="N111" s="31">
        <v>-4898950.8127082065</v>
      </c>
      <c r="O111" s="7">
        <f t="shared" si="13"/>
        <v>215637218</v>
      </c>
      <c r="P111" s="7">
        <v>67596440.712366909</v>
      </c>
      <c r="Q111" s="7">
        <v>7046853.2427000003</v>
      </c>
      <c r="R111" s="7">
        <f t="shared" si="14"/>
        <v>140993924.04493308</v>
      </c>
      <c r="S111" s="7">
        <v>0</v>
      </c>
      <c r="T111" s="14">
        <f t="shared" si="15"/>
        <v>9966</v>
      </c>
      <c r="U111" s="1">
        <f t="shared" si="17"/>
        <v>-144.90000000000146</v>
      </c>
      <c r="V111" s="7">
        <f t="shared" si="17"/>
        <v>15326712.370000005</v>
      </c>
      <c r="W111" s="7">
        <f t="shared" si="17"/>
        <v>2656204.8800566271</v>
      </c>
      <c r="X111" s="7">
        <f t="shared" si="16"/>
        <v>17982917.182764828</v>
      </c>
      <c r="Y111" s="7">
        <f t="shared" si="16"/>
        <v>12509552.804958917</v>
      </c>
      <c r="Z111" s="7">
        <f t="shared" si="16"/>
        <v>205248.15270000044</v>
      </c>
      <c r="AA111" s="7">
        <f t="shared" si="16"/>
        <v>5268116.2251059115</v>
      </c>
      <c r="AB111" s="7">
        <f t="shared" si="16"/>
        <v>0</v>
      </c>
      <c r="AC111" s="14">
        <f t="shared" si="16"/>
        <v>892.004782865366</v>
      </c>
    </row>
    <row r="112" spans="1:29" x14ac:dyDescent="0.25">
      <c r="A112" s="7" t="s">
        <v>149</v>
      </c>
      <c r="B112" s="7" t="s">
        <v>150</v>
      </c>
      <c r="C112" s="1">
        <v>89.5</v>
      </c>
      <c r="D112" s="7">
        <v>1767764.29</v>
      </c>
      <c r="E112" s="31">
        <v>-65083.425813805276</v>
      </c>
      <c r="F112" s="7">
        <f t="shared" si="10"/>
        <v>1702680.8641861947</v>
      </c>
      <c r="G112" s="7">
        <v>1124397.023024</v>
      </c>
      <c r="H112" s="7">
        <v>109783.77</v>
      </c>
      <c r="I112" s="7">
        <f t="shared" si="11"/>
        <v>468500.07116219471</v>
      </c>
      <c r="J112" s="7">
        <v>0</v>
      </c>
      <c r="K112" s="14">
        <f t="shared" si="12"/>
        <v>19024.367197611115</v>
      </c>
      <c r="L112" s="1">
        <v>88</v>
      </c>
      <c r="M112" s="7">
        <v>1886303.73</v>
      </c>
      <c r="N112" s="31">
        <v>-41902.011983015189</v>
      </c>
      <c r="O112" s="7">
        <f t="shared" si="13"/>
        <v>1844402</v>
      </c>
      <c r="P112" s="7">
        <v>1211115.2633290626</v>
      </c>
      <c r="Q112" s="7">
        <v>113077.2831</v>
      </c>
      <c r="R112" s="7">
        <f t="shared" si="14"/>
        <v>520209.45357093739</v>
      </c>
      <c r="S112" s="7">
        <v>0</v>
      </c>
      <c r="T112" s="14">
        <f t="shared" si="15"/>
        <v>20959</v>
      </c>
      <c r="U112" s="1">
        <f t="shared" si="17"/>
        <v>-1.5</v>
      </c>
      <c r="V112" s="7">
        <f t="shared" si="17"/>
        <v>118539.43999999994</v>
      </c>
      <c r="W112" s="7">
        <f t="shared" si="17"/>
        <v>23181.413830790087</v>
      </c>
      <c r="X112" s="7">
        <f t="shared" si="16"/>
        <v>141721.13581380527</v>
      </c>
      <c r="Y112" s="7">
        <f t="shared" si="16"/>
        <v>86718.240305062616</v>
      </c>
      <c r="Z112" s="7">
        <f t="shared" si="16"/>
        <v>3293.5130999999965</v>
      </c>
      <c r="AA112" s="7">
        <f t="shared" si="16"/>
        <v>51709.382408742676</v>
      </c>
      <c r="AB112" s="7">
        <f t="shared" si="16"/>
        <v>0</v>
      </c>
      <c r="AC112" s="14">
        <f t="shared" si="16"/>
        <v>1934.6328023888855</v>
      </c>
    </row>
    <row r="113" spans="1:29" x14ac:dyDescent="0.25">
      <c r="A113" s="7" t="s">
        <v>151</v>
      </c>
      <c r="B113" s="7" t="s">
        <v>151</v>
      </c>
      <c r="C113" s="1">
        <v>2057</v>
      </c>
      <c r="D113" s="7">
        <v>19379038.140000001</v>
      </c>
      <c r="E113" s="31">
        <v>-713474.18785543682</v>
      </c>
      <c r="F113" s="7">
        <f t="shared" si="10"/>
        <v>18665563.952144563</v>
      </c>
      <c r="G113" s="7">
        <v>9394564.9422559999</v>
      </c>
      <c r="H113" s="7">
        <v>875100.94</v>
      </c>
      <c r="I113" s="7">
        <f t="shared" si="11"/>
        <v>8395898.0698885638</v>
      </c>
      <c r="J113" s="7">
        <v>0</v>
      </c>
      <c r="K113" s="14">
        <f t="shared" si="12"/>
        <v>9074.1681828607507</v>
      </c>
      <c r="L113" s="1">
        <v>1947.5</v>
      </c>
      <c r="M113" s="7">
        <v>19960167.899999999</v>
      </c>
      <c r="N113" s="31">
        <v>-443391.5817622834</v>
      </c>
      <c r="O113" s="7">
        <f t="shared" si="13"/>
        <v>19516776</v>
      </c>
      <c r="P113" s="7">
        <v>9309693.5688973479</v>
      </c>
      <c r="Q113" s="7">
        <v>901353.9682</v>
      </c>
      <c r="R113" s="7">
        <f t="shared" si="14"/>
        <v>9305728.4629026521</v>
      </c>
      <c r="S113" s="7">
        <v>0</v>
      </c>
      <c r="T113" s="14">
        <f t="shared" si="15"/>
        <v>10021</v>
      </c>
      <c r="U113" s="1">
        <f t="shared" si="17"/>
        <v>-109.5</v>
      </c>
      <c r="V113" s="7">
        <f t="shared" si="17"/>
        <v>581129.75999999791</v>
      </c>
      <c r="W113" s="7">
        <f t="shared" si="17"/>
        <v>270082.60609315342</v>
      </c>
      <c r="X113" s="7">
        <f t="shared" si="16"/>
        <v>851212.0478554368</v>
      </c>
      <c r="Y113" s="7">
        <f t="shared" si="16"/>
        <v>-84871.373358651996</v>
      </c>
      <c r="Z113" s="7">
        <f t="shared" si="16"/>
        <v>26253.028200000059</v>
      </c>
      <c r="AA113" s="7">
        <f t="shared" si="16"/>
        <v>909830.39301408827</v>
      </c>
      <c r="AB113" s="7">
        <f t="shared" si="16"/>
        <v>0</v>
      </c>
      <c r="AC113" s="14">
        <f t="shared" si="16"/>
        <v>946.83181713924932</v>
      </c>
    </row>
    <row r="114" spans="1:29" x14ac:dyDescent="0.25">
      <c r="A114" s="7" t="s">
        <v>152</v>
      </c>
      <c r="B114" s="7" t="s">
        <v>152</v>
      </c>
      <c r="C114" s="1">
        <v>2668</v>
      </c>
      <c r="D114" s="7">
        <v>25775536.16</v>
      </c>
      <c r="E114" s="31">
        <v>-948972.78159206128</v>
      </c>
      <c r="F114" s="7">
        <f t="shared" si="10"/>
        <v>24826563.37840794</v>
      </c>
      <c r="G114" s="7">
        <v>10457842.072149999</v>
      </c>
      <c r="H114" s="7">
        <v>1265353.1599999999</v>
      </c>
      <c r="I114" s="7">
        <f t="shared" si="11"/>
        <v>13103368.146257941</v>
      </c>
      <c r="J114" s="7">
        <v>0</v>
      </c>
      <c r="K114" s="14">
        <f t="shared" si="12"/>
        <v>9305.3086125966784</v>
      </c>
      <c r="L114" s="1">
        <v>2520</v>
      </c>
      <c r="M114" s="7">
        <v>26467360.870000001</v>
      </c>
      <c r="N114" s="31">
        <v>-587941.19668815343</v>
      </c>
      <c r="O114" s="7">
        <f t="shared" si="13"/>
        <v>25879420</v>
      </c>
      <c r="P114" s="7">
        <v>11877218.305023752</v>
      </c>
      <c r="Q114" s="7">
        <v>1303313.7548</v>
      </c>
      <c r="R114" s="7">
        <f t="shared" si="14"/>
        <v>12698887.940176249</v>
      </c>
      <c r="S114" s="7">
        <v>0</v>
      </c>
      <c r="T114" s="14">
        <f t="shared" si="15"/>
        <v>10270</v>
      </c>
      <c r="U114" s="1">
        <f t="shared" si="17"/>
        <v>-148</v>
      </c>
      <c r="V114" s="7">
        <f t="shared" si="17"/>
        <v>691824.71000000089</v>
      </c>
      <c r="W114" s="7">
        <f t="shared" si="17"/>
        <v>361031.58490390785</v>
      </c>
      <c r="X114" s="7">
        <f t="shared" si="16"/>
        <v>1052856.6215920597</v>
      </c>
      <c r="Y114" s="7">
        <f t="shared" si="16"/>
        <v>1419376.2328737527</v>
      </c>
      <c r="Z114" s="7">
        <f t="shared" si="16"/>
        <v>37960.594800000079</v>
      </c>
      <c r="AA114" s="7">
        <f t="shared" si="16"/>
        <v>-404480.20608169213</v>
      </c>
      <c r="AB114" s="7">
        <f t="shared" si="16"/>
        <v>0</v>
      </c>
      <c r="AC114" s="14">
        <f t="shared" si="16"/>
        <v>964.69138740332164</v>
      </c>
    </row>
    <row r="115" spans="1:29" x14ac:dyDescent="0.25">
      <c r="A115" s="7" t="s">
        <v>152</v>
      </c>
      <c r="B115" s="7" t="s">
        <v>71</v>
      </c>
      <c r="C115" s="1">
        <v>660</v>
      </c>
      <c r="D115" s="7">
        <v>7012311.7199999997</v>
      </c>
      <c r="E115" s="31">
        <v>-258170.88408992425</v>
      </c>
      <c r="F115" s="7">
        <f t="shared" si="10"/>
        <v>6754140.8359100753</v>
      </c>
      <c r="G115" s="7">
        <v>1424155.9988599999</v>
      </c>
      <c r="H115" s="7">
        <v>169930.6</v>
      </c>
      <c r="I115" s="7">
        <f t="shared" si="11"/>
        <v>5160054.237050076</v>
      </c>
      <c r="J115" s="7">
        <v>0</v>
      </c>
      <c r="K115" s="14">
        <f t="shared" si="12"/>
        <v>10233.546721075872</v>
      </c>
      <c r="L115" s="1">
        <v>641</v>
      </c>
      <c r="M115" s="7">
        <v>7389478.6100000003</v>
      </c>
      <c r="N115" s="31">
        <v>-164148.54953632227</v>
      </c>
      <c r="O115" s="7">
        <f t="shared" si="13"/>
        <v>7225330</v>
      </c>
      <c r="P115" s="7">
        <v>1449075.4309594452</v>
      </c>
      <c r="Q115" s="7">
        <v>175028.51800000001</v>
      </c>
      <c r="R115" s="7">
        <f t="shared" si="14"/>
        <v>5601226.0510405544</v>
      </c>
      <c r="S115" s="7">
        <v>0</v>
      </c>
      <c r="T115" s="14">
        <f t="shared" si="15"/>
        <v>11272</v>
      </c>
      <c r="U115" s="1">
        <f t="shared" si="17"/>
        <v>-19</v>
      </c>
      <c r="V115" s="7">
        <f t="shared" si="17"/>
        <v>377166.8900000006</v>
      </c>
      <c r="W115" s="7">
        <f t="shared" si="17"/>
        <v>94022.334553601977</v>
      </c>
      <c r="X115" s="7">
        <f t="shared" si="16"/>
        <v>471189.16408992466</v>
      </c>
      <c r="Y115" s="7">
        <f t="shared" si="16"/>
        <v>24919.432099445257</v>
      </c>
      <c r="Z115" s="7">
        <f t="shared" si="16"/>
        <v>5097.9180000000051</v>
      </c>
      <c r="AA115" s="7">
        <f t="shared" si="16"/>
        <v>441171.8139904784</v>
      </c>
      <c r="AB115" s="7">
        <f t="shared" si="16"/>
        <v>0</v>
      </c>
      <c r="AC115" s="14">
        <f t="shared" si="16"/>
        <v>1038.4532789241275</v>
      </c>
    </row>
    <row r="116" spans="1:29" x14ac:dyDescent="0.25">
      <c r="A116" s="7" t="s">
        <v>152</v>
      </c>
      <c r="B116" s="7" t="s">
        <v>153</v>
      </c>
      <c r="C116" s="1">
        <v>480.5</v>
      </c>
      <c r="D116" s="7">
        <v>5334377.84</v>
      </c>
      <c r="E116" s="31">
        <v>-196394.72659131879</v>
      </c>
      <c r="F116" s="7">
        <f t="shared" si="10"/>
        <v>5137983.113408681</v>
      </c>
      <c r="G116" s="7">
        <v>906768.84834000003</v>
      </c>
      <c r="H116" s="7">
        <v>77248.84</v>
      </c>
      <c r="I116" s="7">
        <f t="shared" si="11"/>
        <v>4153965.4250686811</v>
      </c>
      <c r="J116" s="7">
        <v>0</v>
      </c>
      <c r="K116" s="14">
        <f t="shared" si="12"/>
        <v>10692.992951943144</v>
      </c>
      <c r="L116" s="1">
        <v>467.1</v>
      </c>
      <c r="M116" s="7">
        <v>5610248.6900000004</v>
      </c>
      <c r="N116" s="31">
        <v>-124625.05592144236</v>
      </c>
      <c r="O116" s="7">
        <f t="shared" si="13"/>
        <v>5485624</v>
      </c>
      <c r="P116" s="7">
        <v>959225.91079041886</v>
      </c>
      <c r="Q116" s="7">
        <v>79566.305200000003</v>
      </c>
      <c r="R116" s="7">
        <f t="shared" si="14"/>
        <v>4446831.7840095805</v>
      </c>
      <c r="S116" s="7">
        <v>0</v>
      </c>
      <c r="T116" s="14">
        <f t="shared" si="15"/>
        <v>11744</v>
      </c>
      <c r="U116" s="1">
        <f t="shared" si="17"/>
        <v>-13.399999999999977</v>
      </c>
      <c r="V116" s="7">
        <f t="shared" si="17"/>
        <v>275870.85000000056</v>
      </c>
      <c r="W116" s="7">
        <f t="shared" si="17"/>
        <v>71769.670669876432</v>
      </c>
      <c r="X116" s="7">
        <f t="shared" si="16"/>
        <v>347640.88659131899</v>
      </c>
      <c r="Y116" s="7">
        <f t="shared" si="16"/>
        <v>52457.062450418831</v>
      </c>
      <c r="Z116" s="7">
        <f t="shared" si="16"/>
        <v>2317.465200000006</v>
      </c>
      <c r="AA116" s="7">
        <f t="shared" si="16"/>
        <v>292866.35894089937</v>
      </c>
      <c r="AB116" s="7">
        <f t="shared" si="16"/>
        <v>0</v>
      </c>
      <c r="AC116" s="14">
        <f t="shared" si="16"/>
        <v>1051.0070480568556</v>
      </c>
    </row>
    <row r="117" spans="1:29" x14ac:dyDescent="0.25">
      <c r="A117" s="7" t="s">
        <v>154</v>
      </c>
      <c r="B117" s="7" t="s">
        <v>154</v>
      </c>
      <c r="C117" s="1">
        <v>5832.4</v>
      </c>
      <c r="D117" s="7">
        <v>57732374.759999998</v>
      </c>
      <c r="E117" s="31">
        <v>-2125521.3441081923</v>
      </c>
      <c r="F117" s="7">
        <f t="shared" si="10"/>
        <v>55606853.415891804</v>
      </c>
      <c r="G117" s="7">
        <v>15512098.736295</v>
      </c>
      <c r="H117" s="7">
        <v>2137826.0499999998</v>
      </c>
      <c r="I117" s="7">
        <f t="shared" si="11"/>
        <v>37956928.629596807</v>
      </c>
      <c r="J117" s="7">
        <v>0</v>
      </c>
      <c r="K117" s="14">
        <f t="shared" si="12"/>
        <v>9534.1289033488465</v>
      </c>
      <c r="L117" s="1">
        <v>5735.8</v>
      </c>
      <c r="M117" s="7">
        <v>61400648.07</v>
      </c>
      <c r="N117" s="31">
        <v>-1363942.9590663211</v>
      </c>
      <c r="O117" s="7">
        <f t="shared" si="13"/>
        <v>60036705</v>
      </c>
      <c r="P117" s="7">
        <v>18402459.115260836</v>
      </c>
      <c r="Q117" s="7">
        <v>2201960.8314999999</v>
      </c>
      <c r="R117" s="7">
        <f t="shared" si="14"/>
        <v>39432285.053239159</v>
      </c>
      <c r="S117" s="7">
        <v>0</v>
      </c>
      <c r="T117" s="14">
        <f t="shared" si="15"/>
        <v>10467</v>
      </c>
      <c r="U117" s="1">
        <f t="shared" si="17"/>
        <v>-96.599999999999454</v>
      </c>
      <c r="V117" s="7">
        <f t="shared" si="17"/>
        <v>3668273.3100000024</v>
      </c>
      <c r="W117" s="7">
        <f t="shared" si="17"/>
        <v>761578.38504187111</v>
      </c>
      <c r="X117" s="7">
        <f t="shared" si="16"/>
        <v>4429851.5841081962</v>
      </c>
      <c r="Y117" s="7">
        <f t="shared" si="16"/>
        <v>2890360.378965836</v>
      </c>
      <c r="Z117" s="7">
        <f t="shared" si="16"/>
        <v>64134.781500000041</v>
      </c>
      <c r="AA117" s="7">
        <f t="shared" si="16"/>
        <v>1475356.4236423522</v>
      </c>
      <c r="AB117" s="7">
        <f t="shared" si="16"/>
        <v>0</v>
      </c>
      <c r="AC117" s="14">
        <f t="shared" si="16"/>
        <v>932.87109665115349</v>
      </c>
    </row>
    <row r="118" spans="1:29" x14ac:dyDescent="0.25">
      <c r="A118" s="7" t="s">
        <v>154</v>
      </c>
      <c r="B118" s="7" t="s">
        <v>155</v>
      </c>
      <c r="C118" s="1">
        <v>249.1</v>
      </c>
      <c r="D118" s="7">
        <v>3904922.18</v>
      </c>
      <c r="E118" s="31">
        <v>-143766.74223389407</v>
      </c>
      <c r="F118" s="7">
        <f t="shared" si="10"/>
        <v>3761155.4377661059</v>
      </c>
      <c r="G118" s="7">
        <v>516988.67943300004</v>
      </c>
      <c r="H118" s="7">
        <v>82850.570000000007</v>
      </c>
      <c r="I118" s="7">
        <f t="shared" si="11"/>
        <v>3161316.1883331058</v>
      </c>
      <c r="J118" s="7">
        <v>0</v>
      </c>
      <c r="K118" s="14">
        <f t="shared" si="12"/>
        <v>15098.978072124071</v>
      </c>
      <c r="L118" s="1">
        <v>244.5</v>
      </c>
      <c r="M118" s="7">
        <v>4196157.82</v>
      </c>
      <c r="N118" s="31">
        <v>-93212.695527174146</v>
      </c>
      <c r="O118" s="7">
        <f t="shared" si="13"/>
        <v>4102945</v>
      </c>
      <c r="P118" s="7">
        <v>586848.26497313753</v>
      </c>
      <c r="Q118" s="7">
        <v>85336.087100000004</v>
      </c>
      <c r="R118" s="7">
        <f t="shared" si="14"/>
        <v>3430760.6479268624</v>
      </c>
      <c r="S118" s="7">
        <v>0</v>
      </c>
      <c r="T118" s="14">
        <f t="shared" si="15"/>
        <v>16781</v>
      </c>
      <c r="U118" s="1">
        <f t="shared" si="17"/>
        <v>-4.5999999999999943</v>
      </c>
      <c r="V118" s="7">
        <f t="shared" si="17"/>
        <v>291235.64000000013</v>
      </c>
      <c r="W118" s="7">
        <f t="shared" si="17"/>
        <v>50554.046706719921</v>
      </c>
      <c r="X118" s="7">
        <f t="shared" si="16"/>
        <v>341789.56223389413</v>
      </c>
      <c r="Y118" s="7">
        <f t="shared" si="16"/>
        <v>69859.585540137487</v>
      </c>
      <c r="Z118" s="7">
        <f t="shared" si="16"/>
        <v>2485.5170999999973</v>
      </c>
      <c r="AA118" s="7">
        <f t="shared" si="16"/>
        <v>269444.45959375659</v>
      </c>
      <c r="AB118" s="7">
        <f t="shared" si="16"/>
        <v>0</v>
      </c>
      <c r="AC118" s="14">
        <f t="shared" si="16"/>
        <v>1682.0219278759287</v>
      </c>
    </row>
    <row r="119" spans="1:29" x14ac:dyDescent="0.25">
      <c r="A119" s="7" t="s">
        <v>156</v>
      </c>
      <c r="B119" s="7" t="s">
        <v>157</v>
      </c>
      <c r="C119" s="1">
        <v>1377.7</v>
      </c>
      <c r="D119" s="7">
        <v>14309853.890000001</v>
      </c>
      <c r="E119" s="31">
        <v>-526843.04085371457</v>
      </c>
      <c r="F119" s="7">
        <f t="shared" si="10"/>
        <v>13783010.849146286</v>
      </c>
      <c r="G119" s="7">
        <v>6958483.0109999999</v>
      </c>
      <c r="H119" s="7">
        <v>594694.85</v>
      </c>
      <c r="I119" s="7">
        <f t="shared" si="11"/>
        <v>6229832.9881462865</v>
      </c>
      <c r="J119" s="7">
        <v>0</v>
      </c>
      <c r="K119" s="14">
        <f t="shared" si="12"/>
        <v>10004.362959386141</v>
      </c>
      <c r="L119" s="1">
        <v>1311.8</v>
      </c>
      <c r="M119" s="7">
        <v>14838690.35</v>
      </c>
      <c r="N119" s="31">
        <v>-329624.00008505094</v>
      </c>
      <c r="O119" s="7">
        <f t="shared" si="13"/>
        <v>14509066</v>
      </c>
      <c r="P119" s="7">
        <v>6860191.8083472615</v>
      </c>
      <c r="Q119" s="7">
        <v>612535.69550000003</v>
      </c>
      <c r="R119" s="7">
        <f t="shared" si="14"/>
        <v>7036338.4961527381</v>
      </c>
      <c r="S119" s="7">
        <v>0</v>
      </c>
      <c r="T119" s="14">
        <f t="shared" si="15"/>
        <v>11060</v>
      </c>
      <c r="U119" s="1">
        <f t="shared" si="17"/>
        <v>-65.900000000000091</v>
      </c>
      <c r="V119" s="7">
        <f t="shared" si="17"/>
        <v>528836.45999999903</v>
      </c>
      <c r="W119" s="7">
        <f t="shared" si="17"/>
        <v>197219.04076866363</v>
      </c>
      <c r="X119" s="7">
        <f t="shared" si="16"/>
        <v>726055.15085371397</v>
      </c>
      <c r="Y119" s="7">
        <f t="shared" si="16"/>
        <v>-98291.20265273843</v>
      </c>
      <c r="Z119" s="7">
        <f t="shared" si="16"/>
        <v>17840.845500000054</v>
      </c>
      <c r="AA119" s="7">
        <f t="shared" si="16"/>
        <v>806505.50800645165</v>
      </c>
      <c r="AB119" s="7">
        <f t="shared" si="16"/>
        <v>0</v>
      </c>
      <c r="AC119" s="14">
        <f t="shared" si="16"/>
        <v>1055.6370406138594</v>
      </c>
    </row>
    <row r="120" spans="1:29" x14ac:dyDescent="0.25">
      <c r="A120" s="7" t="s">
        <v>156</v>
      </c>
      <c r="B120" s="7" t="s">
        <v>158</v>
      </c>
      <c r="C120" s="1">
        <v>3302.3</v>
      </c>
      <c r="D120" s="7">
        <v>33142161.73</v>
      </c>
      <c r="E120" s="31">
        <v>-1220188.3681356586</v>
      </c>
      <c r="F120" s="7">
        <f t="shared" si="10"/>
        <v>31921973.361864343</v>
      </c>
      <c r="G120" s="7">
        <v>8348358.6899999995</v>
      </c>
      <c r="H120" s="7">
        <v>695114.3</v>
      </c>
      <c r="I120" s="7">
        <f t="shared" si="11"/>
        <v>22878500.371864345</v>
      </c>
      <c r="J120" s="7">
        <v>0</v>
      </c>
      <c r="K120" s="14">
        <f t="shared" si="12"/>
        <v>9666.5879423021361</v>
      </c>
      <c r="L120" s="1">
        <v>3209</v>
      </c>
      <c r="M120" s="7">
        <v>34948062.43</v>
      </c>
      <c r="N120" s="31">
        <v>-776329.97668144514</v>
      </c>
      <c r="O120" s="7">
        <f t="shared" si="13"/>
        <v>34171732</v>
      </c>
      <c r="P120" s="7">
        <v>8327990.57340011</v>
      </c>
      <c r="Q120" s="7">
        <v>715967.72900000005</v>
      </c>
      <c r="R120" s="7">
        <f t="shared" si="14"/>
        <v>25127773.697599892</v>
      </c>
      <c r="S120" s="7">
        <v>0</v>
      </c>
      <c r="T120" s="14">
        <f t="shared" si="15"/>
        <v>10649</v>
      </c>
      <c r="U120" s="1">
        <f t="shared" si="17"/>
        <v>-93.300000000000182</v>
      </c>
      <c r="V120" s="7">
        <f t="shared" si="17"/>
        <v>1805900.6999999993</v>
      </c>
      <c r="W120" s="7">
        <f t="shared" si="17"/>
        <v>443858.39145421342</v>
      </c>
      <c r="X120" s="7">
        <f t="shared" si="16"/>
        <v>2249758.6381356567</v>
      </c>
      <c r="Y120" s="7">
        <f t="shared" si="16"/>
        <v>-20368.116599889472</v>
      </c>
      <c r="Z120" s="7">
        <f t="shared" si="16"/>
        <v>20853.429000000004</v>
      </c>
      <c r="AA120" s="7">
        <f t="shared" si="16"/>
        <v>2249273.3257355466</v>
      </c>
      <c r="AB120" s="7">
        <f t="shared" si="16"/>
        <v>0</v>
      </c>
      <c r="AC120" s="14">
        <f t="shared" si="16"/>
        <v>982.41205769786393</v>
      </c>
    </row>
    <row r="121" spans="1:29" x14ac:dyDescent="0.25">
      <c r="A121" s="7" t="s">
        <v>156</v>
      </c>
      <c r="B121" s="7" t="s">
        <v>159</v>
      </c>
      <c r="C121" s="1">
        <v>215.5</v>
      </c>
      <c r="D121" s="7">
        <v>3430975.19</v>
      </c>
      <c r="E121" s="31">
        <v>-126317.5302898394</v>
      </c>
      <c r="F121" s="7">
        <f t="shared" si="10"/>
        <v>3304657.6597101605</v>
      </c>
      <c r="G121" s="7">
        <v>844944.48</v>
      </c>
      <c r="H121" s="7">
        <v>72127.5</v>
      </c>
      <c r="I121" s="7">
        <f t="shared" si="11"/>
        <v>2387585.6797101605</v>
      </c>
      <c r="J121" s="7">
        <v>0</v>
      </c>
      <c r="K121" s="14">
        <f t="shared" si="12"/>
        <v>15334.838328121394</v>
      </c>
      <c r="L121" s="1">
        <v>209</v>
      </c>
      <c r="M121" s="7">
        <v>3652048.21</v>
      </c>
      <c r="N121" s="31">
        <v>-81125.942457829515</v>
      </c>
      <c r="O121" s="7">
        <f t="shared" si="13"/>
        <v>3570922</v>
      </c>
      <c r="P121" s="7">
        <v>848886.96265339642</v>
      </c>
      <c r="Q121" s="7">
        <v>74291.324999999997</v>
      </c>
      <c r="R121" s="7">
        <f t="shared" si="14"/>
        <v>2647743.7123466032</v>
      </c>
      <c r="S121" s="7">
        <v>0</v>
      </c>
      <c r="T121" s="14">
        <f t="shared" si="15"/>
        <v>17086</v>
      </c>
      <c r="U121" s="1">
        <f t="shared" si="17"/>
        <v>-6.5</v>
      </c>
      <c r="V121" s="7">
        <f t="shared" si="17"/>
        <v>221073.02000000002</v>
      </c>
      <c r="W121" s="7">
        <f t="shared" si="17"/>
        <v>45191.587832009885</v>
      </c>
      <c r="X121" s="7">
        <f t="shared" si="16"/>
        <v>266264.34028983954</v>
      </c>
      <c r="Y121" s="7">
        <f t="shared" si="16"/>
        <v>3942.4826533964369</v>
      </c>
      <c r="Z121" s="7">
        <f t="shared" si="16"/>
        <v>2163.8249999999971</v>
      </c>
      <c r="AA121" s="7">
        <f t="shared" si="16"/>
        <v>260158.03263644269</v>
      </c>
      <c r="AB121" s="7">
        <f t="shared" si="16"/>
        <v>0</v>
      </c>
      <c r="AC121" s="14">
        <f t="shared" si="16"/>
        <v>1751.1616718786063</v>
      </c>
    </row>
    <row r="122" spans="1:29" x14ac:dyDescent="0.25">
      <c r="A122" s="7" t="s">
        <v>156</v>
      </c>
      <c r="B122" s="7" t="s">
        <v>160</v>
      </c>
      <c r="C122" s="1">
        <v>839.5</v>
      </c>
      <c r="D122" s="7">
        <v>8730169.6099999994</v>
      </c>
      <c r="E122" s="31">
        <v>-321416.91591381351</v>
      </c>
      <c r="F122" s="7">
        <f t="shared" si="10"/>
        <v>8408752.6940861866</v>
      </c>
      <c r="G122" s="7">
        <v>7502222.9401000002</v>
      </c>
      <c r="H122" s="7">
        <v>377671.54</v>
      </c>
      <c r="I122" s="7">
        <f t="shared" si="11"/>
        <v>528858.21398618631</v>
      </c>
      <c r="J122" s="7">
        <v>0</v>
      </c>
      <c r="K122" s="14">
        <f t="shared" si="12"/>
        <v>10016.382006058589</v>
      </c>
      <c r="L122" s="1">
        <v>834.5</v>
      </c>
      <c r="M122" s="7">
        <v>9405776.7200000007</v>
      </c>
      <c r="N122" s="31">
        <v>0</v>
      </c>
      <c r="O122" s="7">
        <f t="shared" si="13"/>
        <v>9405777</v>
      </c>
      <c r="P122" s="7">
        <v>9016775.3137999997</v>
      </c>
      <c r="Q122" s="7">
        <v>389001.6862</v>
      </c>
      <c r="R122" s="7">
        <f t="shared" si="14"/>
        <v>0</v>
      </c>
      <c r="S122" s="7">
        <v>320930.75322333275</v>
      </c>
      <c r="T122" s="14">
        <f t="shared" si="15"/>
        <v>10887</v>
      </c>
      <c r="U122" s="1">
        <f t="shared" si="17"/>
        <v>-5</v>
      </c>
      <c r="V122" s="7">
        <f t="shared" si="17"/>
        <v>675607.11000000127</v>
      </c>
      <c r="W122" s="7">
        <f t="shared" si="17"/>
        <v>321416.91591381351</v>
      </c>
      <c r="X122" s="7">
        <f t="shared" si="16"/>
        <v>997024.30591381341</v>
      </c>
      <c r="Y122" s="7">
        <f t="shared" si="16"/>
        <v>1514552.3736999994</v>
      </c>
      <c r="Z122" s="7">
        <f t="shared" si="16"/>
        <v>11330.146200000017</v>
      </c>
      <c r="AA122" s="7">
        <f t="shared" si="16"/>
        <v>-528858.21398618631</v>
      </c>
      <c r="AB122" s="7">
        <f t="shared" si="16"/>
        <v>320930.75322333275</v>
      </c>
      <c r="AC122" s="14">
        <f t="shared" si="16"/>
        <v>870.61799394141053</v>
      </c>
    </row>
    <row r="123" spans="1:29" x14ac:dyDescent="0.25">
      <c r="A123" s="7" t="s">
        <v>161</v>
      </c>
      <c r="B123" s="7" t="s">
        <v>162</v>
      </c>
      <c r="C123" s="1">
        <v>1435.1</v>
      </c>
      <c r="D123" s="7">
        <v>14941587.380000001</v>
      </c>
      <c r="E123" s="31">
        <v>-550101.44694501045</v>
      </c>
      <c r="F123" s="7">
        <f t="shared" si="10"/>
        <v>14391485.933054991</v>
      </c>
      <c r="G123" s="7">
        <v>2164686.8837330001</v>
      </c>
      <c r="H123" s="7">
        <v>338020.58</v>
      </c>
      <c r="I123" s="7">
        <f t="shared" si="11"/>
        <v>11888778.46932199</v>
      </c>
      <c r="J123" s="7">
        <v>0</v>
      </c>
      <c r="K123" s="14">
        <f t="shared" si="12"/>
        <v>10028.211227827323</v>
      </c>
      <c r="L123" s="1">
        <v>1370.5</v>
      </c>
      <c r="M123" s="7">
        <v>15517500.359999999</v>
      </c>
      <c r="N123" s="31">
        <v>-344702.96362673392</v>
      </c>
      <c r="O123" s="7">
        <f t="shared" si="13"/>
        <v>15172797</v>
      </c>
      <c r="P123" s="7">
        <v>2150971.171133704</v>
      </c>
      <c r="Q123" s="7">
        <v>348161.1974</v>
      </c>
      <c r="R123" s="7">
        <f t="shared" si="14"/>
        <v>12673664.631466296</v>
      </c>
      <c r="S123" s="7">
        <v>0</v>
      </c>
      <c r="T123" s="14">
        <f t="shared" si="15"/>
        <v>11071</v>
      </c>
      <c r="U123" s="1">
        <f t="shared" si="17"/>
        <v>-64.599999999999909</v>
      </c>
      <c r="V123" s="7">
        <f t="shared" si="17"/>
        <v>575912.97999999858</v>
      </c>
      <c r="W123" s="7">
        <f t="shared" si="17"/>
        <v>205398.48331827653</v>
      </c>
      <c r="X123" s="7">
        <f t="shared" si="16"/>
        <v>781311.06694500893</v>
      </c>
      <c r="Y123" s="7">
        <f t="shared" si="16"/>
        <v>-13715.712599296123</v>
      </c>
      <c r="Z123" s="7">
        <f t="shared" si="16"/>
        <v>10140.617399999988</v>
      </c>
      <c r="AA123" s="7">
        <f t="shared" si="16"/>
        <v>784886.16214430518</v>
      </c>
      <c r="AB123" s="7">
        <f t="shared" si="16"/>
        <v>0</v>
      </c>
      <c r="AC123" s="14">
        <f t="shared" si="16"/>
        <v>1042.7887721726765</v>
      </c>
    </row>
    <row r="124" spans="1:29" x14ac:dyDescent="0.25">
      <c r="A124" s="7" t="s">
        <v>161</v>
      </c>
      <c r="B124" s="7" t="s">
        <v>163</v>
      </c>
      <c r="C124" s="1">
        <v>738.8</v>
      </c>
      <c r="D124" s="7">
        <v>8107873.6299999999</v>
      </c>
      <c r="E124" s="31">
        <v>-298505.96874870296</v>
      </c>
      <c r="F124" s="7">
        <f t="shared" si="10"/>
        <v>7809367.6612512972</v>
      </c>
      <c r="G124" s="7">
        <v>1034025.48</v>
      </c>
      <c r="H124" s="7">
        <v>223001.89</v>
      </c>
      <c r="I124" s="7">
        <f t="shared" si="11"/>
        <v>6552340.2912512971</v>
      </c>
      <c r="J124" s="7">
        <v>0</v>
      </c>
      <c r="K124" s="14">
        <f t="shared" si="12"/>
        <v>10570.340635153354</v>
      </c>
      <c r="L124" s="1">
        <v>678.8</v>
      </c>
      <c r="M124" s="7">
        <v>8202596.0800000001</v>
      </c>
      <c r="N124" s="31">
        <v>-182210.99485181714</v>
      </c>
      <c r="O124" s="7">
        <f t="shared" si="13"/>
        <v>8020385</v>
      </c>
      <c r="P124" s="7">
        <v>993781.43421684275</v>
      </c>
      <c r="Q124" s="7">
        <v>229691.94670000003</v>
      </c>
      <c r="R124" s="7">
        <f t="shared" si="14"/>
        <v>6796911.6190831568</v>
      </c>
      <c r="S124" s="7">
        <v>0</v>
      </c>
      <c r="T124" s="14">
        <f t="shared" si="15"/>
        <v>11816</v>
      </c>
      <c r="U124" s="1">
        <f t="shared" si="17"/>
        <v>-60</v>
      </c>
      <c r="V124" s="7">
        <f t="shared" si="17"/>
        <v>94722.450000000186</v>
      </c>
      <c r="W124" s="7">
        <f t="shared" si="17"/>
        <v>116294.97389688581</v>
      </c>
      <c r="X124" s="7">
        <f t="shared" si="16"/>
        <v>211017.33874870278</v>
      </c>
      <c r="Y124" s="7">
        <f t="shared" si="16"/>
        <v>-40244.045783157228</v>
      </c>
      <c r="Z124" s="7">
        <f t="shared" si="16"/>
        <v>6690.0567000000156</v>
      </c>
      <c r="AA124" s="7">
        <f t="shared" si="16"/>
        <v>244571.3278318597</v>
      </c>
      <c r="AB124" s="7">
        <f t="shared" si="16"/>
        <v>0</v>
      </c>
      <c r="AC124" s="14">
        <f t="shared" si="16"/>
        <v>1245.659364846646</v>
      </c>
    </row>
    <row r="125" spans="1:29" x14ac:dyDescent="0.25">
      <c r="A125" s="7" t="s">
        <v>161</v>
      </c>
      <c r="B125" s="7" t="s">
        <v>164</v>
      </c>
      <c r="C125" s="1">
        <v>163</v>
      </c>
      <c r="D125" s="7">
        <v>2916790.38</v>
      </c>
      <c r="E125" s="31">
        <v>-107386.8905402263</v>
      </c>
      <c r="F125" s="7">
        <f t="shared" si="10"/>
        <v>2809403.4894597735</v>
      </c>
      <c r="G125" s="7">
        <v>267117.163168</v>
      </c>
      <c r="H125" s="7">
        <v>49209.32</v>
      </c>
      <c r="I125" s="7">
        <f t="shared" si="11"/>
        <v>2493077.0062917736</v>
      </c>
      <c r="J125" s="7">
        <v>0</v>
      </c>
      <c r="K125" s="14">
        <f t="shared" si="12"/>
        <v>17235.604229814562</v>
      </c>
      <c r="L125" s="1">
        <v>173</v>
      </c>
      <c r="M125" s="7">
        <v>3280237.32</v>
      </c>
      <c r="N125" s="31">
        <v>-72866.602182763876</v>
      </c>
      <c r="O125" s="7">
        <f t="shared" si="13"/>
        <v>3207371</v>
      </c>
      <c r="P125" s="7">
        <v>273856.82828889712</v>
      </c>
      <c r="Q125" s="7">
        <v>50685.599600000001</v>
      </c>
      <c r="R125" s="7">
        <f t="shared" si="14"/>
        <v>2882828.5721111032</v>
      </c>
      <c r="S125" s="7">
        <v>0</v>
      </c>
      <c r="T125" s="14">
        <f t="shared" si="15"/>
        <v>18540</v>
      </c>
      <c r="U125" s="1">
        <f t="shared" si="17"/>
        <v>10</v>
      </c>
      <c r="V125" s="7">
        <f t="shared" si="17"/>
        <v>363446.93999999994</v>
      </c>
      <c r="W125" s="7">
        <f t="shared" si="17"/>
        <v>34520.288357462428</v>
      </c>
      <c r="X125" s="7">
        <f t="shared" si="17"/>
        <v>397967.51054022647</v>
      </c>
      <c r="Y125" s="7">
        <f t="shared" si="17"/>
        <v>6739.6651208971161</v>
      </c>
      <c r="Z125" s="7">
        <f t="shared" si="17"/>
        <v>1476.2796000000017</v>
      </c>
      <c r="AA125" s="7">
        <f t="shared" si="17"/>
        <v>389751.56581932958</v>
      </c>
      <c r="AB125" s="7">
        <f t="shared" si="17"/>
        <v>0</v>
      </c>
      <c r="AC125" s="14">
        <f t="shared" si="17"/>
        <v>1304.3957701854379</v>
      </c>
    </row>
    <row r="126" spans="1:29" x14ac:dyDescent="0.25">
      <c r="A126" s="7" t="s">
        <v>161</v>
      </c>
      <c r="B126" s="7" t="s">
        <v>165</v>
      </c>
      <c r="C126" s="1">
        <v>375</v>
      </c>
      <c r="D126" s="7">
        <v>4503915.58</v>
      </c>
      <c r="E126" s="31">
        <v>-165819.76295186489</v>
      </c>
      <c r="F126" s="7">
        <f t="shared" si="10"/>
        <v>4338095.8170481352</v>
      </c>
      <c r="G126" s="7">
        <v>750912.201</v>
      </c>
      <c r="H126" s="7">
        <v>102404.13</v>
      </c>
      <c r="I126" s="7">
        <f t="shared" si="11"/>
        <v>3484779.4860481354</v>
      </c>
      <c r="J126" s="7">
        <v>0</v>
      </c>
      <c r="K126" s="14">
        <f t="shared" si="12"/>
        <v>11568.25551212836</v>
      </c>
      <c r="L126" s="1">
        <v>357.1</v>
      </c>
      <c r="M126" s="7">
        <v>4742035.43</v>
      </c>
      <c r="N126" s="31">
        <v>-105338.72263070942</v>
      </c>
      <c r="O126" s="7">
        <f t="shared" si="13"/>
        <v>4636697</v>
      </c>
      <c r="P126" s="7">
        <v>775622.5936819918</v>
      </c>
      <c r="Q126" s="7">
        <v>105476.25390000001</v>
      </c>
      <c r="R126" s="7">
        <f t="shared" si="14"/>
        <v>3755598.1524180081</v>
      </c>
      <c r="S126" s="7">
        <v>0</v>
      </c>
      <c r="T126" s="14">
        <f t="shared" si="15"/>
        <v>12984</v>
      </c>
      <c r="U126" s="1">
        <f t="shared" ref="U126:AC154" si="18">L126-C126</f>
        <v>-17.899999999999977</v>
      </c>
      <c r="V126" s="7">
        <f t="shared" si="18"/>
        <v>238119.84999999963</v>
      </c>
      <c r="W126" s="7">
        <f t="shared" si="18"/>
        <v>60481.040321155466</v>
      </c>
      <c r="X126" s="7">
        <f t="shared" si="18"/>
        <v>298601.18295186479</v>
      </c>
      <c r="Y126" s="7">
        <f t="shared" si="18"/>
        <v>24710.392681991798</v>
      </c>
      <c r="Z126" s="7">
        <f t="shared" si="18"/>
        <v>3072.123900000006</v>
      </c>
      <c r="AA126" s="7">
        <f t="shared" si="18"/>
        <v>270818.66636987263</v>
      </c>
      <c r="AB126" s="7">
        <f t="shared" si="18"/>
        <v>0</v>
      </c>
      <c r="AC126" s="14">
        <f t="shared" si="18"/>
        <v>1415.7444878716396</v>
      </c>
    </row>
    <row r="127" spans="1:29" x14ac:dyDescent="0.25">
      <c r="A127" s="7" t="s">
        <v>161</v>
      </c>
      <c r="B127" s="7" t="s">
        <v>166</v>
      </c>
      <c r="C127" s="1">
        <v>227.5</v>
      </c>
      <c r="D127" s="7">
        <v>3426532.32</v>
      </c>
      <c r="E127" s="31">
        <v>-126153.95802984913</v>
      </c>
      <c r="F127" s="7">
        <f t="shared" si="10"/>
        <v>3300378.3619701508</v>
      </c>
      <c r="G127" s="7">
        <v>229270.82399999999</v>
      </c>
      <c r="H127" s="7">
        <v>46543.63</v>
      </c>
      <c r="I127" s="7">
        <f t="shared" si="11"/>
        <v>3024563.9079701509</v>
      </c>
      <c r="J127" s="7">
        <v>0</v>
      </c>
      <c r="K127" s="14">
        <f t="shared" si="12"/>
        <v>14507.157635033631</v>
      </c>
      <c r="L127" s="1">
        <v>216</v>
      </c>
      <c r="M127" s="7">
        <v>3607924.69</v>
      </c>
      <c r="N127" s="31">
        <v>-80145.790516035486</v>
      </c>
      <c r="O127" s="7">
        <f t="shared" si="13"/>
        <v>3527779</v>
      </c>
      <c r="P127" s="7">
        <v>228112.93927497684</v>
      </c>
      <c r="Q127" s="7">
        <v>47939.938900000001</v>
      </c>
      <c r="R127" s="7">
        <f t="shared" si="14"/>
        <v>3251726.1218250231</v>
      </c>
      <c r="S127" s="7">
        <v>0</v>
      </c>
      <c r="T127" s="14">
        <f t="shared" si="15"/>
        <v>16332</v>
      </c>
      <c r="U127" s="1">
        <f t="shared" si="18"/>
        <v>-11.5</v>
      </c>
      <c r="V127" s="7">
        <f t="shared" si="18"/>
        <v>181392.37000000011</v>
      </c>
      <c r="W127" s="7">
        <f t="shared" si="18"/>
        <v>46008.167513813649</v>
      </c>
      <c r="X127" s="7">
        <f t="shared" si="18"/>
        <v>227400.63802984916</v>
      </c>
      <c r="Y127" s="7">
        <f t="shared" si="18"/>
        <v>-1157.8847250231483</v>
      </c>
      <c r="Z127" s="7">
        <f t="shared" si="18"/>
        <v>1396.3089000000036</v>
      </c>
      <c r="AA127" s="7">
        <f t="shared" si="18"/>
        <v>227162.21385487216</v>
      </c>
      <c r="AB127" s="7">
        <f t="shared" si="18"/>
        <v>0</v>
      </c>
      <c r="AC127" s="14">
        <f t="shared" si="18"/>
        <v>1824.8423649663691</v>
      </c>
    </row>
    <row r="128" spans="1:29" x14ac:dyDescent="0.25">
      <c r="A128" s="7" t="s">
        <v>161</v>
      </c>
      <c r="B128" s="7" t="s">
        <v>167</v>
      </c>
      <c r="C128" s="1">
        <v>320.3</v>
      </c>
      <c r="D128" s="7">
        <v>4143539.04</v>
      </c>
      <c r="E128" s="31">
        <v>-152551.85164784946</v>
      </c>
      <c r="F128" s="7">
        <f t="shared" si="10"/>
        <v>3990987.1883521504</v>
      </c>
      <c r="G128" s="7">
        <v>483307.64299200004</v>
      </c>
      <c r="H128" s="7">
        <v>96944.73</v>
      </c>
      <c r="I128" s="7">
        <f t="shared" si="11"/>
        <v>3410734.8153601503</v>
      </c>
      <c r="J128" s="7">
        <v>0</v>
      </c>
      <c r="K128" s="14">
        <f t="shared" si="12"/>
        <v>12460.153569628943</v>
      </c>
      <c r="L128" s="1">
        <v>314.39999999999998</v>
      </c>
      <c r="M128" s="7">
        <v>4426257.7</v>
      </c>
      <c r="N128" s="31">
        <v>-98324.092899563562</v>
      </c>
      <c r="O128" s="7">
        <f t="shared" si="13"/>
        <v>4327934</v>
      </c>
      <c r="P128" s="7">
        <v>481929.57565092668</v>
      </c>
      <c r="Q128" s="7">
        <v>99853.071899999995</v>
      </c>
      <c r="R128" s="7">
        <f t="shared" si="14"/>
        <v>3746151.3524490735</v>
      </c>
      <c r="S128" s="7">
        <v>0</v>
      </c>
      <c r="T128" s="14">
        <f t="shared" si="15"/>
        <v>13766</v>
      </c>
      <c r="U128" s="1">
        <f t="shared" si="18"/>
        <v>-5.9000000000000341</v>
      </c>
      <c r="V128" s="7">
        <f t="shared" si="18"/>
        <v>282718.66000000015</v>
      </c>
      <c r="W128" s="7">
        <f t="shared" si="18"/>
        <v>54227.758748285894</v>
      </c>
      <c r="X128" s="7">
        <f t="shared" si="18"/>
        <v>336946.81164784962</v>
      </c>
      <c r="Y128" s="7">
        <f t="shared" si="18"/>
        <v>-1378.067341073358</v>
      </c>
      <c r="Z128" s="7">
        <f t="shared" si="18"/>
        <v>2908.3418999999994</v>
      </c>
      <c r="AA128" s="7">
        <f t="shared" si="18"/>
        <v>335416.53708892316</v>
      </c>
      <c r="AB128" s="7">
        <f t="shared" si="18"/>
        <v>0</v>
      </c>
      <c r="AC128" s="14">
        <f t="shared" si="18"/>
        <v>1305.8464303710571</v>
      </c>
    </row>
    <row r="129" spans="1:29" x14ac:dyDescent="0.25">
      <c r="A129" s="7" t="s">
        <v>168</v>
      </c>
      <c r="B129" s="7" t="s">
        <v>168</v>
      </c>
      <c r="C129" s="1">
        <v>171.8</v>
      </c>
      <c r="D129" s="7">
        <v>3181418.36</v>
      </c>
      <c r="E129" s="31">
        <v>-117129.6461790944</v>
      </c>
      <c r="F129" s="7">
        <f t="shared" si="10"/>
        <v>3064288.7138209054</v>
      </c>
      <c r="G129" s="7">
        <v>1503136.53159</v>
      </c>
      <c r="H129" s="7">
        <v>135050.73000000001</v>
      </c>
      <c r="I129" s="7">
        <f t="shared" si="11"/>
        <v>1426101.4522309054</v>
      </c>
      <c r="J129" s="7">
        <v>0</v>
      </c>
      <c r="K129" s="14">
        <f t="shared" si="12"/>
        <v>17836.372024568715</v>
      </c>
      <c r="L129" s="1">
        <v>167.6</v>
      </c>
      <c r="M129" s="7">
        <v>3382091.8</v>
      </c>
      <c r="N129" s="31">
        <v>-75129.179292487228</v>
      </c>
      <c r="O129" s="7">
        <f t="shared" si="13"/>
        <v>3306963</v>
      </c>
      <c r="P129" s="7">
        <v>1871691.8628662059</v>
      </c>
      <c r="Q129" s="7">
        <v>139102.2519</v>
      </c>
      <c r="R129" s="7">
        <f t="shared" si="14"/>
        <v>1296168.8852337941</v>
      </c>
      <c r="S129" s="7">
        <v>0</v>
      </c>
      <c r="T129" s="14">
        <f t="shared" si="15"/>
        <v>19731</v>
      </c>
      <c r="U129" s="1">
        <f t="shared" si="18"/>
        <v>-4.2000000000000171</v>
      </c>
      <c r="V129" s="7">
        <f t="shared" si="18"/>
        <v>200673.43999999994</v>
      </c>
      <c r="W129" s="7">
        <f t="shared" si="18"/>
        <v>42000.466886607173</v>
      </c>
      <c r="X129" s="7">
        <f t="shared" si="18"/>
        <v>242674.28617909458</v>
      </c>
      <c r="Y129" s="7">
        <f t="shared" si="18"/>
        <v>368555.33127620583</v>
      </c>
      <c r="Z129" s="7">
        <f t="shared" si="18"/>
        <v>4051.5218999999925</v>
      </c>
      <c r="AA129" s="7">
        <f t="shared" si="18"/>
        <v>-129932.56699711131</v>
      </c>
      <c r="AB129" s="7">
        <f t="shared" si="18"/>
        <v>0</v>
      </c>
      <c r="AC129" s="14">
        <f t="shared" si="18"/>
        <v>1894.6279754312854</v>
      </c>
    </row>
    <row r="130" spans="1:29" x14ac:dyDescent="0.25">
      <c r="A130" s="7" t="s">
        <v>168</v>
      </c>
      <c r="B130" s="7" t="s">
        <v>169</v>
      </c>
      <c r="C130" s="1">
        <v>323.10000000000002</v>
      </c>
      <c r="D130" s="7">
        <v>4470916.62</v>
      </c>
      <c r="E130" s="31">
        <v>-164604.84681330394</v>
      </c>
      <c r="F130" s="7">
        <f t="shared" si="10"/>
        <v>4306311.7731866958</v>
      </c>
      <c r="G130" s="7">
        <v>1885828.2652799999</v>
      </c>
      <c r="H130" s="7">
        <v>184048.65</v>
      </c>
      <c r="I130" s="7">
        <f t="shared" si="11"/>
        <v>2236434.8579066959</v>
      </c>
      <c r="J130" s="7">
        <v>0</v>
      </c>
      <c r="K130" s="14">
        <f t="shared" si="12"/>
        <v>13328.108242608158</v>
      </c>
      <c r="L130" s="1">
        <v>315.5</v>
      </c>
      <c r="M130" s="7">
        <v>4758517.0599999996</v>
      </c>
      <c r="N130" s="31">
        <v>-105704.84259685062</v>
      </c>
      <c r="O130" s="7">
        <f t="shared" si="13"/>
        <v>4652812</v>
      </c>
      <c r="P130" s="7">
        <v>2431840.8868924524</v>
      </c>
      <c r="Q130" s="7">
        <v>189570.10949999999</v>
      </c>
      <c r="R130" s="7">
        <f t="shared" si="14"/>
        <v>2031401.0036075476</v>
      </c>
      <c r="S130" s="7">
        <v>0</v>
      </c>
      <c r="T130" s="14">
        <f t="shared" si="15"/>
        <v>14747</v>
      </c>
      <c r="U130" s="1">
        <f t="shared" si="18"/>
        <v>-7.6000000000000227</v>
      </c>
      <c r="V130" s="7">
        <f t="shared" si="18"/>
        <v>287600.43999999948</v>
      </c>
      <c r="W130" s="7">
        <f t="shared" si="18"/>
        <v>58900.004216453322</v>
      </c>
      <c r="X130" s="7">
        <f t="shared" si="18"/>
        <v>346500.22681330424</v>
      </c>
      <c r="Y130" s="7">
        <f t="shared" si="18"/>
        <v>546012.62161245244</v>
      </c>
      <c r="Z130" s="7">
        <f t="shared" si="18"/>
        <v>5521.4594999999972</v>
      </c>
      <c r="AA130" s="7">
        <f t="shared" si="18"/>
        <v>-205033.85429914831</v>
      </c>
      <c r="AB130" s="7">
        <f t="shared" si="18"/>
        <v>0</v>
      </c>
      <c r="AC130" s="14">
        <f t="shared" si="18"/>
        <v>1418.8917573918425</v>
      </c>
    </row>
    <row r="131" spans="1:29" x14ac:dyDescent="0.25">
      <c r="A131" s="7" t="s">
        <v>170</v>
      </c>
      <c r="B131" s="7" t="s">
        <v>171</v>
      </c>
      <c r="C131" s="1">
        <v>789.1</v>
      </c>
      <c r="D131" s="7">
        <v>8486209.9900000002</v>
      </c>
      <c r="E131" s="31">
        <v>-312435.10316895146</v>
      </c>
      <c r="F131" s="7">
        <f t="shared" si="10"/>
        <v>8173774.8868310489</v>
      </c>
      <c r="G131" s="7">
        <v>3539042.4802259998</v>
      </c>
      <c r="H131" s="7">
        <v>328087.32</v>
      </c>
      <c r="I131" s="7">
        <f t="shared" si="11"/>
        <v>4306645.0866050487</v>
      </c>
      <c r="J131" s="7">
        <v>0</v>
      </c>
      <c r="K131" s="14">
        <f t="shared" si="12"/>
        <v>10358.351142860281</v>
      </c>
      <c r="L131" s="1">
        <v>746.6</v>
      </c>
      <c r="M131" s="7">
        <v>8744422.4100000001</v>
      </c>
      <c r="N131" s="31">
        <v>-194247.02754967599</v>
      </c>
      <c r="O131" s="7">
        <f t="shared" si="13"/>
        <v>8550175</v>
      </c>
      <c r="P131" s="7">
        <v>4441247.0810503867</v>
      </c>
      <c r="Q131" s="7">
        <v>337929.93960000004</v>
      </c>
      <c r="R131" s="7">
        <f t="shared" si="14"/>
        <v>3770997.9793496132</v>
      </c>
      <c r="S131" s="7">
        <v>0</v>
      </c>
      <c r="T131" s="14">
        <f t="shared" si="15"/>
        <v>11452</v>
      </c>
      <c r="U131" s="1">
        <f t="shared" si="18"/>
        <v>-42.5</v>
      </c>
      <c r="V131" s="7">
        <f t="shared" si="18"/>
        <v>258212.41999999993</v>
      </c>
      <c r="W131" s="7">
        <f t="shared" si="18"/>
        <v>118188.07561927548</v>
      </c>
      <c r="X131" s="7">
        <f t="shared" si="18"/>
        <v>376400.11316895112</v>
      </c>
      <c r="Y131" s="7">
        <f t="shared" si="18"/>
        <v>902204.60082438681</v>
      </c>
      <c r="Z131" s="7">
        <f t="shared" si="18"/>
        <v>9842.6196000000346</v>
      </c>
      <c r="AA131" s="7">
        <f t="shared" si="18"/>
        <v>-535647.10725543555</v>
      </c>
      <c r="AB131" s="7">
        <f t="shared" si="18"/>
        <v>0</v>
      </c>
      <c r="AC131" s="14">
        <f t="shared" si="18"/>
        <v>1093.6488571397185</v>
      </c>
    </row>
    <row r="132" spans="1:29" x14ac:dyDescent="0.25">
      <c r="A132" s="7" t="s">
        <v>170</v>
      </c>
      <c r="B132" s="7" t="s">
        <v>170</v>
      </c>
      <c r="C132" s="1">
        <v>591.79999999999995</v>
      </c>
      <c r="D132" s="7">
        <v>6581121.8700000001</v>
      </c>
      <c r="E132" s="31">
        <v>-242295.8532541442</v>
      </c>
      <c r="F132" s="7">
        <f t="shared" si="10"/>
        <v>6338826.016745856</v>
      </c>
      <c r="G132" s="7">
        <v>4711682.4512240002</v>
      </c>
      <c r="H132" s="7">
        <v>604163.39</v>
      </c>
      <c r="I132" s="7">
        <f t="shared" si="11"/>
        <v>1022980.1755218558</v>
      </c>
      <c r="J132" s="7">
        <v>0</v>
      </c>
      <c r="K132" s="14">
        <f t="shared" si="12"/>
        <v>10711.094992811519</v>
      </c>
      <c r="L132" s="1">
        <v>556.6</v>
      </c>
      <c r="M132" s="7">
        <v>6745285.1500000004</v>
      </c>
      <c r="N132" s="31">
        <v>-230.69691032532137</v>
      </c>
      <c r="O132" s="7">
        <f t="shared" si="13"/>
        <v>6745054</v>
      </c>
      <c r="P132" s="7">
        <v>6122765.7083000001</v>
      </c>
      <c r="Q132" s="7">
        <v>622288.29170000006</v>
      </c>
      <c r="R132" s="7">
        <f t="shared" si="14"/>
        <v>0</v>
      </c>
      <c r="S132" s="7">
        <v>308018.86067273759</v>
      </c>
      <c r="T132" s="14">
        <f t="shared" si="15"/>
        <v>11565</v>
      </c>
      <c r="U132" s="1">
        <f t="shared" si="18"/>
        <v>-35.199999999999932</v>
      </c>
      <c r="V132" s="7">
        <f t="shared" si="18"/>
        <v>164163.28000000026</v>
      </c>
      <c r="W132" s="7">
        <f t="shared" si="18"/>
        <v>242065.15634381888</v>
      </c>
      <c r="X132" s="7">
        <f t="shared" si="18"/>
        <v>406227.98325414397</v>
      </c>
      <c r="Y132" s="7">
        <f t="shared" si="18"/>
        <v>1411083.2570759999</v>
      </c>
      <c r="Z132" s="7">
        <f t="shared" si="18"/>
        <v>18124.901700000046</v>
      </c>
      <c r="AA132" s="7">
        <f t="shared" si="18"/>
        <v>-1022980.1755218558</v>
      </c>
      <c r="AB132" s="7">
        <f t="shared" si="18"/>
        <v>308018.86067273759</v>
      </c>
      <c r="AC132" s="14">
        <f t="shared" si="18"/>
        <v>853.90500718848125</v>
      </c>
    </row>
    <row r="133" spans="1:29" x14ac:dyDescent="0.25">
      <c r="A133" s="7" t="s">
        <v>172</v>
      </c>
      <c r="B133" s="7" t="s">
        <v>173</v>
      </c>
      <c r="C133" s="1">
        <v>594.79999999999995</v>
      </c>
      <c r="D133" s="7">
        <v>6422229.0099999998</v>
      </c>
      <c r="E133" s="31">
        <v>-236445.92647111515</v>
      </c>
      <c r="F133" s="7">
        <f t="shared" ref="F133:F181" si="19">D133+E133</f>
        <v>6185783.0835288847</v>
      </c>
      <c r="G133" s="7">
        <v>2105181.09</v>
      </c>
      <c r="H133" s="7">
        <v>238504.64</v>
      </c>
      <c r="I133" s="7">
        <f t="shared" ref="I133:I181" si="20">F133-G133-H133</f>
        <v>3842097.3535288847</v>
      </c>
      <c r="J133" s="7">
        <v>0</v>
      </c>
      <c r="K133" s="14">
        <f t="shared" ref="K133:K181" si="21">(F133-J133)/C133</f>
        <v>10399.769810909356</v>
      </c>
      <c r="L133" s="1">
        <v>574.29999999999995</v>
      </c>
      <c r="M133" s="7">
        <v>6733889.4500000002</v>
      </c>
      <c r="N133" s="31">
        <v>-149585.40978244241</v>
      </c>
      <c r="O133" s="7">
        <f t="shared" ref="O133:O181" si="22">ROUND(M133+N133,0)</f>
        <v>6584304</v>
      </c>
      <c r="P133" s="7">
        <v>2144582.1265673577</v>
      </c>
      <c r="Q133" s="7">
        <v>245659.77920000002</v>
      </c>
      <c r="R133" s="7">
        <f t="shared" ref="R133:R181" si="23">O133-P133-Q133</f>
        <v>4194062.0942326416</v>
      </c>
      <c r="S133" s="7">
        <v>0</v>
      </c>
      <c r="T133" s="14">
        <f t="shared" ref="T133:T181" si="24">ROUND((O133-S133)/L133,)</f>
        <v>11465</v>
      </c>
      <c r="U133" s="1">
        <f t="shared" si="18"/>
        <v>-20.5</v>
      </c>
      <c r="V133" s="7">
        <f t="shared" si="18"/>
        <v>311660.44000000041</v>
      </c>
      <c r="W133" s="7">
        <f t="shared" si="18"/>
        <v>86860.516688672738</v>
      </c>
      <c r="X133" s="7">
        <f t="shared" si="18"/>
        <v>398520.91647111531</v>
      </c>
      <c r="Y133" s="7">
        <f t="shared" si="18"/>
        <v>39401.036567357834</v>
      </c>
      <c r="Z133" s="7">
        <f t="shared" si="18"/>
        <v>7155.1392000000051</v>
      </c>
      <c r="AA133" s="7">
        <f t="shared" si="18"/>
        <v>351964.74070375692</v>
      </c>
      <c r="AB133" s="7">
        <f t="shared" si="18"/>
        <v>0</v>
      </c>
      <c r="AC133" s="14">
        <f t="shared" si="18"/>
        <v>1065.2301890906438</v>
      </c>
    </row>
    <row r="134" spans="1:29" x14ac:dyDescent="0.25">
      <c r="A134" s="7" t="s">
        <v>172</v>
      </c>
      <c r="B134" s="7" t="s">
        <v>174</v>
      </c>
      <c r="C134" s="1">
        <v>318</v>
      </c>
      <c r="D134" s="7">
        <v>3857888.75</v>
      </c>
      <c r="E134" s="31">
        <v>-142035.1218083147</v>
      </c>
      <c r="F134" s="7">
        <f t="shared" si="19"/>
        <v>3715853.6281916853</v>
      </c>
      <c r="G134" s="7">
        <v>931654.57499999995</v>
      </c>
      <c r="H134" s="7">
        <v>126542.44</v>
      </c>
      <c r="I134" s="7">
        <f t="shared" si="20"/>
        <v>2657656.6131916852</v>
      </c>
      <c r="J134" s="7">
        <v>0</v>
      </c>
      <c r="K134" s="14">
        <f t="shared" si="21"/>
        <v>11685.074302489576</v>
      </c>
      <c r="L134" s="1">
        <v>304.7</v>
      </c>
      <c r="M134" s="7">
        <v>4054257.69</v>
      </c>
      <c r="N134" s="31">
        <v>-90060.551546813454</v>
      </c>
      <c r="O134" s="7">
        <f t="shared" si="22"/>
        <v>3964197</v>
      </c>
      <c r="P134" s="7">
        <v>961018.28285588941</v>
      </c>
      <c r="Q134" s="7">
        <v>130338.71320000001</v>
      </c>
      <c r="R134" s="7">
        <f t="shared" si="23"/>
        <v>2872840.0039441106</v>
      </c>
      <c r="S134" s="7">
        <v>0</v>
      </c>
      <c r="T134" s="14">
        <f t="shared" si="24"/>
        <v>13010</v>
      </c>
      <c r="U134" s="1">
        <f t="shared" si="18"/>
        <v>-13.300000000000011</v>
      </c>
      <c r="V134" s="7">
        <f t="shared" si="18"/>
        <v>196368.93999999994</v>
      </c>
      <c r="W134" s="7">
        <f t="shared" si="18"/>
        <v>51974.570261501241</v>
      </c>
      <c r="X134" s="7">
        <f t="shared" si="18"/>
        <v>248343.3718083147</v>
      </c>
      <c r="Y134" s="7">
        <f t="shared" si="18"/>
        <v>29363.707855889457</v>
      </c>
      <c r="Z134" s="7">
        <f t="shared" si="18"/>
        <v>3796.2732000000105</v>
      </c>
      <c r="AA134" s="7">
        <f t="shared" si="18"/>
        <v>215183.39075242542</v>
      </c>
      <c r="AB134" s="7">
        <f t="shared" si="18"/>
        <v>0</v>
      </c>
      <c r="AC134" s="14">
        <f t="shared" si="18"/>
        <v>1324.9256975104236</v>
      </c>
    </row>
    <row r="135" spans="1:29" x14ac:dyDescent="0.25">
      <c r="A135" s="7" t="s">
        <v>175</v>
      </c>
      <c r="B135" s="7" t="s">
        <v>176</v>
      </c>
      <c r="C135" s="1">
        <v>1634.7</v>
      </c>
      <c r="D135" s="7">
        <v>20866992.539999999</v>
      </c>
      <c r="E135" s="31">
        <v>-768255.90867338877</v>
      </c>
      <c r="F135" s="7">
        <f t="shared" si="19"/>
        <v>20098736.631326612</v>
      </c>
      <c r="G135" s="7">
        <v>15287298.955600001</v>
      </c>
      <c r="H135" s="7">
        <v>600357.41</v>
      </c>
      <c r="I135" s="7">
        <f t="shared" si="20"/>
        <v>4211080.265726611</v>
      </c>
      <c r="J135" s="7">
        <v>0</v>
      </c>
      <c r="K135" s="14">
        <f t="shared" si="21"/>
        <v>12295.061253640797</v>
      </c>
      <c r="L135" s="1">
        <v>1589.1</v>
      </c>
      <c r="M135" s="7">
        <v>21956314.050000001</v>
      </c>
      <c r="N135" s="31">
        <v>0</v>
      </c>
      <c r="O135" s="7">
        <f t="shared" si="22"/>
        <v>21956314</v>
      </c>
      <c r="P135" s="7">
        <v>21337945.867699999</v>
      </c>
      <c r="Q135" s="7">
        <v>618368.13230000006</v>
      </c>
      <c r="R135" s="7">
        <f t="shared" si="23"/>
        <v>0</v>
      </c>
      <c r="S135" s="7">
        <v>783095.0132651967</v>
      </c>
      <c r="T135" s="14">
        <f t="shared" si="24"/>
        <v>13324</v>
      </c>
      <c r="U135" s="1">
        <f t="shared" si="18"/>
        <v>-45.600000000000136</v>
      </c>
      <c r="V135" s="7">
        <f t="shared" si="18"/>
        <v>1089321.5100000016</v>
      </c>
      <c r="W135" s="7">
        <f t="shared" si="18"/>
        <v>768255.90867338877</v>
      </c>
      <c r="X135" s="7">
        <f t="shared" si="18"/>
        <v>1857577.3686733879</v>
      </c>
      <c r="Y135" s="7">
        <f t="shared" si="18"/>
        <v>6050646.9120999984</v>
      </c>
      <c r="Z135" s="7">
        <f t="shared" si="18"/>
        <v>18010.722300000023</v>
      </c>
      <c r="AA135" s="7">
        <f t="shared" si="18"/>
        <v>-4211080.265726611</v>
      </c>
      <c r="AB135" s="7">
        <f t="shared" si="18"/>
        <v>783095.0132651967</v>
      </c>
      <c r="AC135" s="14">
        <f t="shared" si="18"/>
        <v>1028.9387463592029</v>
      </c>
    </row>
    <row r="136" spans="1:29" x14ac:dyDescent="0.25">
      <c r="A136" s="7" t="s">
        <v>177</v>
      </c>
      <c r="B136" s="7" t="s">
        <v>178</v>
      </c>
      <c r="C136" s="1">
        <v>202</v>
      </c>
      <c r="D136" s="7">
        <v>3176761.66</v>
      </c>
      <c r="E136" s="31">
        <v>-116958.2013825785</v>
      </c>
      <c r="F136" s="7">
        <f t="shared" si="19"/>
        <v>3059803.4586174218</v>
      </c>
      <c r="G136" s="7">
        <v>438305.55300000001</v>
      </c>
      <c r="H136" s="7">
        <v>66131.320000000007</v>
      </c>
      <c r="I136" s="7">
        <f t="shared" si="20"/>
        <v>2555366.5856174221</v>
      </c>
      <c r="J136" s="7">
        <v>0</v>
      </c>
      <c r="K136" s="14">
        <f t="shared" si="21"/>
        <v>15147.541874343673</v>
      </c>
      <c r="L136" s="1">
        <v>203</v>
      </c>
      <c r="M136" s="7">
        <v>3445905.18</v>
      </c>
      <c r="N136" s="31">
        <v>-76546.718244942516</v>
      </c>
      <c r="O136" s="7">
        <f t="shared" si="22"/>
        <v>3369358</v>
      </c>
      <c r="P136" s="7">
        <v>459650.86409889546</v>
      </c>
      <c r="Q136" s="7">
        <v>68115.259600000005</v>
      </c>
      <c r="R136" s="7">
        <f t="shared" si="23"/>
        <v>2841591.8763011047</v>
      </c>
      <c r="S136" s="7">
        <v>0</v>
      </c>
      <c r="T136" s="14">
        <f t="shared" si="24"/>
        <v>16598</v>
      </c>
      <c r="U136" s="1">
        <f t="shared" si="18"/>
        <v>1</v>
      </c>
      <c r="V136" s="7">
        <f t="shared" si="18"/>
        <v>269143.52</v>
      </c>
      <c r="W136" s="7">
        <f t="shared" si="18"/>
        <v>40411.48313763598</v>
      </c>
      <c r="X136" s="7">
        <f t="shared" si="18"/>
        <v>309554.5413825782</v>
      </c>
      <c r="Y136" s="7">
        <f t="shared" si="18"/>
        <v>21345.311098895443</v>
      </c>
      <c r="Z136" s="7">
        <f t="shared" si="18"/>
        <v>1983.9395999999979</v>
      </c>
      <c r="AA136" s="7">
        <f t="shared" si="18"/>
        <v>286225.29068368254</v>
      </c>
      <c r="AB136" s="7">
        <f t="shared" si="18"/>
        <v>0</v>
      </c>
      <c r="AC136" s="14">
        <f t="shared" si="18"/>
        <v>1450.458125656327</v>
      </c>
    </row>
    <row r="137" spans="1:29" x14ac:dyDescent="0.25">
      <c r="A137" s="7" t="s">
        <v>177</v>
      </c>
      <c r="B137" s="7" t="s">
        <v>179</v>
      </c>
      <c r="C137" s="1">
        <v>1512.1</v>
      </c>
      <c r="D137" s="7">
        <v>15270739.779999999</v>
      </c>
      <c r="E137" s="31">
        <v>-562219.78530494869</v>
      </c>
      <c r="F137" s="7">
        <f t="shared" si="19"/>
        <v>14708519.994695051</v>
      </c>
      <c r="G137" s="7">
        <v>2088024.2211499999</v>
      </c>
      <c r="H137" s="7">
        <v>282970.46000000002</v>
      </c>
      <c r="I137" s="7">
        <f t="shared" si="20"/>
        <v>12337525.31354505</v>
      </c>
      <c r="J137" s="7">
        <v>0</v>
      </c>
      <c r="K137" s="14">
        <f t="shared" si="21"/>
        <v>9727.2138051022102</v>
      </c>
      <c r="L137" s="1">
        <v>1448.2</v>
      </c>
      <c r="M137" s="7">
        <v>15923415.720000001</v>
      </c>
      <c r="N137" s="31">
        <v>-353719.89446788217</v>
      </c>
      <c r="O137" s="7">
        <f t="shared" si="22"/>
        <v>15569696</v>
      </c>
      <c r="P137" s="7">
        <v>2144792.5555377733</v>
      </c>
      <c r="Q137" s="7">
        <v>291459.57380000001</v>
      </c>
      <c r="R137" s="7">
        <f t="shared" si="23"/>
        <v>13133443.870662227</v>
      </c>
      <c r="S137" s="7">
        <v>0</v>
      </c>
      <c r="T137" s="14">
        <f t="shared" si="24"/>
        <v>10751</v>
      </c>
      <c r="U137" s="1">
        <f t="shared" si="18"/>
        <v>-63.899999999999864</v>
      </c>
      <c r="V137" s="7">
        <f t="shared" si="18"/>
        <v>652675.94000000134</v>
      </c>
      <c r="W137" s="7">
        <f t="shared" si="18"/>
        <v>208499.89083706652</v>
      </c>
      <c r="X137" s="7">
        <f t="shared" si="18"/>
        <v>861176.00530494936</v>
      </c>
      <c r="Y137" s="7">
        <f t="shared" si="18"/>
        <v>56768.334387773415</v>
      </c>
      <c r="Z137" s="7">
        <f t="shared" si="18"/>
        <v>8489.1137999999919</v>
      </c>
      <c r="AA137" s="7">
        <f t="shared" si="18"/>
        <v>795918.55711717717</v>
      </c>
      <c r="AB137" s="7">
        <f t="shared" si="18"/>
        <v>0</v>
      </c>
      <c r="AC137" s="14">
        <f t="shared" si="18"/>
        <v>1023.7861948977898</v>
      </c>
    </row>
    <row r="138" spans="1:29" x14ac:dyDescent="0.25">
      <c r="A138" s="7" t="s">
        <v>177</v>
      </c>
      <c r="B138" s="7" t="s">
        <v>180</v>
      </c>
      <c r="C138" s="1">
        <v>273.5</v>
      </c>
      <c r="D138" s="7">
        <v>3572406.28</v>
      </c>
      <c r="E138" s="31">
        <v>-131524.57056429851</v>
      </c>
      <c r="F138" s="7">
        <f t="shared" si="19"/>
        <v>3440881.7094357014</v>
      </c>
      <c r="G138" s="7">
        <v>759338.95499999996</v>
      </c>
      <c r="H138" s="7">
        <v>149565.06</v>
      </c>
      <c r="I138" s="7">
        <f t="shared" si="20"/>
        <v>2531977.6944357012</v>
      </c>
      <c r="J138" s="7">
        <v>0</v>
      </c>
      <c r="K138" s="14">
        <f t="shared" si="21"/>
        <v>12580.920327004393</v>
      </c>
      <c r="L138" s="1">
        <v>257</v>
      </c>
      <c r="M138" s="7">
        <v>3785965.54</v>
      </c>
      <c r="N138" s="31">
        <v>-84100.757953949753</v>
      </c>
      <c r="O138" s="7">
        <f t="shared" si="22"/>
        <v>3701865</v>
      </c>
      <c r="P138" s="7">
        <v>725619.35804039671</v>
      </c>
      <c r="Q138" s="7">
        <v>154052.01180000001</v>
      </c>
      <c r="R138" s="7">
        <f t="shared" si="23"/>
        <v>2822193.6301596034</v>
      </c>
      <c r="S138" s="7">
        <v>0</v>
      </c>
      <c r="T138" s="14">
        <f t="shared" si="24"/>
        <v>14404</v>
      </c>
      <c r="U138" s="1">
        <f t="shared" si="18"/>
        <v>-16.5</v>
      </c>
      <c r="V138" s="7">
        <f t="shared" si="18"/>
        <v>213559.26000000024</v>
      </c>
      <c r="W138" s="7">
        <f t="shared" si="18"/>
        <v>47423.812610348759</v>
      </c>
      <c r="X138" s="7">
        <f t="shared" si="18"/>
        <v>260983.29056429863</v>
      </c>
      <c r="Y138" s="7">
        <f t="shared" si="18"/>
        <v>-33719.596959603252</v>
      </c>
      <c r="Z138" s="7">
        <f t="shared" si="18"/>
        <v>4486.9518000000098</v>
      </c>
      <c r="AA138" s="7">
        <f t="shared" si="18"/>
        <v>290215.93572390219</v>
      </c>
      <c r="AB138" s="7">
        <f t="shared" si="18"/>
        <v>0</v>
      </c>
      <c r="AC138" s="14">
        <f t="shared" si="18"/>
        <v>1823.0796729956073</v>
      </c>
    </row>
    <row r="139" spans="1:29" x14ac:dyDescent="0.25">
      <c r="A139" s="7" t="s">
        <v>177</v>
      </c>
      <c r="B139" s="7" t="s">
        <v>181</v>
      </c>
      <c r="C139" s="1">
        <v>256.5</v>
      </c>
      <c r="D139" s="7">
        <v>3431967.6</v>
      </c>
      <c r="E139" s="31">
        <v>-126354.06765117047</v>
      </c>
      <c r="F139" s="7">
        <f t="shared" si="19"/>
        <v>3305613.5323488298</v>
      </c>
      <c r="G139" s="7">
        <v>363922.25400000002</v>
      </c>
      <c r="H139" s="7">
        <v>40230.31</v>
      </c>
      <c r="I139" s="7">
        <f t="shared" si="20"/>
        <v>2901460.9683488295</v>
      </c>
      <c r="J139" s="7">
        <v>0</v>
      </c>
      <c r="K139" s="14">
        <f t="shared" si="21"/>
        <v>12887.382192393099</v>
      </c>
      <c r="L139" s="1">
        <v>250.7</v>
      </c>
      <c r="M139" s="7">
        <v>3676422.01</v>
      </c>
      <c r="N139" s="31">
        <v>-81667.377669682493</v>
      </c>
      <c r="O139" s="7">
        <f t="shared" si="22"/>
        <v>3594755</v>
      </c>
      <c r="P139" s="7">
        <v>342263.91542425123</v>
      </c>
      <c r="Q139" s="7">
        <v>41437.219299999997</v>
      </c>
      <c r="R139" s="7">
        <f t="shared" si="23"/>
        <v>3211053.865275749</v>
      </c>
      <c r="S139" s="7">
        <v>0</v>
      </c>
      <c r="T139" s="14">
        <f t="shared" si="24"/>
        <v>14339</v>
      </c>
      <c r="U139" s="1">
        <f t="shared" si="18"/>
        <v>-5.8000000000000114</v>
      </c>
      <c r="V139" s="7">
        <f t="shared" si="18"/>
        <v>244454.40999999968</v>
      </c>
      <c r="W139" s="7">
        <f t="shared" si="18"/>
        <v>44686.689981487973</v>
      </c>
      <c r="X139" s="7">
        <f t="shared" si="18"/>
        <v>289141.46765117021</v>
      </c>
      <c r="Y139" s="7">
        <f t="shared" si="18"/>
        <v>-21658.338575748785</v>
      </c>
      <c r="Z139" s="7">
        <f t="shared" si="18"/>
        <v>1206.9092999999993</v>
      </c>
      <c r="AA139" s="7">
        <f t="shared" si="18"/>
        <v>309592.89692691946</v>
      </c>
      <c r="AB139" s="7">
        <f t="shared" si="18"/>
        <v>0</v>
      </c>
      <c r="AC139" s="14">
        <f t="shared" si="18"/>
        <v>1451.6178076069009</v>
      </c>
    </row>
    <row r="140" spans="1:29" x14ac:dyDescent="0.25">
      <c r="A140" s="7" t="s">
        <v>182</v>
      </c>
      <c r="B140" s="7" t="s">
        <v>183</v>
      </c>
      <c r="C140" s="1">
        <v>15424.5</v>
      </c>
      <c r="D140" s="7">
        <v>155986597.80000001</v>
      </c>
      <c r="E140" s="31">
        <v>-5742927.5063952003</v>
      </c>
      <c r="F140" s="7">
        <f t="shared" si="19"/>
        <v>150243670.29360482</v>
      </c>
      <c r="G140" s="7">
        <v>32071811.463</v>
      </c>
      <c r="H140" s="7">
        <v>3127240.22</v>
      </c>
      <c r="I140" s="7">
        <f t="shared" si="20"/>
        <v>115044618.61060482</v>
      </c>
      <c r="J140" s="7">
        <v>0</v>
      </c>
      <c r="K140" s="14">
        <f t="shared" si="21"/>
        <v>9740.5860996210449</v>
      </c>
      <c r="L140" s="1">
        <v>14528.3</v>
      </c>
      <c r="M140" s="7">
        <v>159482482.52000001</v>
      </c>
      <c r="N140" s="31">
        <v>-3542715.1986992313</v>
      </c>
      <c r="O140" s="7">
        <f t="shared" si="22"/>
        <v>155939767</v>
      </c>
      <c r="P140" s="7">
        <v>33384326.170180503</v>
      </c>
      <c r="Q140" s="7">
        <v>3221057.4266000004</v>
      </c>
      <c r="R140" s="7">
        <f t="shared" si="23"/>
        <v>119334383.40321951</v>
      </c>
      <c r="S140" s="7">
        <v>0</v>
      </c>
      <c r="T140" s="14">
        <f t="shared" si="24"/>
        <v>10734</v>
      </c>
      <c r="U140" s="1">
        <f t="shared" si="18"/>
        <v>-896.20000000000073</v>
      </c>
      <c r="V140" s="7">
        <f t="shared" si="18"/>
        <v>3495884.7199999988</v>
      </c>
      <c r="W140" s="7">
        <f t="shared" si="18"/>
        <v>2200212.307695969</v>
      </c>
      <c r="X140" s="7">
        <f t="shared" si="18"/>
        <v>5696096.706395179</v>
      </c>
      <c r="Y140" s="7">
        <f t="shared" si="18"/>
        <v>1312514.7071805038</v>
      </c>
      <c r="Z140" s="7">
        <f t="shared" si="18"/>
        <v>93817.206600000151</v>
      </c>
      <c r="AA140" s="7">
        <f t="shared" si="18"/>
        <v>4289764.7926146835</v>
      </c>
      <c r="AB140" s="7">
        <f t="shared" si="18"/>
        <v>0</v>
      </c>
      <c r="AC140" s="14">
        <f t="shared" si="18"/>
        <v>993.41390037895508</v>
      </c>
    </row>
    <row r="141" spans="1:29" x14ac:dyDescent="0.25">
      <c r="A141" s="7" t="s">
        <v>182</v>
      </c>
      <c r="B141" s="7" t="s">
        <v>184</v>
      </c>
      <c r="C141" s="1">
        <v>10424.799999999999</v>
      </c>
      <c r="D141" s="7">
        <v>98141545.799999997</v>
      </c>
      <c r="E141" s="31">
        <v>-3613257.7467816551</v>
      </c>
      <c r="F141" s="7">
        <f t="shared" si="19"/>
        <v>94528288.053218335</v>
      </c>
      <c r="G141" s="7">
        <v>23453493.921</v>
      </c>
      <c r="H141" s="7">
        <v>3131161.86</v>
      </c>
      <c r="I141" s="7">
        <f t="shared" si="20"/>
        <v>67943632.272218332</v>
      </c>
      <c r="J141" s="7">
        <v>0</v>
      </c>
      <c r="K141" s="14">
        <f t="shared" si="21"/>
        <v>9067.6356431987515</v>
      </c>
      <c r="L141" s="1">
        <v>10279.700000000001</v>
      </c>
      <c r="M141" s="7">
        <v>104698375.12</v>
      </c>
      <c r="N141" s="31">
        <v>-2325750.8847106295</v>
      </c>
      <c r="O141" s="7">
        <f t="shared" si="22"/>
        <v>102372624</v>
      </c>
      <c r="P141" s="7">
        <v>23769471.626787391</v>
      </c>
      <c r="Q141" s="7">
        <v>3225096.7157999999</v>
      </c>
      <c r="R141" s="7">
        <f t="shared" si="23"/>
        <v>75378055.657412603</v>
      </c>
      <c r="S141" s="7">
        <v>0</v>
      </c>
      <c r="T141" s="14">
        <f t="shared" si="24"/>
        <v>9959</v>
      </c>
      <c r="U141" s="1">
        <f t="shared" si="18"/>
        <v>-145.09999999999854</v>
      </c>
      <c r="V141" s="7">
        <f t="shared" si="18"/>
        <v>6556829.3200000077</v>
      </c>
      <c r="W141" s="7">
        <f t="shared" si="18"/>
        <v>1287506.8620710257</v>
      </c>
      <c r="X141" s="7">
        <f t="shared" si="18"/>
        <v>7844335.9467816651</v>
      </c>
      <c r="Y141" s="7">
        <f t="shared" si="18"/>
        <v>315977.70578739047</v>
      </c>
      <c r="Z141" s="7">
        <f t="shared" si="18"/>
        <v>93934.855800000019</v>
      </c>
      <c r="AA141" s="7">
        <f t="shared" si="18"/>
        <v>7434423.3851942718</v>
      </c>
      <c r="AB141" s="7">
        <f t="shared" si="18"/>
        <v>0</v>
      </c>
      <c r="AC141" s="14">
        <f t="shared" si="18"/>
        <v>891.3643568012485</v>
      </c>
    </row>
    <row r="142" spans="1:29" x14ac:dyDescent="0.25">
      <c r="A142" s="7" t="s">
        <v>185</v>
      </c>
      <c r="B142" s="7" t="s">
        <v>186</v>
      </c>
      <c r="C142" s="1">
        <v>694.4</v>
      </c>
      <c r="D142" s="7">
        <v>7132768.75</v>
      </c>
      <c r="E142" s="31">
        <v>-262605.72657435772</v>
      </c>
      <c r="F142" s="7">
        <f t="shared" si="19"/>
        <v>6870163.0234256424</v>
      </c>
      <c r="G142" s="7">
        <v>3230028.5917300005</v>
      </c>
      <c r="H142" s="7">
        <v>107636.78</v>
      </c>
      <c r="I142" s="7">
        <f t="shared" si="20"/>
        <v>3532497.6516956422</v>
      </c>
      <c r="J142" s="7">
        <v>0</v>
      </c>
      <c r="K142" s="14">
        <f t="shared" si="21"/>
        <v>9893.6679484816286</v>
      </c>
      <c r="L142" s="1">
        <v>673.8</v>
      </c>
      <c r="M142" s="7">
        <v>7508313.4000000004</v>
      </c>
      <c r="N142" s="31">
        <v>-166788.32420006589</v>
      </c>
      <c r="O142" s="7">
        <f t="shared" si="22"/>
        <v>7341525</v>
      </c>
      <c r="P142" s="7">
        <v>3331295.6630953625</v>
      </c>
      <c r="Q142" s="7">
        <v>110865.88340000001</v>
      </c>
      <c r="R142" s="7">
        <f t="shared" si="23"/>
        <v>3899363.4535046373</v>
      </c>
      <c r="S142" s="7">
        <v>0</v>
      </c>
      <c r="T142" s="14">
        <f t="shared" si="24"/>
        <v>10896</v>
      </c>
      <c r="U142" s="1">
        <f t="shared" si="18"/>
        <v>-20.600000000000023</v>
      </c>
      <c r="V142" s="7">
        <f t="shared" si="18"/>
        <v>375544.65000000037</v>
      </c>
      <c r="W142" s="7">
        <f t="shared" si="18"/>
        <v>95817.402374291822</v>
      </c>
      <c r="X142" s="7">
        <f t="shared" si="18"/>
        <v>471361.9765743576</v>
      </c>
      <c r="Y142" s="7">
        <f t="shared" si="18"/>
        <v>101267.07136536203</v>
      </c>
      <c r="Z142" s="7">
        <f t="shared" si="18"/>
        <v>3229.1034000000072</v>
      </c>
      <c r="AA142" s="7">
        <f t="shared" si="18"/>
        <v>366865.80180899519</v>
      </c>
      <c r="AB142" s="7">
        <f t="shared" si="18"/>
        <v>0</v>
      </c>
      <c r="AC142" s="14">
        <f t="shared" si="18"/>
        <v>1002.3320515183714</v>
      </c>
    </row>
    <row r="143" spans="1:29" x14ac:dyDescent="0.25">
      <c r="A143" s="7" t="s">
        <v>185</v>
      </c>
      <c r="B143" s="7" t="s">
        <v>187</v>
      </c>
      <c r="C143" s="1">
        <v>472.2</v>
      </c>
      <c r="D143" s="7">
        <v>4972222.79</v>
      </c>
      <c r="E143" s="31">
        <v>-183061.3362388245</v>
      </c>
      <c r="F143" s="7">
        <f t="shared" si="19"/>
        <v>4789161.4537611753</v>
      </c>
      <c r="G143" s="7">
        <v>1128577.44132</v>
      </c>
      <c r="H143" s="7">
        <v>56315.24</v>
      </c>
      <c r="I143" s="7">
        <f t="shared" si="20"/>
        <v>3604268.7724411748</v>
      </c>
      <c r="J143" s="7">
        <v>0</v>
      </c>
      <c r="K143" s="14">
        <f t="shared" si="21"/>
        <v>10142.23094824476</v>
      </c>
      <c r="L143" s="1">
        <v>463.6</v>
      </c>
      <c r="M143" s="7">
        <v>5286263.71</v>
      </c>
      <c r="N143" s="31">
        <v>-117428.11181410236</v>
      </c>
      <c r="O143" s="7">
        <f t="shared" si="22"/>
        <v>5168836</v>
      </c>
      <c r="P143" s="7">
        <v>1486855.086979927</v>
      </c>
      <c r="Q143" s="7">
        <v>58004.697200000002</v>
      </c>
      <c r="R143" s="7">
        <f t="shared" si="23"/>
        <v>3623976.2158200732</v>
      </c>
      <c r="S143" s="7">
        <v>0</v>
      </c>
      <c r="T143" s="14">
        <f t="shared" si="24"/>
        <v>11149</v>
      </c>
      <c r="U143" s="1">
        <f t="shared" si="18"/>
        <v>-8.5999999999999659</v>
      </c>
      <c r="V143" s="7">
        <f t="shared" si="18"/>
        <v>314040.91999999993</v>
      </c>
      <c r="W143" s="7">
        <f t="shared" si="18"/>
        <v>65633.224424722139</v>
      </c>
      <c r="X143" s="7">
        <f t="shared" si="18"/>
        <v>379674.54623882473</v>
      </c>
      <c r="Y143" s="7">
        <f t="shared" si="18"/>
        <v>358277.64565992705</v>
      </c>
      <c r="Z143" s="7">
        <f t="shared" si="18"/>
        <v>1689.4572000000044</v>
      </c>
      <c r="AA143" s="7">
        <f t="shared" si="18"/>
        <v>19707.443378898315</v>
      </c>
      <c r="AB143" s="7">
        <f t="shared" si="18"/>
        <v>0</v>
      </c>
      <c r="AC143" s="14">
        <f t="shared" si="18"/>
        <v>1006.7690517552401</v>
      </c>
    </row>
    <row r="144" spans="1:29" x14ac:dyDescent="0.25">
      <c r="A144" s="7" t="s">
        <v>188</v>
      </c>
      <c r="B144" s="7" t="s">
        <v>189</v>
      </c>
      <c r="C144" s="1">
        <v>419</v>
      </c>
      <c r="D144" s="7">
        <v>4756431.8600000003</v>
      </c>
      <c r="E144" s="31">
        <v>-175116.60454388399</v>
      </c>
      <c r="F144" s="7">
        <f t="shared" si="19"/>
        <v>4581315.2554561161</v>
      </c>
      <c r="G144" s="7">
        <v>1798134.5368560001</v>
      </c>
      <c r="H144" s="7">
        <v>222456.23</v>
      </c>
      <c r="I144" s="7">
        <f t="shared" si="20"/>
        <v>2560724.4886001158</v>
      </c>
      <c r="J144" s="7">
        <v>0</v>
      </c>
      <c r="K144" s="14">
        <f t="shared" si="21"/>
        <v>10933.926624000276</v>
      </c>
      <c r="L144" s="1">
        <v>398.2</v>
      </c>
      <c r="M144" s="7">
        <v>5026689.2699999996</v>
      </c>
      <c r="N144" s="31">
        <v>-111661.97186411431</v>
      </c>
      <c r="O144" s="7">
        <f t="shared" si="22"/>
        <v>4915027</v>
      </c>
      <c r="P144" s="7">
        <v>2090174.1600724752</v>
      </c>
      <c r="Q144" s="7">
        <v>229129.91690000001</v>
      </c>
      <c r="R144" s="7">
        <f t="shared" si="23"/>
        <v>2595722.9230275247</v>
      </c>
      <c r="S144" s="7">
        <v>0</v>
      </c>
      <c r="T144" s="14">
        <f t="shared" si="24"/>
        <v>12343</v>
      </c>
      <c r="U144" s="1">
        <f t="shared" si="18"/>
        <v>-20.800000000000011</v>
      </c>
      <c r="V144" s="7">
        <f t="shared" si="18"/>
        <v>270257.40999999922</v>
      </c>
      <c r="W144" s="7">
        <f t="shared" si="18"/>
        <v>63454.632679769682</v>
      </c>
      <c r="X144" s="7">
        <f t="shared" si="18"/>
        <v>333711.74454388395</v>
      </c>
      <c r="Y144" s="7">
        <f t="shared" si="18"/>
        <v>292039.62321647513</v>
      </c>
      <c r="Z144" s="7">
        <f t="shared" si="18"/>
        <v>6673.6869000000006</v>
      </c>
      <c r="AA144" s="7">
        <f t="shared" si="18"/>
        <v>34998.434427408967</v>
      </c>
      <c r="AB144" s="7">
        <f t="shared" si="18"/>
        <v>0</v>
      </c>
      <c r="AC144" s="14">
        <f t="shared" si="18"/>
        <v>1409.0733759997238</v>
      </c>
    </row>
    <row r="145" spans="1:29" x14ac:dyDescent="0.25">
      <c r="A145" s="7" t="s">
        <v>188</v>
      </c>
      <c r="B145" s="7" t="s">
        <v>190</v>
      </c>
      <c r="C145" s="1">
        <v>1074.7</v>
      </c>
      <c r="D145" s="7">
        <v>10853884.699999999</v>
      </c>
      <c r="E145" s="31">
        <v>-399605.31144344254</v>
      </c>
      <c r="F145" s="7">
        <f t="shared" si="19"/>
        <v>10454279.388556557</v>
      </c>
      <c r="G145" s="7">
        <v>1796740.7309999999</v>
      </c>
      <c r="H145" s="7">
        <v>233880.49</v>
      </c>
      <c r="I145" s="7">
        <f t="shared" si="20"/>
        <v>8423658.1675565559</v>
      </c>
      <c r="J145" s="7">
        <v>0</v>
      </c>
      <c r="K145" s="14">
        <f t="shared" si="21"/>
        <v>9727.6257453769012</v>
      </c>
      <c r="L145" s="1">
        <v>1027.5999999999999</v>
      </c>
      <c r="M145" s="7">
        <v>11268724.52</v>
      </c>
      <c r="N145" s="31">
        <v>-250321.42086170666</v>
      </c>
      <c r="O145" s="7">
        <f t="shared" si="22"/>
        <v>11018403</v>
      </c>
      <c r="P145" s="7">
        <v>1913964.1802961291</v>
      </c>
      <c r="Q145" s="7">
        <v>240896.90469999998</v>
      </c>
      <c r="R145" s="7">
        <f t="shared" si="23"/>
        <v>8863541.9150038715</v>
      </c>
      <c r="S145" s="7">
        <v>0</v>
      </c>
      <c r="T145" s="14">
        <f t="shared" si="24"/>
        <v>10722</v>
      </c>
      <c r="U145" s="1">
        <f t="shared" si="18"/>
        <v>-47.100000000000136</v>
      </c>
      <c r="V145" s="7">
        <f t="shared" si="18"/>
        <v>414839.8200000003</v>
      </c>
      <c r="W145" s="7">
        <f t="shared" si="18"/>
        <v>149283.89058173588</v>
      </c>
      <c r="X145" s="7">
        <f t="shared" si="18"/>
        <v>564123.61144344322</v>
      </c>
      <c r="Y145" s="7">
        <f t="shared" si="18"/>
        <v>117223.44929612917</v>
      </c>
      <c r="Z145" s="7">
        <f t="shared" si="18"/>
        <v>7016.4146999999939</v>
      </c>
      <c r="AA145" s="7">
        <f t="shared" si="18"/>
        <v>439883.7474473156</v>
      </c>
      <c r="AB145" s="7">
        <f t="shared" si="18"/>
        <v>0</v>
      </c>
      <c r="AC145" s="14">
        <f t="shared" si="18"/>
        <v>994.37425462309875</v>
      </c>
    </row>
    <row r="146" spans="1:29" x14ac:dyDescent="0.25">
      <c r="A146" s="7" t="s">
        <v>188</v>
      </c>
      <c r="B146" s="7" t="s">
        <v>191</v>
      </c>
      <c r="C146" s="1">
        <v>350.7</v>
      </c>
      <c r="D146" s="7">
        <v>4263441.08</v>
      </c>
      <c r="E146" s="31">
        <v>-156966.26117597942</v>
      </c>
      <c r="F146" s="7">
        <f t="shared" si="19"/>
        <v>4106474.8188240207</v>
      </c>
      <c r="G146" s="7">
        <v>1159335.3689999999</v>
      </c>
      <c r="H146" s="7">
        <v>213479.71</v>
      </c>
      <c r="I146" s="7">
        <f t="shared" si="20"/>
        <v>2733659.7398240208</v>
      </c>
      <c r="J146" s="7">
        <v>0</v>
      </c>
      <c r="K146" s="14">
        <f t="shared" si="21"/>
        <v>11709.366463712635</v>
      </c>
      <c r="L146" s="1">
        <v>332</v>
      </c>
      <c r="M146" s="7">
        <v>4464696.88</v>
      </c>
      <c r="N146" s="31">
        <v>-99177.973934394191</v>
      </c>
      <c r="O146" s="7">
        <f t="shared" si="22"/>
        <v>4365519</v>
      </c>
      <c r="P146" s="7">
        <v>1255671.7039842925</v>
      </c>
      <c r="Q146" s="7">
        <v>219884.10130000001</v>
      </c>
      <c r="R146" s="7">
        <f t="shared" si="23"/>
        <v>2889963.1947157076</v>
      </c>
      <c r="S146" s="7">
        <v>0</v>
      </c>
      <c r="T146" s="14">
        <f t="shared" si="24"/>
        <v>13149</v>
      </c>
      <c r="U146" s="1">
        <f t="shared" si="18"/>
        <v>-18.699999999999989</v>
      </c>
      <c r="V146" s="7">
        <f t="shared" si="18"/>
        <v>201255.79999999981</v>
      </c>
      <c r="W146" s="7">
        <f t="shared" si="18"/>
        <v>57788.287241585233</v>
      </c>
      <c r="X146" s="7">
        <f t="shared" si="18"/>
        <v>259044.18117597932</v>
      </c>
      <c r="Y146" s="7">
        <f t="shared" si="18"/>
        <v>96336.334984292509</v>
      </c>
      <c r="Z146" s="7">
        <f t="shared" si="18"/>
        <v>6404.3913000000175</v>
      </c>
      <c r="AA146" s="7">
        <f t="shared" si="18"/>
        <v>156303.45489168679</v>
      </c>
      <c r="AB146" s="7">
        <f t="shared" si="18"/>
        <v>0</v>
      </c>
      <c r="AC146" s="14">
        <f t="shared" si="18"/>
        <v>1439.6335362873651</v>
      </c>
    </row>
    <row r="147" spans="1:29" x14ac:dyDescent="0.25">
      <c r="A147" s="7" t="s">
        <v>192</v>
      </c>
      <c r="B147" s="7" t="s">
        <v>193</v>
      </c>
      <c r="C147" s="1">
        <v>431.5</v>
      </c>
      <c r="D147" s="7">
        <v>5159852.83</v>
      </c>
      <c r="E147" s="31">
        <v>-189969.27405489009</v>
      </c>
      <c r="F147" s="7">
        <f t="shared" si="19"/>
        <v>4969883.5559451096</v>
      </c>
      <c r="G147" s="7">
        <v>2960500.6047999999</v>
      </c>
      <c r="H147" s="7">
        <v>215915.96</v>
      </c>
      <c r="I147" s="7">
        <f t="shared" si="20"/>
        <v>1793466.9911451098</v>
      </c>
      <c r="J147" s="7">
        <v>0</v>
      </c>
      <c r="K147" s="14">
        <f t="shared" si="21"/>
        <v>11517.690743789362</v>
      </c>
      <c r="L147" s="1">
        <v>424.5</v>
      </c>
      <c r="M147" s="7">
        <v>5535013.5499999998</v>
      </c>
      <c r="N147" s="31">
        <v>-122953.79604548174</v>
      </c>
      <c r="O147" s="7">
        <f t="shared" si="22"/>
        <v>5412060</v>
      </c>
      <c r="P147" s="7">
        <v>3392523.3117866311</v>
      </c>
      <c r="Q147" s="7">
        <v>222393.4388</v>
      </c>
      <c r="R147" s="7">
        <f t="shared" si="23"/>
        <v>1797143.2494133688</v>
      </c>
      <c r="S147" s="7">
        <v>0</v>
      </c>
      <c r="T147" s="14">
        <f t="shared" si="24"/>
        <v>12749</v>
      </c>
      <c r="U147" s="1">
        <f t="shared" si="18"/>
        <v>-7</v>
      </c>
      <c r="V147" s="7">
        <f t="shared" si="18"/>
        <v>375160.71999999974</v>
      </c>
      <c r="W147" s="7">
        <f t="shared" si="18"/>
        <v>67015.478009408354</v>
      </c>
      <c r="X147" s="7">
        <f t="shared" si="18"/>
        <v>442176.44405489042</v>
      </c>
      <c r="Y147" s="7">
        <f t="shared" si="18"/>
        <v>432022.70698663127</v>
      </c>
      <c r="Z147" s="7">
        <f t="shared" si="18"/>
        <v>6477.4788000000117</v>
      </c>
      <c r="AA147" s="7">
        <f t="shared" si="18"/>
        <v>3676.258268259</v>
      </c>
      <c r="AB147" s="7">
        <f t="shared" si="18"/>
        <v>0</v>
      </c>
      <c r="AC147" s="14">
        <f t="shared" si="18"/>
        <v>1231.3092562106376</v>
      </c>
    </row>
    <row r="148" spans="1:29" x14ac:dyDescent="0.25">
      <c r="A148" s="7" t="s">
        <v>192</v>
      </c>
      <c r="B148" s="7" t="s">
        <v>194</v>
      </c>
      <c r="C148" s="1">
        <v>2736.9</v>
      </c>
      <c r="D148" s="7">
        <v>26896807.239999998</v>
      </c>
      <c r="E148" s="31">
        <v>-990254.39564273611</v>
      </c>
      <c r="F148" s="7">
        <f t="shared" si="19"/>
        <v>25906552.844357263</v>
      </c>
      <c r="G148" s="7">
        <v>9306313.6634160001</v>
      </c>
      <c r="H148" s="7">
        <v>789961.3</v>
      </c>
      <c r="I148" s="7">
        <f t="shared" si="20"/>
        <v>15810277.880941262</v>
      </c>
      <c r="J148" s="7">
        <v>0</v>
      </c>
      <c r="K148" s="14">
        <f t="shared" si="21"/>
        <v>9465.655611954131</v>
      </c>
      <c r="L148" s="1">
        <v>2717</v>
      </c>
      <c r="M148" s="7">
        <v>28850048.57</v>
      </c>
      <c r="N148" s="31">
        <v>-640869.79295254336</v>
      </c>
      <c r="O148" s="7">
        <f t="shared" si="22"/>
        <v>28209179</v>
      </c>
      <c r="P148" s="7">
        <v>9982776.3012589831</v>
      </c>
      <c r="Q148" s="7">
        <v>813660.13900000008</v>
      </c>
      <c r="R148" s="7">
        <f t="shared" si="23"/>
        <v>17412742.55974102</v>
      </c>
      <c r="S148" s="7">
        <v>0</v>
      </c>
      <c r="T148" s="14">
        <f t="shared" si="24"/>
        <v>10382</v>
      </c>
      <c r="U148" s="1">
        <f t="shared" si="18"/>
        <v>-19.900000000000091</v>
      </c>
      <c r="V148" s="7">
        <f t="shared" si="18"/>
        <v>1953241.3300000019</v>
      </c>
      <c r="W148" s="7">
        <f t="shared" si="18"/>
        <v>349384.60269019275</v>
      </c>
      <c r="X148" s="7">
        <f t="shared" si="18"/>
        <v>2302626.1556427367</v>
      </c>
      <c r="Y148" s="7">
        <f t="shared" si="18"/>
        <v>676462.63784298301</v>
      </c>
      <c r="Z148" s="7">
        <f t="shared" si="18"/>
        <v>23698.839000000036</v>
      </c>
      <c r="AA148" s="7">
        <f t="shared" si="18"/>
        <v>1602464.6787997577</v>
      </c>
      <c r="AB148" s="7">
        <f t="shared" si="18"/>
        <v>0</v>
      </c>
      <c r="AC148" s="14">
        <f t="shared" si="18"/>
        <v>916.34438804586898</v>
      </c>
    </row>
    <row r="149" spans="1:29" x14ac:dyDescent="0.25">
      <c r="A149" s="7" t="s">
        <v>192</v>
      </c>
      <c r="B149" s="7" t="s">
        <v>195</v>
      </c>
      <c r="C149" s="1">
        <v>326.5</v>
      </c>
      <c r="D149" s="7">
        <v>4456138.5</v>
      </c>
      <c r="E149" s="31">
        <v>-164060.76371233378</v>
      </c>
      <c r="F149" s="7">
        <f t="shared" si="19"/>
        <v>4292077.7362876665</v>
      </c>
      <c r="G149" s="7">
        <v>2127616.6028700001</v>
      </c>
      <c r="H149" s="7">
        <v>231324.2</v>
      </c>
      <c r="I149" s="7">
        <f t="shared" si="20"/>
        <v>1933136.9334176665</v>
      </c>
      <c r="J149" s="7">
        <v>0</v>
      </c>
      <c r="K149" s="14">
        <f t="shared" si="21"/>
        <v>13145.720478675854</v>
      </c>
      <c r="L149" s="1">
        <v>315.60000000000002</v>
      </c>
      <c r="M149" s="7">
        <v>4711763.4400000004</v>
      </c>
      <c r="N149" s="31">
        <v>-104666.26608643397</v>
      </c>
      <c r="O149" s="7">
        <f t="shared" si="22"/>
        <v>4607097</v>
      </c>
      <c r="P149" s="7">
        <v>2763813.8581844014</v>
      </c>
      <c r="Q149" s="7">
        <v>238263.92600000001</v>
      </c>
      <c r="R149" s="7">
        <f t="shared" si="23"/>
        <v>1605019.2158155986</v>
      </c>
      <c r="S149" s="7">
        <v>0</v>
      </c>
      <c r="T149" s="14">
        <f t="shared" si="24"/>
        <v>14598</v>
      </c>
      <c r="U149" s="1">
        <f t="shared" si="18"/>
        <v>-10.899999999999977</v>
      </c>
      <c r="V149" s="7">
        <f t="shared" si="18"/>
        <v>255624.94000000041</v>
      </c>
      <c r="W149" s="7">
        <f t="shared" si="18"/>
        <v>59394.497625899807</v>
      </c>
      <c r="X149" s="7">
        <f t="shared" si="18"/>
        <v>315019.26371233352</v>
      </c>
      <c r="Y149" s="7">
        <f t="shared" si="18"/>
        <v>636197.25531440135</v>
      </c>
      <c r="Z149" s="7">
        <f t="shared" si="18"/>
        <v>6939.7259999999951</v>
      </c>
      <c r="AA149" s="7">
        <f t="shared" si="18"/>
        <v>-328117.71760206786</v>
      </c>
      <c r="AB149" s="7">
        <f t="shared" si="18"/>
        <v>0</v>
      </c>
      <c r="AC149" s="14">
        <f t="shared" si="18"/>
        <v>1452.2795213241461</v>
      </c>
    </row>
    <row r="150" spans="1:29" x14ac:dyDescent="0.25">
      <c r="A150" s="7" t="s">
        <v>196</v>
      </c>
      <c r="B150" s="7" t="s">
        <v>197</v>
      </c>
      <c r="C150" s="1">
        <v>184</v>
      </c>
      <c r="D150" s="7">
        <v>2902820.17</v>
      </c>
      <c r="E150" s="31">
        <v>-106872.55210083048</v>
      </c>
      <c r="F150" s="7">
        <f t="shared" si="19"/>
        <v>2795947.6178991692</v>
      </c>
      <c r="G150" s="7">
        <v>708822.811736</v>
      </c>
      <c r="H150" s="7">
        <v>89958.12</v>
      </c>
      <c r="I150" s="7">
        <f t="shared" si="20"/>
        <v>1997166.6861631693</v>
      </c>
      <c r="J150" s="7">
        <v>0</v>
      </c>
      <c r="K150" s="14">
        <f t="shared" si="21"/>
        <v>15195.367488582442</v>
      </c>
      <c r="L150" s="1">
        <v>173.5</v>
      </c>
      <c r="M150" s="7">
        <v>3029306.33</v>
      </c>
      <c r="N150" s="31">
        <v>-67292.466277360218</v>
      </c>
      <c r="O150" s="7">
        <f t="shared" si="22"/>
        <v>2962014</v>
      </c>
      <c r="P150" s="7">
        <v>739904.88748207537</v>
      </c>
      <c r="Q150" s="7">
        <v>92656.863599999997</v>
      </c>
      <c r="R150" s="7">
        <f t="shared" si="23"/>
        <v>2129452.2489179247</v>
      </c>
      <c r="S150" s="7">
        <v>0</v>
      </c>
      <c r="T150" s="14">
        <f t="shared" si="24"/>
        <v>17072</v>
      </c>
      <c r="U150" s="1">
        <f t="shared" si="18"/>
        <v>-10.5</v>
      </c>
      <c r="V150" s="7">
        <f t="shared" si="18"/>
        <v>126486.16000000015</v>
      </c>
      <c r="W150" s="7">
        <f t="shared" si="18"/>
        <v>39580.085823470261</v>
      </c>
      <c r="X150" s="7">
        <f t="shared" si="18"/>
        <v>166066.38210083079</v>
      </c>
      <c r="Y150" s="7">
        <f t="shared" si="18"/>
        <v>31082.075746075367</v>
      </c>
      <c r="Z150" s="7">
        <f t="shared" si="18"/>
        <v>2698.7436000000016</v>
      </c>
      <c r="AA150" s="7">
        <f t="shared" si="18"/>
        <v>132285.56275475537</v>
      </c>
      <c r="AB150" s="7">
        <f t="shared" si="18"/>
        <v>0</v>
      </c>
      <c r="AC150" s="14">
        <f t="shared" si="18"/>
        <v>1876.6325114175579</v>
      </c>
    </row>
    <row r="151" spans="1:29" x14ac:dyDescent="0.25">
      <c r="A151" s="7" t="s">
        <v>196</v>
      </c>
      <c r="B151" s="7" t="s">
        <v>151</v>
      </c>
      <c r="C151" s="1">
        <v>214.7</v>
      </c>
      <c r="D151" s="7">
        <v>3671902.12</v>
      </c>
      <c r="E151" s="31">
        <v>-135187.68909093321</v>
      </c>
      <c r="F151" s="7">
        <f t="shared" si="19"/>
        <v>3536714.4309090669</v>
      </c>
      <c r="G151" s="7">
        <v>870115.82400000002</v>
      </c>
      <c r="H151" s="7">
        <v>112411.62</v>
      </c>
      <c r="I151" s="7">
        <f t="shared" si="20"/>
        <v>2554186.9869090668</v>
      </c>
      <c r="J151" s="7">
        <v>0</v>
      </c>
      <c r="K151" s="14">
        <f t="shared" si="21"/>
        <v>16472.819892450243</v>
      </c>
      <c r="L151" s="1">
        <v>193</v>
      </c>
      <c r="M151" s="7">
        <v>3735647.39</v>
      </c>
      <c r="N151" s="31">
        <v>-82982.999614860237</v>
      </c>
      <c r="O151" s="7">
        <f t="shared" si="22"/>
        <v>3652664</v>
      </c>
      <c r="P151" s="7">
        <v>901499.31560733274</v>
      </c>
      <c r="Q151" s="7">
        <v>115783.96859999999</v>
      </c>
      <c r="R151" s="7">
        <f t="shared" si="23"/>
        <v>2635380.7157926676</v>
      </c>
      <c r="S151" s="7">
        <v>0</v>
      </c>
      <c r="T151" s="14">
        <f t="shared" si="24"/>
        <v>18926</v>
      </c>
      <c r="U151" s="1">
        <f t="shared" si="18"/>
        <v>-21.699999999999989</v>
      </c>
      <c r="V151" s="7">
        <f t="shared" si="18"/>
        <v>63745.270000000019</v>
      </c>
      <c r="W151" s="7">
        <f t="shared" si="18"/>
        <v>52204.689476072977</v>
      </c>
      <c r="X151" s="7">
        <f t="shared" si="18"/>
        <v>115949.56909093307</v>
      </c>
      <c r="Y151" s="7">
        <f t="shared" si="18"/>
        <v>31383.491607332719</v>
      </c>
      <c r="Z151" s="7">
        <f t="shared" si="18"/>
        <v>3372.3485999999975</v>
      </c>
      <c r="AA151" s="7">
        <f t="shared" si="18"/>
        <v>81193.728883600794</v>
      </c>
      <c r="AB151" s="7">
        <f t="shared" si="18"/>
        <v>0</v>
      </c>
      <c r="AC151" s="14">
        <f t="shared" si="18"/>
        <v>2453.1801075497569</v>
      </c>
    </row>
    <row r="152" spans="1:29" x14ac:dyDescent="0.25">
      <c r="A152" s="7" t="s">
        <v>196</v>
      </c>
      <c r="B152" s="7" t="s">
        <v>198</v>
      </c>
      <c r="C152" s="1">
        <v>610.9</v>
      </c>
      <c r="D152" s="7">
        <v>6946422.4100000001</v>
      </c>
      <c r="E152" s="31">
        <v>-255745.05048554263</v>
      </c>
      <c r="F152" s="7">
        <f t="shared" si="19"/>
        <v>6690677.3595144572</v>
      </c>
      <c r="G152" s="7">
        <v>1040269.068</v>
      </c>
      <c r="H152" s="7">
        <v>222530.71</v>
      </c>
      <c r="I152" s="7">
        <f t="shared" si="20"/>
        <v>5427877.5815144572</v>
      </c>
      <c r="J152" s="7">
        <v>0</v>
      </c>
      <c r="K152" s="14">
        <f t="shared" si="21"/>
        <v>10952.164608797606</v>
      </c>
      <c r="L152" s="1">
        <v>581.5</v>
      </c>
      <c r="M152" s="7">
        <v>7168529.1699999999</v>
      </c>
      <c r="N152" s="31">
        <v>-159240.41839324252</v>
      </c>
      <c r="O152" s="7">
        <f t="shared" si="22"/>
        <v>7009289</v>
      </c>
      <c r="P152" s="7">
        <v>1037390.619106663</v>
      </c>
      <c r="Q152" s="7">
        <v>229206.63130000001</v>
      </c>
      <c r="R152" s="7">
        <f t="shared" si="23"/>
        <v>5742691.7495933361</v>
      </c>
      <c r="S152" s="7">
        <v>0</v>
      </c>
      <c r="T152" s="14">
        <f t="shared" si="24"/>
        <v>12054</v>
      </c>
      <c r="U152" s="1">
        <f t="shared" si="18"/>
        <v>-29.399999999999977</v>
      </c>
      <c r="V152" s="7">
        <f t="shared" si="18"/>
        <v>222106.75999999978</v>
      </c>
      <c r="W152" s="7">
        <f t="shared" si="18"/>
        <v>96504.632092300104</v>
      </c>
      <c r="X152" s="7">
        <f t="shared" si="18"/>
        <v>318611.64048554283</v>
      </c>
      <c r="Y152" s="7">
        <f t="shared" si="18"/>
        <v>-2878.4488933369284</v>
      </c>
      <c r="Z152" s="7">
        <f t="shared" si="18"/>
        <v>6675.9213000000163</v>
      </c>
      <c r="AA152" s="7">
        <f t="shared" si="18"/>
        <v>314814.16807887889</v>
      </c>
      <c r="AB152" s="7">
        <f t="shared" si="18"/>
        <v>0</v>
      </c>
      <c r="AC152" s="14">
        <f t="shared" si="18"/>
        <v>1101.835391202394</v>
      </c>
    </row>
    <row r="153" spans="1:29" x14ac:dyDescent="0.25">
      <c r="A153" s="7" t="s">
        <v>199</v>
      </c>
      <c r="B153" s="7" t="s">
        <v>200</v>
      </c>
      <c r="C153" s="1">
        <v>87</v>
      </c>
      <c r="D153" s="7">
        <v>1802300.56</v>
      </c>
      <c r="E153" s="31">
        <v>-66354.940788480177</v>
      </c>
      <c r="F153" s="7">
        <f t="shared" si="19"/>
        <v>1735945.6192115198</v>
      </c>
      <c r="G153" s="7">
        <v>693364.20678000001</v>
      </c>
      <c r="H153" s="7">
        <v>40969.89</v>
      </c>
      <c r="I153" s="7">
        <f t="shared" si="20"/>
        <v>1001611.5224315198</v>
      </c>
      <c r="J153" s="7">
        <v>0</v>
      </c>
      <c r="K153" s="14">
        <f t="shared" si="21"/>
        <v>19953.397921971493</v>
      </c>
      <c r="L153" s="1">
        <v>78.7</v>
      </c>
      <c r="M153" s="7">
        <v>1793912.81</v>
      </c>
      <c r="N153" s="31">
        <v>-39849.656693996178</v>
      </c>
      <c r="O153" s="7">
        <f t="shared" si="22"/>
        <v>1754063</v>
      </c>
      <c r="P153" s="7">
        <v>788125.6108559313</v>
      </c>
      <c r="Q153" s="7">
        <v>42198.986700000001</v>
      </c>
      <c r="R153" s="7">
        <f t="shared" si="23"/>
        <v>923738.40244406869</v>
      </c>
      <c r="S153" s="7">
        <v>0</v>
      </c>
      <c r="T153" s="14">
        <f t="shared" si="24"/>
        <v>22288</v>
      </c>
      <c r="U153" s="1">
        <f t="shared" si="18"/>
        <v>-8.2999999999999972</v>
      </c>
      <c r="V153" s="7">
        <f t="shared" si="18"/>
        <v>-8387.75</v>
      </c>
      <c r="W153" s="7">
        <f t="shared" si="18"/>
        <v>26505.284094483999</v>
      </c>
      <c r="X153" s="7">
        <f t="shared" si="18"/>
        <v>18117.380788480164</v>
      </c>
      <c r="Y153" s="7">
        <f t="shared" si="18"/>
        <v>94761.404075931292</v>
      </c>
      <c r="Z153" s="7">
        <f t="shared" si="18"/>
        <v>1229.0967000000019</v>
      </c>
      <c r="AA153" s="7">
        <f t="shared" si="18"/>
        <v>-77873.119987451122</v>
      </c>
      <c r="AB153" s="7">
        <f t="shared" si="18"/>
        <v>0</v>
      </c>
      <c r="AC153" s="14">
        <f t="shared" si="18"/>
        <v>2334.6020780285071</v>
      </c>
    </row>
    <row r="154" spans="1:29" x14ac:dyDescent="0.25">
      <c r="A154" s="7" t="s">
        <v>201</v>
      </c>
      <c r="B154" s="7" t="s">
        <v>202</v>
      </c>
      <c r="C154" s="1">
        <v>899.2</v>
      </c>
      <c r="D154" s="7">
        <v>11879751.66</v>
      </c>
      <c r="E154" s="31">
        <v>-437374.45100785472</v>
      </c>
      <c r="F154" s="7">
        <f t="shared" si="19"/>
        <v>11442377.208992146</v>
      </c>
      <c r="G154" s="7">
        <v>6660724.6493639993</v>
      </c>
      <c r="H154" s="7">
        <v>323743.35999999999</v>
      </c>
      <c r="I154" s="7">
        <f t="shared" si="20"/>
        <v>4457909.1996281464</v>
      </c>
      <c r="J154" s="7">
        <v>0</v>
      </c>
      <c r="K154" s="14">
        <f t="shared" si="21"/>
        <v>12725.063622099806</v>
      </c>
      <c r="L154" s="1">
        <v>875.6</v>
      </c>
      <c r="M154" s="7">
        <v>12550063.6</v>
      </c>
      <c r="N154" s="31">
        <v>-278784.85685590137</v>
      </c>
      <c r="O154" s="7">
        <f t="shared" si="22"/>
        <v>12271279</v>
      </c>
      <c r="P154" s="7">
        <v>8010510.9099867716</v>
      </c>
      <c r="Q154" s="7">
        <v>333455.66080000001</v>
      </c>
      <c r="R154" s="7">
        <f t="shared" si="23"/>
        <v>3927312.4292132282</v>
      </c>
      <c r="S154" s="7">
        <v>0</v>
      </c>
      <c r="T154" s="14">
        <f t="shared" si="24"/>
        <v>14015</v>
      </c>
      <c r="U154" s="1">
        <f t="shared" si="18"/>
        <v>-23.600000000000023</v>
      </c>
      <c r="V154" s="7">
        <f t="shared" si="18"/>
        <v>670311.93999999948</v>
      </c>
      <c r="W154" s="7">
        <f t="shared" si="18"/>
        <v>158589.59415195335</v>
      </c>
      <c r="X154" s="7">
        <f t="shared" ref="X154:AC181" si="25">O154-F154</f>
        <v>828901.79100785404</v>
      </c>
      <c r="Y154" s="7">
        <f t="shared" si="25"/>
        <v>1349786.2606227724</v>
      </c>
      <c r="Z154" s="7">
        <f t="shared" si="25"/>
        <v>9712.3008000000264</v>
      </c>
      <c r="AA154" s="7">
        <f t="shared" si="25"/>
        <v>-530596.7704149182</v>
      </c>
      <c r="AB154" s="7">
        <f t="shared" si="25"/>
        <v>0</v>
      </c>
      <c r="AC154" s="14">
        <f t="shared" si="25"/>
        <v>1289.9363779001942</v>
      </c>
    </row>
    <row r="155" spans="1:29" x14ac:dyDescent="0.25">
      <c r="A155" s="7" t="s">
        <v>201</v>
      </c>
      <c r="B155" s="7" t="s">
        <v>203</v>
      </c>
      <c r="C155" s="1">
        <v>180.9</v>
      </c>
      <c r="D155" s="7">
        <v>3160525.51</v>
      </c>
      <c r="E155" s="31">
        <v>-116360.43828146571</v>
      </c>
      <c r="F155" s="7">
        <f t="shared" si="19"/>
        <v>3044165.071718534</v>
      </c>
      <c r="G155" s="7">
        <v>301710.73626000003</v>
      </c>
      <c r="H155" s="7">
        <v>86405.440000000002</v>
      </c>
      <c r="I155" s="7">
        <f t="shared" si="20"/>
        <v>2656048.8954585339</v>
      </c>
      <c r="J155" s="7">
        <v>0</v>
      </c>
      <c r="K155" s="14">
        <f t="shared" si="21"/>
        <v>16827.888732551321</v>
      </c>
      <c r="L155" s="1">
        <v>173</v>
      </c>
      <c r="M155" s="7">
        <v>3326084.38</v>
      </c>
      <c r="N155" s="31">
        <v>-73885.040532300525</v>
      </c>
      <c r="O155" s="7">
        <f t="shared" si="22"/>
        <v>3252199</v>
      </c>
      <c r="P155" s="7">
        <v>398999.51509013731</v>
      </c>
      <c r="Q155" s="7">
        <v>88997.603199999998</v>
      </c>
      <c r="R155" s="7">
        <f t="shared" si="23"/>
        <v>2764201.881709863</v>
      </c>
      <c r="S155" s="7">
        <v>0</v>
      </c>
      <c r="T155" s="14">
        <f t="shared" si="24"/>
        <v>18799</v>
      </c>
      <c r="U155" s="1">
        <f t="shared" ref="U155:W181" si="26">L155-C155</f>
        <v>-7.9000000000000057</v>
      </c>
      <c r="V155" s="7">
        <f t="shared" si="26"/>
        <v>165558.87000000011</v>
      </c>
      <c r="W155" s="7">
        <f t="shared" si="26"/>
        <v>42475.397749165189</v>
      </c>
      <c r="X155" s="7">
        <f t="shared" si="25"/>
        <v>208033.92828146601</v>
      </c>
      <c r="Y155" s="7">
        <f t="shared" si="25"/>
        <v>97288.778830137278</v>
      </c>
      <c r="Z155" s="7">
        <f t="shared" si="25"/>
        <v>2592.1631999999954</v>
      </c>
      <c r="AA155" s="7">
        <f t="shared" si="25"/>
        <v>108152.98625132907</v>
      </c>
      <c r="AB155" s="7">
        <f t="shared" si="25"/>
        <v>0</v>
      </c>
      <c r="AC155" s="14">
        <f t="shared" si="25"/>
        <v>1971.1112674486794</v>
      </c>
    </row>
    <row r="156" spans="1:29" x14ac:dyDescent="0.25">
      <c r="A156" s="7" t="s">
        <v>204</v>
      </c>
      <c r="B156" s="7" t="s">
        <v>205</v>
      </c>
      <c r="C156" s="1">
        <v>606.6</v>
      </c>
      <c r="D156" s="7">
        <v>5929700.1399999997</v>
      </c>
      <c r="E156" s="31">
        <v>-218312.58915169098</v>
      </c>
      <c r="F156" s="7">
        <f t="shared" si="19"/>
        <v>5711387.550848309</v>
      </c>
      <c r="G156" s="7">
        <v>862998.19200000004</v>
      </c>
      <c r="H156" s="7">
        <v>85923.71</v>
      </c>
      <c r="I156" s="7">
        <f t="shared" si="20"/>
        <v>4762465.6488483092</v>
      </c>
      <c r="J156" s="7">
        <v>0</v>
      </c>
      <c r="K156" s="14">
        <f t="shared" si="21"/>
        <v>9415.4097442273469</v>
      </c>
      <c r="L156" s="1">
        <v>588.29999999999995</v>
      </c>
      <c r="M156" s="7">
        <v>6188444.0099999998</v>
      </c>
      <c r="N156" s="31">
        <v>-137468.98282560179</v>
      </c>
      <c r="O156" s="7">
        <f t="shared" si="22"/>
        <v>6050975</v>
      </c>
      <c r="P156" s="7">
        <v>813705.00432473002</v>
      </c>
      <c r="Q156" s="7">
        <v>88501.421300000002</v>
      </c>
      <c r="R156" s="7">
        <f t="shared" si="23"/>
        <v>5148768.5743752699</v>
      </c>
      <c r="S156" s="7">
        <v>0</v>
      </c>
      <c r="T156" s="14">
        <f t="shared" si="24"/>
        <v>10286</v>
      </c>
      <c r="U156" s="1">
        <f t="shared" si="26"/>
        <v>-18.300000000000068</v>
      </c>
      <c r="V156" s="7">
        <f t="shared" si="26"/>
        <v>258743.87000000011</v>
      </c>
      <c r="W156" s="7">
        <f t="shared" si="26"/>
        <v>80843.606326089182</v>
      </c>
      <c r="X156" s="7">
        <f t="shared" si="25"/>
        <v>339587.44915169105</v>
      </c>
      <c r="Y156" s="7">
        <f t="shared" si="25"/>
        <v>-49293.187675270019</v>
      </c>
      <c r="Z156" s="7">
        <f t="shared" si="25"/>
        <v>2577.7112999999954</v>
      </c>
      <c r="AA156" s="7">
        <f t="shared" si="25"/>
        <v>386302.92552696075</v>
      </c>
      <c r="AB156" s="7">
        <f t="shared" si="25"/>
        <v>0</v>
      </c>
      <c r="AC156" s="14">
        <f t="shared" si="25"/>
        <v>870.59025577265311</v>
      </c>
    </row>
    <row r="157" spans="1:29" x14ac:dyDescent="0.25">
      <c r="A157" s="7" t="s">
        <v>204</v>
      </c>
      <c r="B157" s="7" t="s">
        <v>206</v>
      </c>
      <c r="C157" s="1">
        <v>137.4</v>
      </c>
      <c r="D157" s="7">
        <v>2426149.3199999998</v>
      </c>
      <c r="E157" s="31">
        <v>-89323.056345613863</v>
      </c>
      <c r="F157" s="7">
        <f t="shared" si="19"/>
        <v>2336826.2636543862</v>
      </c>
      <c r="G157" s="7">
        <v>685090.86817799998</v>
      </c>
      <c r="H157" s="7">
        <v>76331.929999999993</v>
      </c>
      <c r="I157" s="7">
        <f t="shared" si="20"/>
        <v>1575403.4654763862</v>
      </c>
      <c r="J157" s="7">
        <v>0</v>
      </c>
      <c r="K157" s="14">
        <f t="shared" si="21"/>
        <v>17007.469167790292</v>
      </c>
      <c r="L157" s="1">
        <v>126.6</v>
      </c>
      <c r="M157" s="7">
        <v>2476513.29</v>
      </c>
      <c r="N157" s="31">
        <v>-55012.821054897868</v>
      </c>
      <c r="O157" s="7">
        <f t="shared" si="22"/>
        <v>2421500</v>
      </c>
      <c r="P157" s="7">
        <v>697827.88998139231</v>
      </c>
      <c r="Q157" s="7">
        <v>78621.887900000002</v>
      </c>
      <c r="R157" s="7">
        <f t="shared" si="23"/>
        <v>1645050.2221186077</v>
      </c>
      <c r="S157" s="7">
        <v>0</v>
      </c>
      <c r="T157" s="14">
        <f t="shared" si="24"/>
        <v>19127</v>
      </c>
      <c r="U157" s="1">
        <f t="shared" si="26"/>
        <v>-10.800000000000011</v>
      </c>
      <c r="V157" s="7">
        <f t="shared" si="26"/>
        <v>50363.970000000205</v>
      </c>
      <c r="W157" s="7">
        <f t="shared" si="26"/>
        <v>34310.235290715995</v>
      </c>
      <c r="X157" s="7">
        <f t="shared" si="25"/>
        <v>84673.736345613841</v>
      </c>
      <c r="Y157" s="7">
        <f t="shared" si="25"/>
        <v>12737.02180339233</v>
      </c>
      <c r="Z157" s="7">
        <f t="shared" si="25"/>
        <v>2289.9579000000085</v>
      </c>
      <c r="AA157" s="7">
        <f t="shared" si="25"/>
        <v>69646.756642221473</v>
      </c>
      <c r="AB157" s="7">
        <f t="shared" si="25"/>
        <v>0</v>
      </c>
      <c r="AC157" s="14">
        <f t="shared" si="25"/>
        <v>2119.530832209708</v>
      </c>
    </row>
    <row r="158" spans="1:29" x14ac:dyDescent="0.25">
      <c r="A158" s="7" t="s">
        <v>207</v>
      </c>
      <c r="B158" s="7" t="s">
        <v>207</v>
      </c>
      <c r="C158" s="1">
        <v>3549.5</v>
      </c>
      <c r="D158" s="7">
        <v>37136447.43</v>
      </c>
      <c r="E158" s="31">
        <v>-1367245.1892886038</v>
      </c>
      <c r="F158" s="7">
        <f t="shared" si="19"/>
        <v>35769202.240711398</v>
      </c>
      <c r="G158" s="7">
        <v>25694920.900400002</v>
      </c>
      <c r="H158" s="7">
        <v>1467254.95</v>
      </c>
      <c r="I158" s="7">
        <f t="shared" si="20"/>
        <v>8607026.3903113976</v>
      </c>
      <c r="J158" s="7">
        <v>0</v>
      </c>
      <c r="K158" s="14">
        <f t="shared" si="21"/>
        <v>10077.25094822127</v>
      </c>
      <c r="L158" s="1">
        <v>3497.7</v>
      </c>
      <c r="M158" s="7">
        <v>39565981.509999998</v>
      </c>
      <c r="N158" s="31">
        <v>-661640.00694513903</v>
      </c>
      <c r="O158" s="7">
        <f t="shared" si="22"/>
        <v>38904342</v>
      </c>
      <c r="P158" s="7">
        <v>37393068.904554859</v>
      </c>
      <c r="Q158" s="7">
        <v>1511272.5985000001</v>
      </c>
      <c r="R158" s="7">
        <f t="shared" si="23"/>
        <v>0.49694514111615717</v>
      </c>
      <c r="S158" s="7">
        <v>217273.18574651808</v>
      </c>
      <c r="T158" s="14">
        <f t="shared" si="24"/>
        <v>11061</v>
      </c>
      <c r="U158" s="1">
        <f t="shared" si="26"/>
        <v>-51.800000000000182</v>
      </c>
      <c r="V158" s="7">
        <f t="shared" si="26"/>
        <v>2429534.0799999982</v>
      </c>
      <c r="W158" s="7">
        <f t="shared" si="26"/>
        <v>705605.18234346481</v>
      </c>
      <c r="X158" s="7">
        <f t="shared" si="25"/>
        <v>3135139.7592886016</v>
      </c>
      <c r="Y158" s="7">
        <f t="shared" si="25"/>
        <v>11698148.004154857</v>
      </c>
      <c r="Z158" s="7">
        <f t="shared" si="25"/>
        <v>44017.648500000127</v>
      </c>
      <c r="AA158" s="7">
        <f t="shared" si="25"/>
        <v>-8607025.8933662567</v>
      </c>
      <c r="AB158" s="7">
        <f t="shared" si="25"/>
        <v>217273.18574651808</v>
      </c>
      <c r="AC158" s="14">
        <f t="shared" si="25"/>
        <v>983.74905177873006</v>
      </c>
    </row>
    <row r="159" spans="1:29" x14ac:dyDescent="0.25">
      <c r="A159" s="7" t="s">
        <v>208</v>
      </c>
      <c r="B159" s="7" t="s">
        <v>209</v>
      </c>
      <c r="C159" s="1">
        <v>334.9</v>
      </c>
      <c r="D159" s="7">
        <v>4301494.38</v>
      </c>
      <c r="E159" s="31">
        <v>-158367.26194374607</v>
      </c>
      <c r="F159" s="7">
        <f t="shared" si="19"/>
        <v>4143127.118056254</v>
      </c>
      <c r="G159" s="7">
        <v>3553763.0520000001</v>
      </c>
      <c r="H159" s="7">
        <v>395018.5</v>
      </c>
      <c r="I159" s="7">
        <f t="shared" si="20"/>
        <v>194345.56605625385</v>
      </c>
      <c r="J159" s="7">
        <v>0</v>
      </c>
      <c r="K159" s="14">
        <f t="shared" si="21"/>
        <v>12371.236542419392</v>
      </c>
      <c r="L159" s="1">
        <v>313.7</v>
      </c>
      <c r="M159" s="7">
        <v>4481536.07</v>
      </c>
      <c r="N159" s="31">
        <v>-99552.036674101691</v>
      </c>
      <c r="O159" s="7">
        <f t="shared" si="22"/>
        <v>4381984</v>
      </c>
      <c r="P159" s="7">
        <v>3904733.2562600621</v>
      </c>
      <c r="Q159" s="7">
        <v>406869.05499999999</v>
      </c>
      <c r="R159" s="7">
        <f t="shared" si="23"/>
        <v>70381.688739937905</v>
      </c>
      <c r="S159" s="7">
        <v>0</v>
      </c>
      <c r="T159" s="14">
        <f t="shared" si="24"/>
        <v>13969</v>
      </c>
      <c r="U159" s="1">
        <f t="shared" si="26"/>
        <v>-21.199999999999989</v>
      </c>
      <c r="V159" s="7">
        <f t="shared" si="26"/>
        <v>180041.69000000041</v>
      </c>
      <c r="W159" s="7">
        <f t="shared" si="26"/>
        <v>58815.225269644376</v>
      </c>
      <c r="X159" s="7">
        <f t="shared" si="25"/>
        <v>238856.881943746</v>
      </c>
      <c r="Y159" s="7">
        <f t="shared" si="25"/>
        <v>350970.20426006196</v>
      </c>
      <c r="Z159" s="7">
        <f t="shared" si="25"/>
        <v>11850.554999999993</v>
      </c>
      <c r="AA159" s="7">
        <f t="shared" si="25"/>
        <v>-123963.87731631595</v>
      </c>
      <c r="AB159" s="7">
        <f t="shared" si="25"/>
        <v>0</v>
      </c>
      <c r="AC159" s="14">
        <f t="shared" si="25"/>
        <v>1597.7634575806078</v>
      </c>
    </row>
    <row r="160" spans="1:29" x14ac:dyDescent="0.25">
      <c r="A160" s="7" t="s">
        <v>208</v>
      </c>
      <c r="B160" s="7" t="s">
        <v>210</v>
      </c>
      <c r="C160" s="1">
        <v>2278.8000000000002</v>
      </c>
      <c r="D160" s="7">
        <v>21643442.100000001</v>
      </c>
      <c r="E160" s="31">
        <v>-796842.29749359842</v>
      </c>
      <c r="F160" s="7">
        <f t="shared" si="19"/>
        <v>20846599.802506402</v>
      </c>
      <c r="G160" s="7">
        <v>8022252.870050001</v>
      </c>
      <c r="H160" s="7">
        <v>825030.79</v>
      </c>
      <c r="I160" s="7">
        <f t="shared" si="20"/>
        <v>11999316.142456401</v>
      </c>
      <c r="J160" s="7">
        <v>0</v>
      </c>
      <c r="K160" s="14">
        <f t="shared" si="21"/>
        <v>9148.0602959919252</v>
      </c>
      <c r="L160" s="1">
        <v>2117.3000000000002</v>
      </c>
      <c r="M160" s="7">
        <v>21931257.219999999</v>
      </c>
      <c r="N160" s="31">
        <v>-487177.00560080452</v>
      </c>
      <c r="O160" s="7">
        <f t="shared" si="22"/>
        <v>21444080</v>
      </c>
      <c r="P160" s="7">
        <v>11057225.260602726</v>
      </c>
      <c r="Q160" s="7">
        <v>849781.71370000008</v>
      </c>
      <c r="R160" s="7">
        <f t="shared" si="23"/>
        <v>9537073.0256972741</v>
      </c>
      <c r="S160" s="7">
        <v>0</v>
      </c>
      <c r="T160" s="14">
        <f t="shared" si="24"/>
        <v>10128</v>
      </c>
      <c r="U160" s="1">
        <f t="shared" si="26"/>
        <v>-161.5</v>
      </c>
      <c r="V160" s="7">
        <f t="shared" si="26"/>
        <v>287815.11999999732</v>
      </c>
      <c r="W160" s="7">
        <f t="shared" si="26"/>
        <v>309665.2918927939</v>
      </c>
      <c r="X160" s="7">
        <f t="shared" si="25"/>
        <v>597480.19749359787</v>
      </c>
      <c r="Y160" s="7">
        <f t="shared" si="25"/>
        <v>3034972.3905527247</v>
      </c>
      <c r="Z160" s="7">
        <f t="shared" si="25"/>
        <v>24750.923700000043</v>
      </c>
      <c r="AA160" s="7">
        <f t="shared" si="25"/>
        <v>-2462243.116759127</v>
      </c>
      <c r="AB160" s="7">
        <f t="shared" si="25"/>
        <v>0</v>
      </c>
      <c r="AC160" s="14">
        <f t="shared" si="25"/>
        <v>979.93970400807484</v>
      </c>
    </row>
    <row r="161" spans="1:29" x14ac:dyDescent="0.25">
      <c r="A161" s="7" t="s">
        <v>211</v>
      </c>
      <c r="B161" s="7" t="s">
        <v>212</v>
      </c>
      <c r="C161" s="1">
        <v>434</v>
      </c>
      <c r="D161" s="7">
        <v>4959882.8</v>
      </c>
      <c r="E161" s="31">
        <v>-182607.01728450955</v>
      </c>
      <c r="F161" s="7">
        <f t="shared" si="19"/>
        <v>4777275.7827154901</v>
      </c>
      <c r="G161" s="7">
        <v>1269863.3800619999</v>
      </c>
      <c r="H161" s="7">
        <v>128675.87</v>
      </c>
      <c r="I161" s="7">
        <f t="shared" si="20"/>
        <v>3378736.5326534901</v>
      </c>
      <c r="J161" s="7">
        <v>0</v>
      </c>
      <c r="K161" s="14">
        <f t="shared" si="21"/>
        <v>11007.547886441222</v>
      </c>
      <c r="L161" s="1">
        <v>425</v>
      </c>
      <c r="M161" s="7">
        <v>5325248.08</v>
      </c>
      <c r="N161" s="31">
        <v>-118294.10360159159</v>
      </c>
      <c r="O161" s="7">
        <f t="shared" si="22"/>
        <v>5206954</v>
      </c>
      <c r="P161" s="7">
        <v>1341148.2582192542</v>
      </c>
      <c r="Q161" s="7">
        <v>132536.14610000001</v>
      </c>
      <c r="R161" s="7">
        <f t="shared" si="23"/>
        <v>3733269.5956807458</v>
      </c>
      <c r="S161" s="7">
        <v>0</v>
      </c>
      <c r="T161" s="14">
        <f t="shared" si="24"/>
        <v>12252</v>
      </c>
      <c r="U161" s="1">
        <f t="shared" si="26"/>
        <v>-9</v>
      </c>
      <c r="V161" s="7">
        <f t="shared" si="26"/>
        <v>365365.28000000026</v>
      </c>
      <c r="W161" s="7">
        <f t="shared" si="26"/>
        <v>64312.913682917962</v>
      </c>
      <c r="X161" s="7">
        <f t="shared" si="25"/>
        <v>429678.21728450991</v>
      </c>
      <c r="Y161" s="7">
        <f t="shared" si="25"/>
        <v>71284.878157254308</v>
      </c>
      <c r="Z161" s="7">
        <f t="shared" si="25"/>
        <v>3860.2761000000173</v>
      </c>
      <c r="AA161" s="7">
        <f t="shared" si="25"/>
        <v>354533.0630272557</v>
      </c>
      <c r="AB161" s="7">
        <f t="shared" si="25"/>
        <v>0</v>
      </c>
      <c r="AC161" s="14">
        <f t="shared" si="25"/>
        <v>1244.4521135587784</v>
      </c>
    </row>
    <row r="162" spans="1:29" x14ac:dyDescent="0.25">
      <c r="A162" s="7" t="s">
        <v>211</v>
      </c>
      <c r="B162" s="7" t="s">
        <v>213</v>
      </c>
      <c r="C162" s="1">
        <v>94.6</v>
      </c>
      <c r="D162" s="7">
        <v>1831219.29</v>
      </c>
      <c r="E162" s="31">
        <v>-67419.635911710924</v>
      </c>
      <c r="F162" s="7">
        <f t="shared" si="19"/>
        <v>1763799.654088289</v>
      </c>
      <c r="G162" s="7">
        <v>482546.33544700005</v>
      </c>
      <c r="H162" s="7">
        <v>52489.919999999998</v>
      </c>
      <c r="I162" s="7">
        <f t="shared" si="20"/>
        <v>1228763.398641289</v>
      </c>
      <c r="J162" s="7">
        <v>0</v>
      </c>
      <c r="K162" s="14">
        <f t="shared" si="21"/>
        <v>18644.816639411089</v>
      </c>
      <c r="L162" s="1">
        <v>85.4</v>
      </c>
      <c r="M162" s="7">
        <v>1819271.74</v>
      </c>
      <c r="N162" s="31">
        <v>-40412.975406585712</v>
      </c>
      <c r="O162" s="7">
        <f t="shared" si="22"/>
        <v>1778859</v>
      </c>
      <c r="P162" s="7">
        <v>539837.64676627913</v>
      </c>
      <c r="Q162" s="7">
        <v>54064.617599999998</v>
      </c>
      <c r="R162" s="7">
        <f t="shared" si="23"/>
        <v>1184956.7356337209</v>
      </c>
      <c r="S162" s="7">
        <v>0</v>
      </c>
      <c r="T162" s="14">
        <f t="shared" si="24"/>
        <v>20830</v>
      </c>
      <c r="U162" s="1">
        <f t="shared" si="26"/>
        <v>-9.1999999999999886</v>
      </c>
      <c r="V162" s="7">
        <f t="shared" si="26"/>
        <v>-11947.550000000047</v>
      </c>
      <c r="W162" s="7">
        <f t="shared" si="26"/>
        <v>27006.660505125212</v>
      </c>
      <c r="X162" s="7">
        <f t="shared" si="25"/>
        <v>15059.345911710989</v>
      </c>
      <c r="Y162" s="7">
        <f t="shared" si="25"/>
        <v>57291.311319279077</v>
      </c>
      <c r="Z162" s="7">
        <f t="shared" si="25"/>
        <v>1574.6975999999995</v>
      </c>
      <c r="AA162" s="7">
        <f t="shared" si="25"/>
        <v>-43806.663007568102</v>
      </c>
      <c r="AB162" s="7">
        <f t="shared" si="25"/>
        <v>0</v>
      </c>
      <c r="AC162" s="14">
        <f t="shared" si="25"/>
        <v>2185.1833605889115</v>
      </c>
    </row>
    <row r="163" spans="1:29" x14ac:dyDescent="0.25">
      <c r="A163" s="7" t="s">
        <v>211</v>
      </c>
      <c r="B163" s="7" t="s">
        <v>214</v>
      </c>
      <c r="C163" s="1">
        <v>210.7</v>
      </c>
      <c r="D163" s="7">
        <v>3306981.89</v>
      </c>
      <c r="E163" s="31">
        <v>-121752.49365706588</v>
      </c>
      <c r="F163" s="7">
        <f t="shared" si="19"/>
        <v>3185229.3963429341</v>
      </c>
      <c r="G163" s="7">
        <v>551220.87600000005</v>
      </c>
      <c r="H163" s="7">
        <v>77445.38</v>
      </c>
      <c r="I163" s="7">
        <f t="shared" si="20"/>
        <v>2556563.1403429341</v>
      </c>
      <c r="J163" s="7">
        <v>0</v>
      </c>
      <c r="K163" s="14">
        <f t="shared" si="21"/>
        <v>15117.36780419048</v>
      </c>
      <c r="L163" s="1">
        <v>200.2</v>
      </c>
      <c r="M163" s="7">
        <v>3490491.73</v>
      </c>
      <c r="N163" s="31">
        <v>-77537.155851923933</v>
      </c>
      <c r="O163" s="7">
        <f t="shared" si="22"/>
        <v>3412955</v>
      </c>
      <c r="P163" s="7">
        <v>565238.01815516269</v>
      </c>
      <c r="Q163" s="7">
        <v>79768.741400000014</v>
      </c>
      <c r="R163" s="7">
        <f t="shared" si="23"/>
        <v>2767948.2404448371</v>
      </c>
      <c r="S163" s="7">
        <v>0</v>
      </c>
      <c r="T163" s="14">
        <f t="shared" si="24"/>
        <v>17048</v>
      </c>
      <c r="U163" s="1">
        <f t="shared" si="26"/>
        <v>-10.5</v>
      </c>
      <c r="V163" s="7">
        <f t="shared" si="26"/>
        <v>183509.83999999985</v>
      </c>
      <c r="W163" s="7">
        <f t="shared" si="26"/>
        <v>44215.337805141942</v>
      </c>
      <c r="X163" s="7">
        <f t="shared" si="25"/>
        <v>227725.60365706589</v>
      </c>
      <c r="Y163" s="7">
        <f t="shared" si="25"/>
        <v>14017.142155162641</v>
      </c>
      <c r="Z163" s="7">
        <f t="shared" si="25"/>
        <v>2323.3614000000089</v>
      </c>
      <c r="AA163" s="7">
        <f t="shared" si="25"/>
        <v>211385.10010190308</v>
      </c>
      <c r="AB163" s="7">
        <f t="shared" si="25"/>
        <v>0</v>
      </c>
      <c r="AC163" s="14">
        <f t="shared" si="25"/>
        <v>1930.6321958095195</v>
      </c>
    </row>
    <row r="164" spans="1:29" x14ac:dyDescent="0.25">
      <c r="A164" s="7" t="s">
        <v>211</v>
      </c>
      <c r="B164" s="7" t="s">
        <v>215</v>
      </c>
      <c r="C164" s="1">
        <v>129.30000000000001</v>
      </c>
      <c r="D164" s="7">
        <v>2372656.8199999998</v>
      </c>
      <c r="E164" s="31">
        <v>-87353.63362617146</v>
      </c>
      <c r="F164" s="7">
        <f t="shared" si="19"/>
        <v>2285303.1863738284</v>
      </c>
      <c r="G164" s="7">
        <v>610077.39300000004</v>
      </c>
      <c r="H164" s="7">
        <v>52547.76</v>
      </c>
      <c r="I164" s="7">
        <f t="shared" si="20"/>
        <v>1622678.0333738283</v>
      </c>
      <c r="J164" s="7">
        <v>0</v>
      </c>
      <c r="K164" s="14">
        <f t="shared" si="21"/>
        <v>17674.425261978562</v>
      </c>
      <c r="L164" s="1">
        <v>126.2</v>
      </c>
      <c r="M164" s="7">
        <v>2509107.2000000002</v>
      </c>
      <c r="N164" s="31">
        <v>-55736.856312673306</v>
      </c>
      <c r="O164" s="7">
        <f t="shared" si="22"/>
        <v>2453370</v>
      </c>
      <c r="P164" s="7">
        <v>611720.57524930674</v>
      </c>
      <c r="Q164" s="7">
        <v>54124.192800000004</v>
      </c>
      <c r="R164" s="7">
        <f t="shared" si="23"/>
        <v>1787525.2319506931</v>
      </c>
      <c r="S164" s="7">
        <v>0</v>
      </c>
      <c r="T164" s="14">
        <f t="shared" si="24"/>
        <v>19440</v>
      </c>
      <c r="U164" s="1">
        <f t="shared" si="26"/>
        <v>-3.1000000000000085</v>
      </c>
      <c r="V164" s="7">
        <f t="shared" si="26"/>
        <v>136450.38000000035</v>
      </c>
      <c r="W164" s="7">
        <f t="shared" si="26"/>
        <v>31616.777313498154</v>
      </c>
      <c r="X164" s="7">
        <f t="shared" si="25"/>
        <v>168066.81362617156</v>
      </c>
      <c r="Y164" s="7">
        <f t="shared" si="25"/>
        <v>1643.1822493067011</v>
      </c>
      <c r="Z164" s="7">
        <f t="shared" si="25"/>
        <v>1576.4328000000023</v>
      </c>
      <c r="AA164" s="7">
        <f t="shared" si="25"/>
        <v>164847.19857686479</v>
      </c>
      <c r="AB164" s="7">
        <f t="shared" si="25"/>
        <v>0</v>
      </c>
      <c r="AC164" s="14">
        <f t="shared" si="25"/>
        <v>1765.574738021438</v>
      </c>
    </row>
    <row r="165" spans="1:29" x14ac:dyDescent="0.25">
      <c r="A165" s="7" t="s">
        <v>211</v>
      </c>
      <c r="B165" s="7" t="s">
        <v>216</v>
      </c>
      <c r="C165" s="1">
        <v>81.2</v>
      </c>
      <c r="D165" s="7">
        <v>1595037.41</v>
      </c>
      <c r="E165" s="31">
        <v>-58724.174671488072</v>
      </c>
      <c r="F165" s="7">
        <f t="shared" si="19"/>
        <v>1536313.2353285118</v>
      </c>
      <c r="G165" s="7">
        <v>807092.96047199995</v>
      </c>
      <c r="H165" s="7">
        <v>100854.83</v>
      </c>
      <c r="I165" s="7">
        <f t="shared" si="20"/>
        <v>628365.44485651189</v>
      </c>
      <c r="J165" s="7">
        <v>0</v>
      </c>
      <c r="K165" s="14">
        <f t="shared" si="21"/>
        <v>18920.113735572806</v>
      </c>
      <c r="L165" s="1">
        <v>74</v>
      </c>
      <c r="M165" s="7">
        <v>1599979.47</v>
      </c>
      <c r="N165" s="31">
        <v>-35541.656339999019</v>
      </c>
      <c r="O165" s="7">
        <f t="shared" si="22"/>
        <v>1564438</v>
      </c>
      <c r="P165" s="7">
        <v>857732.6446334566</v>
      </c>
      <c r="Q165" s="7">
        <v>103880.4749</v>
      </c>
      <c r="R165" s="7">
        <f t="shared" si="23"/>
        <v>602824.88046654337</v>
      </c>
      <c r="S165" s="7">
        <v>0</v>
      </c>
      <c r="T165" s="14">
        <f t="shared" si="24"/>
        <v>21141</v>
      </c>
      <c r="U165" s="1">
        <f t="shared" si="26"/>
        <v>-7.2000000000000028</v>
      </c>
      <c r="V165" s="7">
        <f t="shared" si="26"/>
        <v>4942.0600000000559</v>
      </c>
      <c r="W165" s="7">
        <f t="shared" si="26"/>
        <v>23182.518331489053</v>
      </c>
      <c r="X165" s="7">
        <f t="shared" si="25"/>
        <v>28124.764671488199</v>
      </c>
      <c r="Y165" s="7">
        <f t="shared" si="25"/>
        <v>50639.684161456651</v>
      </c>
      <c r="Z165" s="7">
        <f t="shared" si="25"/>
        <v>3025.6448999999993</v>
      </c>
      <c r="AA165" s="7">
        <f t="shared" si="25"/>
        <v>-25540.564389968524</v>
      </c>
      <c r="AB165" s="7">
        <f t="shared" si="25"/>
        <v>0</v>
      </c>
      <c r="AC165" s="14">
        <f t="shared" si="25"/>
        <v>2220.886264427194</v>
      </c>
    </row>
    <row r="166" spans="1:29" x14ac:dyDescent="0.25">
      <c r="A166" s="7" t="s">
        <v>217</v>
      </c>
      <c r="B166" s="7" t="s">
        <v>218</v>
      </c>
      <c r="C166" s="1">
        <v>1849.3</v>
      </c>
      <c r="D166" s="7">
        <v>18210061.949999999</v>
      </c>
      <c r="E166" s="31">
        <v>-670436.2242703879</v>
      </c>
      <c r="F166" s="7">
        <f t="shared" si="19"/>
        <v>17539625.725729611</v>
      </c>
      <c r="G166" s="7">
        <v>12991360.359799998</v>
      </c>
      <c r="H166" s="7">
        <v>394179.39</v>
      </c>
      <c r="I166" s="7">
        <f t="shared" si="20"/>
        <v>4154085.9759296128</v>
      </c>
      <c r="J166" s="7">
        <v>797633.28417184751</v>
      </c>
      <c r="K166" s="14">
        <f t="shared" si="21"/>
        <v>9053.1511607406937</v>
      </c>
      <c r="L166" s="1">
        <v>1785.9</v>
      </c>
      <c r="M166" s="7">
        <v>19093660.640000001</v>
      </c>
      <c r="N166" s="31">
        <v>-1237.9223627060419</v>
      </c>
      <c r="O166" s="7">
        <f t="shared" si="22"/>
        <v>19092423</v>
      </c>
      <c r="P166" s="7">
        <v>18686417.945937295</v>
      </c>
      <c r="Q166" s="7">
        <v>406004.77170000004</v>
      </c>
      <c r="R166" s="7">
        <f t="shared" si="23"/>
        <v>0.28236270544584841</v>
      </c>
      <c r="S166" s="7">
        <v>1086858.5455673076</v>
      </c>
      <c r="T166" s="14">
        <f t="shared" si="24"/>
        <v>10082</v>
      </c>
      <c r="U166" s="1">
        <f t="shared" si="26"/>
        <v>-63.399999999999864</v>
      </c>
      <c r="V166" s="7">
        <f t="shared" si="26"/>
        <v>883598.69000000134</v>
      </c>
      <c r="W166" s="7">
        <f t="shared" si="26"/>
        <v>669198.30190768186</v>
      </c>
      <c r="X166" s="7">
        <f t="shared" si="25"/>
        <v>1552797.2742703892</v>
      </c>
      <c r="Y166" s="7">
        <f t="shared" si="25"/>
        <v>5695057.5861372966</v>
      </c>
      <c r="Z166" s="7">
        <f t="shared" si="25"/>
        <v>11825.381700000027</v>
      </c>
      <c r="AA166" s="7">
        <f t="shared" si="25"/>
        <v>-4154085.6935669072</v>
      </c>
      <c r="AB166" s="7">
        <f t="shared" si="25"/>
        <v>289225.26139546011</v>
      </c>
      <c r="AC166" s="14">
        <f t="shared" si="25"/>
        <v>1028.8488392593063</v>
      </c>
    </row>
    <row r="167" spans="1:29" x14ac:dyDescent="0.25">
      <c r="A167" s="7" t="s">
        <v>217</v>
      </c>
      <c r="B167" s="7" t="s">
        <v>219</v>
      </c>
      <c r="C167" s="1">
        <v>2049</v>
      </c>
      <c r="D167" s="7">
        <v>19382327.850000001</v>
      </c>
      <c r="E167" s="31">
        <v>-114.60000000160653</v>
      </c>
      <c r="F167" s="7">
        <f t="shared" si="19"/>
        <v>19382213.25</v>
      </c>
      <c r="G167" s="7">
        <v>18790457.59</v>
      </c>
      <c r="H167" s="7">
        <v>591755.66</v>
      </c>
      <c r="I167" s="7">
        <f t="shared" si="20"/>
        <v>0</v>
      </c>
      <c r="J167" s="7">
        <v>0</v>
      </c>
      <c r="K167" s="14">
        <f t="shared" si="21"/>
        <v>9459.3524890190329</v>
      </c>
      <c r="L167" s="1">
        <v>2045.2</v>
      </c>
      <c r="M167" s="7">
        <v>20919609.100000001</v>
      </c>
      <c r="N167" s="31">
        <v>-516.47107649070676</v>
      </c>
      <c r="O167" s="7">
        <f t="shared" si="22"/>
        <v>20919093</v>
      </c>
      <c r="P167" s="7">
        <v>20309584.299123511</v>
      </c>
      <c r="Q167" s="7">
        <v>609508.32980000007</v>
      </c>
      <c r="R167" s="7">
        <f t="shared" si="23"/>
        <v>0.37107648921664804</v>
      </c>
      <c r="S167" s="7">
        <v>797633.28417184751</v>
      </c>
      <c r="T167" s="14">
        <f t="shared" si="24"/>
        <v>9838</v>
      </c>
      <c r="U167" s="1">
        <f t="shared" si="26"/>
        <v>-3.7999999999999545</v>
      </c>
      <c r="V167" s="7">
        <f t="shared" si="26"/>
        <v>1537281.25</v>
      </c>
      <c r="W167" s="7">
        <f t="shared" si="26"/>
        <v>-401.87107648910023</v>
      </c>
      <c r="X167" s="7">
        <f t="shared" si="25"/>
        <v>1536879.75</v>
      </c>
      <c r="Y167" s="7">
        <f t="shared" si="25"/>
        <v>1519126.7091235109</v>
      </c>
      <c r="Z167" s="7">
        <f t="shared" si="25"/>
        <v>17752.669800000032</v>
      </c>
      <c r="AA167" s="7">
        <f t="shared" si="25"/>
        <v>0.37107648921664804</v>
      </c>
      <c r="AB167" s="7">
        <f t="shared" si="25"/>
        <v>797633.28417184751</v>
      </c>
      <c r="AC167" s="14">
        <f t="shared" si="25"/>
        <v>378.64751098096713</v>
      </c>
    </row>
    <row r="168" spans="1:29" x14ac:dyDescent="0.25">
      <c r="A168" s="7" t="s">
        <v>217</v>
      </c>
      <c r="B168" s="7" t="s">
        <v>220</v>
      </c>
      <c r="C168" s="1">
        <v>2657.5</v>
      </c>
      <c r="D168" s="7">
        <v>25817771.239999998</v>
      </c>
      <c r="E168" s="31">
        <v>-950527.74212128425</v>
      </c>
      <c r="F168" s="7">
        <f t="shared" si="19"/>
        <v>24867243.497878715</v>
      </c>
      <c r="G168" s="7">
        <v>21008727.619650003</v>
      </c>
      <c r="H168" s="7">
        <v>694022.99</v>
      </c>
      <c r="I168" s="7">
        <f t="shared" si="20"/>
        <v>3164492.8882287126</v>
      </c>
      <c r="J168" s="7">
        <v>0</v>
      </c>
      <c r="K168" s="14">
        <f t="shared" si="21"/>
        <v>9357.3823134068534</v>
      </c>
      <c r="L168" s="1">
        <v>2603.6999999999998</v>
      </c>
      <c r="M168" s="7">
        <v>27371385.219999999</v>
      </c>
      <c r="N168" s="31">
        <v>-232.93746947706677</v>
      </c>
      <c r="O168" s="7">
        <f t="shared" si="22"/>
        <v>27371152</v>
      </c>
      <c r="P168" s="7">
        <v>26656308.320300002</v>
      </c>
      <c r="Q168" s="7">
        <v>714843.67969999998</v>
      </c>
      <c r="R168" s="7">
        <f t="shared" si="23"/>
        <v>-1.6298145055770874E-9</v>
      </c>
      <c r="S168" s="7">
        <v>1093916.0485345561</v>
      </c>
      <c r="T168" s="14">
        <f t="shared" si="24"/>
        <v>10092</v>
      </c>
      <c r="U168" s="1">
        <f t="shared" si="26"/>
        <v>-53.800000000000182</v>
      </c>
      <c r="V168" s="7">
        <f t="shared" si="26"/>
        <v>1553613.9800000004</v>
      </c>
      <c r="W168" s="7">
        <f t="shared" si="26"/>
        <v>950294.80465180718</v>
      </c>
      <c r="X168" s="7">
        <f t="shared" si="25"/>
        <v>2503908.5021212846</v>
      </c>
      <c r="Y168" s="7">
        <f t="shared" si="25"/>
        <v>5647580.7006499991</v>
      </c>
      <c r="Z168" s="7">
        <f t="shared" si="25"/>
        <v>20820.689699999988</v>
      </c>
      <c r="AA168" s="7">
        <f t="shared" si="25"/>
        <v>-3164492.8882287145</v>
      </c>
      <c r="AB168" s="7">
        <f t="shared" si="25"/>
        <v>1093916.0485345561</v>
      </c>
      <c r="AC168" s="14">
        <f t="shared" si="25"/>
        <v>734.61768659314657</v>
      </c>
    </row>
    <row r="169" spans="1:29" x14ac:dyDescent="0.25">
      <c r="A169" s="7" t="s">
        <v>217</v>
      </c>
      <c r="B169" s="7" t="s">
        <v>221</v>
      </c>
      <c r="C169" s="1">
        <v>8025.4</v>
      </c>
      <c r="D169" s="7">
        <v>75607453.909999996</v>
      </c>
      <c r="E169" s="31">
        <v>-2783624.5733429687</v>
      </c>
      <c r="F169" s="7">
        <f t="shared" si="19"/>
        <v>72823829.336657032</v>
      </c>
      <c r="G169" s="7">
        <v>44044668.593999997</v>
      </c>
      <c r="H169" s="7">
        <v>1829123.25</v>
      </c>
      <c r="I169" s="7">
        <f t="shared" si="20"/>
        <v>26950037.492657036</v>
      </c>
      <c r="J169" s="7">
        <v>0</v>
      </c>
      <c r="K169" s="14">
        <f t="shared" si="21"/>
        <v>9074.1681831007845</v>
      </c>
      <c r="L169" s="1">
        <v>8245.9</v>
      </c>
      <c r="M169" s="7">
        <v>84049881.489999995</v>
      </c>
      <c r="N169" s="31">
        <v>-1867068.9589130944</v>
      </c>
      <c r="O169" s="7">
        <f t="shared" si="22"/>
        <v>82182813</v>
      </c>
      <c r="P169" s="7">
        <v>62524655.980603352</v>
      </c>
      <c r="Q169" s="7">
        <v>1883996.9475</v>
      </c>
      <c r="R169" s="7">
        <f t="shared" si="23"/>
        <v>17774160.071896646</v>
      </c>
      <c r="S169" s="7">
        <v>0</v>
      </c>
      <c r="T169" s="14">
        <f t="shared" si="24"/>
        <v>9967</v>
      </c>
      <c r="U169" s="1">
        <f t="shared" si="26"/>
        <v>220.5</v>
      </c>
      <c r="V169" s="7">
        <f t="shared" si="26"/>
        <v>8442427.5799999982</v>
      </c>
      <c r="W169" s="7">
        <f t="shared" si="26"/>
        <v>916555.61442987435</v>
      </c>
      <c r="X169" s="7">
        <f t="shared" si="25"/>
        <v>9358983.6633429676</v>
      </c>
      <c r="Y169" s="7">
        <f t="shared" si="25"/>
        <v>18479987.386603355</v>
      </c>
      <c r="Z169" s="7">
        <f t="shared" si="25"/>
        <v>54873.697500000009</v>
      </c>
      <c r="AA169" s="7">
        <f t="shared" si="25"/>
        <v>-9175877.4207603894</v>
      </c>
      <c r="AB169" s="7">
        <f t="shared" si="25"/>
        <v>0</v>
      </c>
      <c r="AC169" s="14">
        <f t="shared" si="25"/>
        <v>892.83181689921548</v>
      </c>
    </row>
    <row r="170" spans="1:29" x14ac:dyDescent="0.25">
      <c r="A170" s="7" t="s">
        <v>217</v>
      </c>
      <c r="B170" s="7" t="s">
        <v>222</v>
      </c>
      <c r="C170" s="1">
        <v>3790.5</v>
      </c>
      <c r="D170" s="7">
        <v>35710376.310000002</v>
      </c>
      <c r="E170" s="31">
        <v>-1314741.8128663264</v>
      </c>
      <c r="F170" s="7">
        <f t="shared" si="19"/>
        <v>34395634.497133672</v>
      </c>
      <c r="G170" s="7">
        <v>13312221.370002002</v>
      </c>
      <c r="H170" s="7">
        <v>501842.18</v>
      </c>
      <c r="I170" s="7">
        <f t="shared" si="20"/>
        <v>20581570.947131671</v>
      </c>
      <c r="J170" s="7">
        <v>0</v>
      </c>
      <c r="K170" s="14">
        <f t="shared" si="21"/>
        <v>9074.1681828607507</v>
      </c>
      <c r="L170" s="1">
        <v>3828.3</v>
      </c>
      <c r="M170" s="7">
        <v>39021593.920000002</v>
      </c>
      <c r="N170" s="31">
        <v>-866818.67295686936</v>
      </c>
      <c r="O170" s="7">
        <f t="shared" si="22"/>
        <v>38154775</v>
      </c>
      <c r="P170" s="7">
        <v>20333332.231904827</v>
      </c>
      <c r="Q170" s="7">
        <v>516897.44540000003</v>
      </c>
      <c r="R170" s="7">
        <f t="shared" si="23"/>
        <v>17304545.322695173</v>
      </c>
      <c r="S170" s="7">
        <v>0</v>
      </c>
      <c r="T170" s="14">
        <f t="shared" si="24"/>
        <v>9967</v>
      </c>
      <c r="U170" s="1">
        <f t="shared" si="26"/>
        <v>37.800000000000182</v>
      </c>
      <c r="V170" s="7">
        <f t="shared" si="26"/>
        <v>3311217.6099999994</v>
      </c>
      <c r="W170" s="7">
        <f t="shared" si="26"/>
        <v>447923.13990945707</v>
      </c>
      <c r="X170" s="7">
        <f t="shared" si="25"/>
        <v>3759140.5028663278</v>
      </c>
      <c r="Y170" s="7">
        <f t="shared" si="25"/>
        <v>7021110.8619028255</v>
      </c>
      <c r="Z170" s="7">
        <f t="shared" si="25"/>
        <v>15055.265400000033</v>
      </c>
      <c r="AA170" s="7">
        <f t="shared" si="25"/>
        <v>-3277025.6244364977</v>
      </c>
      <c r="AB170" s="7">
        <f t="shared" si="25"/>
        <v>0</v>
      </c>
      <c r="AC170" s="14">
        <f t="shared" si="25"/>
        <v>892.83181713924932</v>
      </c>
    </row>
    <row r="171" spans="1:29" x14ac:dyDescent="0.25">
      <c r="A171" s="7" t="s">
        <v>217</v>
      </c>
      <c r="B171" s="7" t="s">
        <v>223</v>
      </c>
      <c r="C171" s="1">
        <v>22333.9</v>
      </c>
      <c r="D171" s="7">
        <v>222611830.12</v>
      </c>
      <c r="E171" s="31">
        <v>-8195855.4162729708</v>
      </c>
      <c r="F171" s="7">
        <f t="shared" si="19"/>
        <v>214415974.70372704</v>
      </c>
      <c r="G171" s="7">
        <v>67814768.538000003</v>
      </c>
      <c r="H171" s="7">
        <v>3382875.41</v>
      </c>
      <c r="I171" s="7">
        <f t="shared" si="20"/>
        <v>143218330.75572702</v>
      </c>
      <c r="J171" s="7">
        <v>697187.20369366498</v>
      </c>
      <c r="K171" s="14">
        <f t="shared" si="21"/>
        <v>9569.2551457664522</v>
      </c>
      <c r="L171" s="1">
        <v>22051.7</v>
      </c>
      <c r="M171" s="7">
        <v>237907134.16999999</v>
      </c>
      <c r="N171" s="31">
        <v>-5284826.3131177407</v>
      </c>
      <c r="O171" s="7">
        <f t="shared" si="22"/>
        <v>232622308</v>
      </c>
      <c r="P171" s="7">
        <v>95380312.627810597</v>
      </c>
      <c r="Q171" s="7">
        <v>3484361.6723000002</v>
      </c>
      <c r="R171" s="7">
        <f t="shared" si="23"/>
        <v>133757633.69988941</v>
      </c>
      <c r="S171" s="7">
        <v>0</v>
      </c>
      <c r="T171" s="14">
        <f t="shared" si="24"/>
        <v>10549</v>
      </c>
      <c r="U171" s="1">
        <f t="shared" si="26"/>
        <v>-282.20000000000073</v>
      </c>
      <c r="V171" s="7">
        <f t="shared" si="26"/>
        <v>15295304.049999982</v>
      </c>
      <c r="W171" s="7">
        <f t="shared" si="26"/>
        <v>2911029.1031552302</v>
      </c>
      <c r="X171" s="7">
        <f t="shared" si="25"/>
        <v>18206333.296272963</v>
      </c>
      <c r="Y171" s="7">
        <f t="shared" si="25"/>
        <v>27565544.089810595</v>
      </c>
      <c r="Z171" s="7">
        <f t="shared" si="25"/>
        <v>101486.26230000006</v>
      </c>
      <c r="AA171" s="7">
        <f t="shared" si="25"/>
        <v>-9460697.0558376163</v>
      </c>
      <c r="AB171" s="7">
        <f t="shared" si="25"/>
        <v>-697187.20369366498</v>
      </c>
      <c r="AC171" s="14">
        <f t="shared" si="25"/>
        <v>979.74485423354781</v>
      </c>
    </row>
    <row r="172" spans="1:29" x14ac:dyDescent="0.25">
      <c r="A172" s="7" t="s">
        <v>217</v>
      </c>
      <c r="B172" s="7" t="s">
        <v>206</v>
      </c>
      <c r="C172" s="1">
        <v>1135.5</v>
      </c>
      <c r="D172" s="7">
        <v>11434472.1</v>
      </c>
      <c r="E172" s="31">
        <v>-394.68468999938341</v>
      </c>
      <c r="F172" s="7">
        <f t="shared" si="19"/>
        <v>11434077.415310001</v>
      </c>
      <c r="G172" s="7">
        <v>10927770.86531</v>
      </c>
      <c r="H172" s="7">
        <v>506306.55</v>
      </c>
      <c r="I172" s="7">
        <f t="shared" si="20"/>
        <v>7.5669959187507629E-10</v>
      </c>
      <c r="J172" s="7">
        <v>0</v>
      </c>
      <c r="K172" s="14">
        <f t="shared" si="21"/>
        <v>10069.641052672832</v>
      </c>
      <c r="L172" s="1">
        <v>1102.3</v>
      </c>
      <c r="M172" s="7">
        <v>12024207.85</v>
      </c>
      <c r="N172" s="31">
        <v>0</v>
      </c>
      <c r="O172" s="7">
        <f t="shared" si="22"/>
        <v>12024208</v>
      </c>
      <c r="P172" s="7">
        <v>11502712.2535</v>
      </c>
      <c r="Q172" s="7">
        <v>521495.74650000001</v>
      </c>
      <c r="R172" s="7">
        <f t="shared" si="23"/>
        <v>0</v>
      </c>
      <c r="S172" s="7">
        <v>697187.20369366498</v>
      </c>
      <c r="T172" s="14">
        <f t="shared" si="24"/>
        <v>10276</v>
      </c>
      <c r="U172" s="1">
        <f t="shared" si="26"/>
        <v>-33.200000000000045</v>
      </c>
      <c r="V172" s="7">
        <f t="shared" si="26"/>
        <v>589735.75</v>
      </c>
      <c r="W172" s="7">
        <f t="shared" si="26"/>
        <v>394.68468999938341</v>
      </c>
      <c r="X172" s="7">
        <f t="shared" si="25"/>
        <v>590130.584689999</v>
      </c>
      <c r="Y172" s="7">
        <f t="shared" si="25"/>
        <v>574941.38818999939</v>
      </c>
      <c r="Z172" s="7">
        <f t="shared" si="25"/>
        <v>15189.19650000002</v>
      </c>
      <c r="AA172" s="7">
        <f t="shared" si="25"/>
        <v>-7.5669959187507629E-10</v>
      </c>
      <c r="AB172" s="7">
        <f t="shared" si="25"/>
        <v>697187.20369366498</v>
      </c>
      <c r="AC172" s="14">
        <f t="shared" si="25"/>
        <v>206.3589473271677</v>
      </c>
    </row>
    <row r="173" spans="1:29" x14ac:dyDescent="0.25">
      <c r="A173" s="7" t="s">
        <v>217</v>
      </c>
      <c r="B173" s="7" t="s">
        <v>224</v>
      </c>
      <c r="C173" s="1">
        <v>2397.5</v>
      </c>
      <c r="D173" s="7">
        <v>24120046.710000001</v>
      </c>
      <c r="E173" s="31">
        <v>-888022.9562029466</v>
      </c>
      <c r="F173" s="7">
        <f t="shared" si="19"/>
        <v>23232023.753797054</v>
      </c>
      <c r="G173" s="7">
        <v>18211198.403301001</v>
      </c>
      <c r="H173" s="7">
        <v>741704.15</v>
      </c>
      <c r="I173" s="7">
        <f t="shared" si="20"/>
        <v>4279121.2004960533</v>
      </c>
      <c r="J173" s="7">
        <v>0</v>
      </c>
      <c r="K173" s="14">
        <f t="shared" si="21"/>
        <v>9690.1037554940795</v>
      </c>
      <c r="L173" s="1">
        <v>2366</v>
      </c>
      <c r="M173" s="7">
        <v>25771677.129999999</v>
      </c>
      <c r="N173" s="31">
        <v>0</v>
      </c>
      <c r="O173" s="7">
        <f t="shared" si="22"/>
        <v>25771677</v>
      </c>
      <c r="P173" s="7">
        <v>25007721.725499999</v>
      </c>
      <c r="Q173" s="7">
        <v>763955.27450000006</v>
      </c>
      <c r="R173" s="7">
        <f t="shared" si="23"/>
        <v>1.1641532182693481E-9</v>
      </c>
      <c r="S173" s="7">
        <v>1286406.1027942181</v>
      </c>
      <c r="T173" s="14">
        <f t="shared" si="24"/>
        <v>10349</v>
      </c>
      <c r="U173" s="1">
        <f t="shared" si="26"/>
        <v>-31.5</v>
      </c>
      <c r="V173" s="7">
        <f t="shared" si="26"/>
        <v>1651630.4199999981</v>
      </c>
      <c r="W173" s="7">
        <f t="shared" si="26"/>
        <v>888022.9562029466</v>
      </c>
      <c r="X173" s="7">
        <f t="shared" si="25"/>
        <v>2539653.2462029457</v>
      </c>
      <c r="Y173" s="7">
        <f t="shared" si="25"/>
        <v>6796523.3221989982</v>
      </c>
      <c r="Z173" s="7">
        <f t="shared" si="25"/>
        <v>22251.124500000034</v>
      </c>
      <c r="AA173" s="7">
        <f t="shared" si="25"/>
        <v>-4279121.2004960524</v>
      </c>
      <c r="AB173" s="7">
        <f t="shared" si="25"/>
        <v>1286406.1027942181</v>
      </c>
      <c r="AC173" s="14">
        <f t="shared" si="25"/>
        <v>658.89624450592055</v>
      </c>
    </row>
    <row r="174" spans="1:29" x14ac:dyDescent="0.25">
      <c r="A174" s="7" t="s">
        <v>217</v>
      </c>
      <c r="B174" s="7" t="s">
        <v>225</v>
      </c>
      <c r="C174" s="1">
        <v>1033</v>
      </c>
      <c r="D174" s="7">
        <v>10394285</v>
      </c>
      <c r="E174" s="31">
        <v>-382684.32081804803</v>
      </c>
      <c r="F174" s="7">
        <f t="shared" si="19"/>
        <v>10011600.679181952</v>
      </c>
      <c r="G174" s="7">
        <v>9217473.7119999994</v>
      </c>
      <c r="H174" s="7">
        <v>304029.33</v>
      </c>
      <c r="I174" s="7">
        <f t="shared" si="20"/>
        <v>490097.63718195265</v>
      </c>
      <c r="J174" s="7">
        <v>143759.55249006831</v>
      </c>
      <c r="K174" s="14">
        <f t="shared" si="21"/>
        <v>9552.6051565265079</v>
      </c>
      <c r="L174" s="1">
        <v>1002.2</v>
      </c>
      <c r="M174" s="7">
        <v>10961368.880000001</v>
      </c>
      <c r="N174" s="31">
        <v>-529.42441605508793</v>
      </c>
      <c r="O174" s="7">
        <f t="shared" si="22"/>
        <v>10960839</v>
      </c>
      <c r="P174" s="7">
        <v>10647688.790100001</v>
      </c>
      <c r="Q174" s="7">
        <v>313150.20990000002</v>
      </c>
      <c r="R174" s="7">
        <f t="shared" si="23"/>
        <v>-8.149072527885437E-10</v>
      </c>
      <c r="S174" s="7">
        <v>528496.25732173829</v>
      </c>
      <c r="T174" s="14">
        <f t="shared" si="24"/>
        <v>10409</v>
      </c>
      <c r="U174" s="1">
        <f t="shared" si="26"/>
        <v>-30.799999999999955</v>
      </c>
      <c r="V174" s="7">
        <f t="shared" si="26"/>
        <v>567083.88000000082</v>
      </c>
      <c r="W174" s="7">
        <f t="shared" si="26"/>
        <v>382154.89640199294</v>
      </c>
      <c r="X174" s="7">
        <f t="shared" si="25"/>
        <v>949238.32081804797</v>
      </c>
      <c r="Y174" s="7">
        <f t="shared" si="25"/>
        <v>1430215.0781000014</v>
      </c>
      <c r="Z174" s="7">
        <f t="shared" si="25"/>
        <v>9120.8798999999999</v>
      </c>
      <c r="AA174" s="7">
        <f t="shared" si="25"/>
        <v>-490097.63718195347</v>
      </c>
      <c r="AB174" s="7">
        <f t="shared" si="25"/>
        <v>384736.70483166998</v>
      </c>
      <c r="AC174" s="14">
        <f t="shared" si="25"/>
        <v>856.39484347349207</v>
      </c>
    </row>
    <row r="175" spans="1:29" x14ac:dyDescent="0.25">
      <c r="A175" s="7" t="s">
        <v>217</v>
      </c>
      <c r="B175" s="7" t="s">
        <v>226</v>
      </c>
      <c r="C175" s="1">
        <v>177.8</v>
      </c>
      <c r="D175" s="7">
        <v>2980522.87</v>
      </c>
      <c r="E175" s="31">
        <v>0</v>
      </c>
      <c r="F175" s="7">
        <f t="shared" si="19"/>
        <v>2980522.87</v>
      </c>
      <c r="G175" s="7">
        <v>2890256.6815999998</v>
      </c>
      <c r="H175" s="7">
        <v>90265.96</v>
      </c>
      <c r="I175" s="7">
        <f t="shared" si="20"/>
        <v>0.22840000032738317</v>
      </c>
      <c r="J175" s="7">
        <v>0</v>
      </c>
      <c r="K175" s="14">
        <f t="shared" si="21"/>
        <v>16763.345725534309</v>
      </c>
      <c r="L175" s="1">
        <v>174.9</v>
      </c>
      <c r="M175" s="7">
        <v>3193355.96</v>
      </c>
      <c r="N175" s="31">
        <v>-67.921915552229621</v>
      </c>
      <c r="O175" s="7">
        <f t="shared" si="22"/>
        <v>3193288</v>
      </c>
      <c r="P175" s="7">
        <v>3100304.6626219926</v>
      </c>
      <c r="Q175" s="7">
        <v>92973.938800000004</v>
      </c>
      <c r="R175" s="7">
        <f t="shared" si="23"/>
        <v>9.3985780073562637</v>
      </c>
      <c r="S175" s="7">
        <v>143759.55249006831</v>
      </c>
      <c r="T175" s="14">
        <f t="shared" si="24"/>
        <v>17436</v>
      </c>
      <c r="U175" s="1">
        <f t="shared" si="26"/>
        <v>-2.9000000000000057</v>
      </c>
      <c r="V175" s="7">
        <f t="shared" si="26"/>
        <v>212833.08999999985</v>
      </c>
      <c r="W175" s="7">
        <f t="shared" si="26"/>
        <v>-67.921915552229621</v>
      </c>
      <c r="X175" s="7">
        <f t="shared" si="25"/>
        <v>212765.12999999989</v>
      </c>
      <c r="Y175" s="7">
        <f t="shared" si="25"/>
        <v>210047.98102199286</v>
      </c>
      <c r="Z175" s="7">
        <f t="shared" si="25"/>
        <v>2707.9787999999971</v>
      </c>
      <c r="AA175" s="7">
        <f t="shared" si="25"/>
        <v>9.1701780070288805</v>
      </c>
      <c r="AB175" s="7">
        <f t="shared" si="25"/>
        <v>143759.55249006831</v>
      </c>
      <c r="AC175" s="14">
        <f t="shared" si="25"/>
        <v>672.65427446569083</v>
      </c>
    </row>
    <row r="176" spans="1:29" x14ac:dyDescent="0.25">
      <c r="A176" s="7" t="s">
        <v>217</v>
      </c>
      <c r="B176" s="7" t="s">
        <v>227</v>
      </c>
      <c r="C176" s="1">
        <v>199.3</v>
      </c>
      <c r="D176" s="7">
        <v>3098050.89</v>
      </c>
      <c r="E176" s="31">
        <v>-114060.32263877692</v>
      </c>
      <c r="F176" s="7">
        <f t="shared" si="19"/>
        <v>2983990.567361223</v>
      </c>
      <c r="G176" s="7">
        <v>2636813.1476399996</v>
      </c>
      <c r="H176" s="7">
        <v>68677.86</v>
      </c>
      <c r="I176" s="7">
        <f t="shared" si="20"/>
        <v>278499.55972122343</v>
      </c>
      <c r="J176" s="7">
        <v>71299.604897415193</v>
      </c>
      <c r="K176" s="14">
        <f t="shared" si="21"/>
        <v>14614.605933084835</v>
      </c>
      <c r="L176" s="1">
        <v>191.5</v>
      </c>
      <c r="M176" s="7">
        <v>3268146.17</v>
      </c>
      <c r="N176" s="31">
        <v>0</v>
      </c>
      <c r="O176" s="7">
        <f t="shared" si="22"/>
        <v>3268146</v>
      </c>
      <c r="P176" s="7">
        <v>3197407.8042000001</v>
      </c>
      <c r="Q176" s="7">
        <v>70738.195800000001</v>
      </c>
      <c r="R176" s="7">
        <f t="shared" si="23"/>
        <v>-1.3096723705530167E-10</v>
      </c>
      <c r="S176" s="7">
        <v>112715.27244063291</v>
      </c>
      <c r="T176" s="14">
        <f t="shared" si="24"/>
        <v>16477</v>
      </c>
      <c r="U176" s="1">
        <f t="shared" si="26"/>
        <v>-7.8000000000000114</v>
      </c>
      <c r="V176" s="7">
        <f t="shared" si="26"/>
        <v>170095.2799999998</v>
      </c>
      <c r="W176" s="7">
        <f t="shared" si="26"/>
        <v>114060.32263877692</v>
      </c>
      <c r="X176" s="7">
        <f t="shared" si="25"/>
        <v>284155.43263877695</v>
      </c>
      <c r="Y176" s="7">
        <f t="shared" si="25"/>
        <v>560594.6565600005</v>
      </c>
      <c r="Z176" s="7">
        <f t="shared" si="25"/>
        <v>2060.3358000000007</v>
      </c>
      <c r="AA176" s="7">
        <f t="shared" si="25"/>
        <v>-278499.55972122354</v>
      </c>
      <c r="AB176" s="7">
        <f t="shared" si="25"/>
        <v>41415.667543217714</v>
      </c>
      <c r="AC176" s="14">
        <f t="shared" si="25"/>
        <v>1862.3940669151652</v>
      </c>
    </row>
    <row r="177" spans="1:32" x14ac:dyDescent="0.25">
      <c r="A177" s="7" t="s">
        <v>217</v>
      </c>
      <c r="B177" s="7" t="s">
        <v>228</v>
      </c>
      <c r="C177" s="1">
        <v>64.3</v>
      </c>
      <c r="D177" s="7">
        <v>1307684.93</v>
      </c>
      <c r="E177" s="31">
        <v>-154.43049999995856</v>
      </c>
      <c r="F177" s="7">
        <f t="shared" si="19"/>
        <v>1307530.4994999999</v>
      </c>
      <c r="G177" s="7">
        <v>1221029.3095</v>
      </c>
      <c r="H177" s="7">
        <v>86501.19</v>
      </c>
      <c r="I177" s="7">
        <f t="shared" si="20"/>
        <v>0</v>
      </c>
      <c r="J177" s="7">
        <v>0</v>
      </c>
      <c r="K177" s="14">
        <f t="shared" si="21"/>
        <v>20334.844471228615</v>
      </c>
      <c r="L177" s="1">
        <v>60.1</v>
      </c>
      <c r="M177" s="7">
        <v>1330940.96</v>
      </c>
      <c r="N177" s="31">
        <v>0</v>
      </c>
      <c r="O177" s="7">
        <f t="shared" si="22"/>
        <v>1330941</v>
      </c>
      <c r="P177" s="7">
        <v>1241844.7742999999</v>
      </c>
      <c r="Q177" s="7">
        <v>89096.22570000001</v>
      </c>
      <c r="R177" s="7">
        <f t="shared" si="23"/>
        <v>0</v>
      </c>
      <c r="S177" s="7">
        <v>71299.604897415193</v>
      </c>
      <c r="T177" s="14">
        <f t="shared" si="24"/>
        <v>20959</v>
      </c>
      <c r="U177" s="1">
        <f t="shared" si="26"/>
        <v>-4.1999999999999957</v>
      </c>
      <c r="V177" s="7">
        <f t="shared" si="26"/>
        <v>23256.030000000028</v>
      </c>
      <c r="W177" s="7">
        <f t="shared" si="26"/>
        <v>154.43049999995856</v>
      </c>
      <c r="X177" s="7">
        <f t="shared" si="25"/>
        <v>23410.500500000082</v>
      </c>
      <c r="Y177" s="7">
        <f t="shared" si="25"/>
        <v>20815.464799999958</v>
      </c>
      <c r="Z177" s="7">
        <f t="shared" si="25"/>
        <v>2595.0357000000076</v>
      </c>
      <c r="AA177" s="7">
        <f t="shared" si="25"/>
        <v>0</v>
      </c>
      <c r="AB177" s="7">
        <f t="shared" si="25"/>
        <v>71299.604897415193</v>
      </c>
      <c r="AC177" s="14">
        <f t="shared" si="25"/>
        <v>624.15552877138543</v>
      </c>
    </row>
    <row r="178" spans="1:32" x14ac:dyDescent="0.25">
      <c r="A178" s="7" t="s">
        <v>229</v>
      </c>
      <c r="B178" s="7" t="s">
        <v>230</v>
      </c>
      <c r="C178" s="1">
        <v>853.3</v>
      </c>
      <c r="D178" s="7">
        <v>9432789.7699999996</v>
      </c>
      <c r="E178" s="31">
        <v>-347285.14241738431</v>
      </c>
      <c r="F178" s="7">
        <f t="shared" si="19"/>
        <v>9085504.6275826152</v>
      </c>
      <c r="G178" s="7">
        <v>2939597.9840499996</v>
      </c>
      <c r="H178" s="7">
        <v>239566.55</v>
      </c>
      <c r="I178" s="7">
        <f t="shared" si="20"/>
        <v>5906340.0935326153</v>
      </c>
      <c r="J178" s="7">
        <v>0</v>
      </c>
      <c r="K178" s="14">
        <f t="shared" si="21"/>
        <v>10647.491653091076</v>
      </c>
      <c r="L178" s="1">
        <v>834</v>
      </c>
      <c r="M178" s="7">
        <v>10010631.800000001</v>
      </c>
      <c r="N178" s="31">
        <v>-222374.3753298696</v>
      </c>
      <c r="O178" s="7">
        <f t="shared" si="22"/>
        <v>9788257</v>
      </c>
      <c r="P178" s="7">
        <v>3411149.1017346843</v>
      </c>
      <c r="Q178" s="7">
        <v>246753.5465</v>
      </c>
      <c r="R178" s="7">
        <f t="shared" si="23"/>
        <v>6130354.351765315</v>
      </c>
      <c r="S178" s="7">
        <v>0</v>
      </c>
      <c r="T178" s="14">
        <f t="shared" si="24"/>
        <v>11737</v>
      </c>
      <c r="U178" s="1">
        <f t="shared" si="26"/>
        <v>-19.299999999999955</v>
      </c>
      <c r="V178" s="7">
        <f t="shared" si="26"/>
        <v>577842.03000000119</v>
      </c>
      <c r="W178" s="7">
        <f t="shared" si="26"/>
        <v>124910.76708751472</v>
      </c>
      <c r="X178" s="7">
        <f t="shared" si="25"/>
        <v>702752.37241738476</v>
      </c>
      <c r="Y178" s="7">
        <f t="shared" si="25"/>
        <v>471551.11768468469</v>
      </c>
      <c r="Z178" s="7">
        <f t="shared" si="25"/>
        <v>7186.9965000000084</v>
      </c>
      <c r="AA178" s="7">
        <f t="shared" si="25"/>
        <v>224014.25823269971</v>
      </c>
      <c r="AB178" s="7">
        <f t="shared" si="25"/>
        <v>0</v>
      </c>
      <c r="AC178" s="14">
        <f t="shared" si="25"/>
        <v>1089.5083469089241</v>
      </c>
    </row>
    <row r="179" spans="1:32" x14ac:dyDescent="0.25">
      <c r="A179" s="7" t="s">
        <v>229</v>
      </c>
      <c r="B179" s="7" t="s">
        <v>231</v>
      </c>
      <c r="C179" s="1">
        <v>715.9</v>
      </c>
      <c r="D179" s="7">
        <v>7633110.1100000003</v>
      </c>
      <c r="E179" s="31">
        <v>-281026.69478225062</v>
      </c>
      <c r="F179" s="7">
        <f t="shared" si="19"/>
        <v>7352083.4152177498</v>
      </c>
      <c r="G179" s="7">
        <v>2101881.3089599996</v>
      </c>
      <c r="H179" s="7">
        <v>233800.42</v>
      </c>
      <c r="I179" s="7">
        <f t="shared" si="20"/>
        <v>5016401.6862577498</v>
      </c>
      <c r="J179" s="7">
        <v>0</v>
      </c>
      <c r="K179" s="14">
        <f t="shared" si="21"/>
        <v>10269.707242935816</v>
      </c>
      <c r="L179" s="1">
        <v>697.5</v>
      </c>
      <c r="M179" s="7">
        <v>8076352.2999999998</v>
      </c>
      <c r="N179" s="31">
        <v>-179406.63821602703</v>
      </c>
      <c r="O179" s="7">
        <f t="shared" si="22"/>
        <v>7896946</v>
      </c>
      <c r="P179" s="7">
        <v>2423100.3399369051</v>
      </c>
      <c r="Q179" s="7">
        <v>240814.43260000003</v>
      </c>
      <c r="R179" s="7">
        <f t="shared" si="23"/>
        <v>5233031.2274630954</v>
      </c>
      <c r="S179" s="7">
        <v>0</v>
      </c>
      <c r="T179" s="14">
        <f t="shared" si="24"/>
        <v>11322</v>
      </c>
      <c r="U179" s="1">
        <f t="shared" si="26"/>
        <v>-18.399999999999977</v>
      </c>
      <c r="V179" s="7">
        <f t="shared" si="26"/>
        <v>443242.18999999948</v>
      </c>
      <c r="W179" s="7">
        <f t="shared" si="26"/>
        <v>101620.05656622359</v>
      </c>
      <c r="X179" s="7">
        <f t="shared" si="25"/>
        <v>544862.58478225023</v>
      </c>
      <c r="Y179" s="7">
        <f t="shared" si="25"/>
        <v>321219.03097690549</v>
      </c>
      <c r="Z179" s="7">
        <f t="shared" si="25"/>
        <v>7014.0126000000164</v>
      </c>
      <c r="AA179" s="7">
        <f t="shared" si="25"/>
        <v>216629.54120534565</v>
      </c>
      <c r="AB179" s="7">
        <f t="shared" si="25"/>
        <v>0</v>
      </c>
      <c r="AC179" s="14">
        <f t="shared" si="25"/>
        <v>1052.2927570641841</v>
      </c>
    </row>
    <row r="180" spans="1:32" x14ac:dyDescent="0.25">
      <c r="A180" s="7" t="s">
        <v>229</v>
      </c>
      <c r="B180" s="7" t="s">
        <v>232</v>
      </c>
      <c r="C180" s="1">
        <v>181.3</v>
      </c>
      <c r="D180" s="7">
        <v>3071178.49</v>
      </c>
      <c r="E180" s="31">
        <v>-113070.96683962856</v>
      </c>
      <c r="F180" s="7">
        <f t="shared" si="19"/>
        <v>2958107.5231603715</v>
      </c>
      <c r="G180" s="7">
        <v>465113.32601800002</v>
      </c>
      <c r="H180" s="7">
        <v>43901.86</v>
      </c>
      <c r="I180" s="7">
        <f t="shared" si="20"/>
        <v>2449092.3371423716</v>
      </c>
      <c r="J180" s="7">
        <v>0</v>
      </c>
      <c r="K180" s="14">
        <f t="shared" si="21"/>
        <v>16316.092240266802</v>
      </c>
      <c r="L180" s="1">
        <v>169</v>
      </c>
      <c r="M180" s="7">
        <v>3179507.78</v>
      </c>
      <c r="N180" s="31">
        <v>-70629.014287985337</v>
      </c>
      <c r="O180" s="7">
        <f t="shared" si="22"/>
        <v>3108879</v>
      </c>
      <c r="P180" s="7">
        <v>549718.44081140985</v>
      </c>
      <c r="Q180" s="7">
        <v>45218.915800000002</v>
      </c>
      <c r="R180" s="7">
        <f t="shared" si="23"/>
        <v>2513941.6433885903</v>
      </c>
      <c r="S180" s="7">
        <v>0</v>
      </c>
      <c r="T180" s="14">
        <f t="shared" si="24"/>
        <v>18396</v>
      </c>
      <c r="U180" s="1">
        <f t="shared" si="26"/>
        <v>-12.300000000000011</v>
      </c>
      <c r="V180" s="7">
        <f t="shared" si="26"/>
        <v>108329.28999999957</v>
      </c>
      <c r="W180" s="7">
        <f t="shared" si="26"/>
        <v>42441.952551643219</v>
      </c>
      <c r="X180" s="7">
        <f t="shared" si="25"/>
        <v>150771.47683962854</v>
      </c>
      <c r="Y180" s="7">
        <f t="shared" si="25"/>
        <v>84605.114793409826</v>
      </c>
      <c r="Z180" s="7">
        <f t="shared" si="25"/>
        <v>1317.0558000000019</v>
      </c>
      <c r="AA180" s="7">
        <f t="shared" si="25"/>
        <v>64849.306246218737</v>
      </c>
      <c r="AB180" s="7">
        <f t="shared" si="25"/>
        <v>0</v>
      </c>
      <c r="AC180" s="14">
        <f t="shared" si="25"/>
        <v>2079.907759733198</v>
      </c>
    </row>
    <row r="181" spans="1:32" x14ac:dyDescent="0.25">
      <c r="A181" s="7" t="s">
        <v>229</v>
      </c>
      <c r="B181" s="7" t="s">
        <v>233</v>
      </c>
      <c r="C181" s="1">
        <v>59.5</v>
      </c>
      <c r="D181" s="7">
        <v>1276647.6100000001</v>
      </c>
      <c r="E181" s="31">
        <v>-47002.080812372791</v>
      </c>
      <c r="F181" s="7">
        <f t="shared" si="19"/>
        <v>1229645.5291876274</v>
      </c>
      <c r="G181" s="7">
        <v>356607.33059999999</v>
      </c>
      <c r="H181" s="7">
        <v>37069.760000000002</v>
      </c>
      <c r="I181" s="7">
        <f t="shared" si="20"/>
        <v>835968.43858762737</v>
      </c>
      <c r="J181" s="7">
        <v>0</v>
      </c>
      <c r="K181" s="14">
        <f t="shared" si="21"/>
        <v>20666.311414918106</v>
      </c>
      <c r="L181" s="1">
        <v>61.2</v>
      </c>
      <c r="M181" s="7">
        <v>1417197.01</v>
      </c>
      <c r="N181" s="31">
        <v>-31481.359629879596</v>
      </c>
      <c r="O181" s="7">
        <f t="shared" si="22"/>
        <v>1385716</v>
      </c>
      <c r="P181" s="7">
        <v>367789</v>
      </c>
      <c r="Q181" s="7">
        <v>38181.852800000001</v>
      </c>
      <c r="R181" s="7">
        <f t="shared" si="23"/>
        <v>979745.14720000001</v>
      </c>
      <c r="S181" s="7">
        <v>0</v>
      </c>
      <c r="T181" s="14">
        <f t="shared" si="24"/>
        <v>22642</v>
      </c>
      <c r="U181" s="1">
        <f t="shared" si="26"/>
        <v>1.7000000000000028</v>
      </c>
      <c r="V181" s="7">
        <f t="shared" si="26"/>
        <v>140549.39999999991</v>
      </c>
      <c r="W181" s="7">
        <f t="shared" si="26"/>
        <v>15520.721182493195</v>
      </c>
      <c r="X181" s="7">
        <f t="shared" si="25"/>
        <v>156070.47081237263</v>
      </c>
      <c r="Y181" s="7">
        <f t="shared" si="25"/>
        <v>11181.669400000013</v>
      </c>
      <c r="Z181" s="7">
        <f t="shared" si="25"/>
        <v>1112.0927999999985</v>
      </c>
      <c r="AA181" s="7">
        <f t="shared" si="25"/>
        <v>143776.70861237263</v>
      </c>
      <c r="AB181" s="7">
        <f t="shared" si="25"/>
        <v>0</v>
      </c>
      <c r="AC181" s="14">
        <f t="shared" si="25"/>
        <v>1975.6885850818944</v>
      </c>
    </row>
    <row r="182" spans="1:32" x14ac:dyDescent="0.25">
      <c r="K182" s="14"/>
      <c r="T182" s="14"/>
      <c r="AC182" s="14"/>
    </row>
    <row r="183" spans="1:32" x14ac:dyDescent="0.25">
      <c r="A183" s="12"/>
      <c r="B183" s="12" t="s">
        <v>234</v>
      </c>
      <c r="C183" s="4">
        <f>SUM(C4:C182)</f>
        <v>879477.30000000028</v>
      </c>
      <c r="D183" s="12">
        <f>SUM(D4:D182)</f>
        <v>8760545917.1299973</v>
      </c>
      <c r="E183" s="12">
        <f>SUM(E4:E182)</f>
        <v>-321243483.99999988</v>
      </c>
      <c r="F183" s="12">
        <f>ROUND(SUM(F4:F182),0)</f>
        <v>8439302433</v>
      </c>
      <c r="G183" s="12">
        <f>ROUND(SUM(G4:G182),0)</f>
        <v>3220075854</v>
      </c>
      <c r="H183" s="12">
        <f>ROUND(SUM(H4:H182),0)</f>
        <v>229171963</v>
      </c>
      <c r="I183" s="12">
        <f>ROUND(SUM(I4:I182),0)+1</f>
        <v>4990054617</v>
      </c>
      <c r="J183" s="12">
        <f>SUM(J4:J182)</f>
        <v>1709879.6452529961</v>
      </c>
      <c r="K183" s="16">
        <f>F183/C183</f>
        <v>9595.8160978117321</v>
      </c>
      <c r="L183" s="4">
        <f t="shared" ref="L183:S183" si="27">SUM(L4:L182)</f>
        <v>857775.91999999934</v>
      </c>
      <c r="M183" s="12">
        <f t="shared" si="27"/>
        <v>9245581506.2299938</v>
      </c>
      <c r="N183" s="12">
        <f t="shared" si="27"/>
        <v>-201267250.00000024</v>
      </c>
      <c r="O183" s="12">
        <f t="shared" si="27"/>
        <v>9044314253</v>
      </c>
      <c r="P183" s="12">
        <f t="shared" si="27"/>
        <v>3856758585.603631</v>
      </c>
      <c r="Q183" s="12">
        <f t="shared" si="27"/>
        <v>236047121.68399999</v>
      </c>
      <c r="R183" s="12">
        <f t="shared" si="27"/>
        <v>4951508545.7123709</v>
      </c>
      <c r="S183" s="12">
        <f t="shared" si="27"/>
        <v>8008548.683892291</v>
      </c>
      <c r="T183" s="16">
        <f>O183/L183</f>
        <v>10543.912509225029</v>
      </c>
      <c r="U183" s="4">
        <f t="shared" ref="U183:AB183" si="28">SUM(U4:U182)</f>
        <v>-21701.37999999999</v>
      </c>
      <c r="V183" s="12">
        <f t="shared" si="28"/>
        <v>485035589.09999955</v>
      </c>
      <c r="W183" s="12">
        <f t="shared" si="28"/>
        <v>119976233.99999991</v>
      </c>
      <c r="X183" s="12">
        <f t="shared" si="28"/>
        <v>605011819.86999929</v>
      </c>
      <c r="Y183" s="12">
        <f t="shared" si="28"/>
        <v>636682731.38492036</v>
      </c>
      <c r="Z183" s="12">
        <f t="shared" si="28"/>
        <v>6875158.8840000024</v>
      </c>
      <c r="AA183" s="12">
        <f t="shared" si="28"/>
        <v>-38546070.398920394</v>
      </c>
      <c r="AB183" s="12">
        <f t="shared" si="28"/>
        <v>6298669.0386392949</v>
      </c>
      <c r="AC183" s="16">
        <f>T183-K183</f>
        <v>948.09641141329666</v>
      </c>
    </row>
    <row r="184" spans="1:32" x14ac:dyDescent="0.25">
      <c r="A184" s="18"/>
      <c r="B184" s="18"/>
      <c r="C184" s="19"/>
      <c r="D184" s="18"/>
      <c r="E184" s="18"/>
      <c r="F184" s="18"/>
      <c r="G184" s="18"/>
      <c r="H184" s="18"/>
      <c r="I184" s="18"/>
      <c r="J184" s="18"/>
      <c r="K184" s="20"/>
      <c r="L184" s="19"/>
      <c r="M184" s="18"/>
      <c r="N184" s="18"/>
      <c r="O184" s="18"/>
      <c r="P184" s="18"/>
      <c r="Q184" s="18"/>
      <c r="R184" s="18"/>
      <c r="S184" s="18"/>
      <c r="T184" s="20"/>
      <c r="U184" s="19"/>
      <c r="V184" s="18"/>
      <c r="W184" s="18"/>
      <c r="X184" s="18"/>
      <c r="Y184" s="18"/>
      <c r="Z184" s="18"/>
      <c r="AA184" s="18"/>
      <c r="AB184" s="18"/>
      <c r="AC184" s="20"/>
    </row>
    <row r="185" spans="1:32" x14ac:dyDescent="0.25">
      <c r="D185" s="33" t="s">
        <v>239</v>
      </c>
      <c r="E185" s="34"/>
      <c r="F185" s="21">
        <f>SUM(F4:F181)</f>
        <v>8439302433.1299925</v>
      </c>
      <c r="M185" s="7" t="s">
        <v>254</v>
      </c>
      <c r="AD185" s="13"/>
      <c r="AE185" s="13"/>
      <c r="AF185" s="13"/>
    </row>
    <row r="186" spans="1:32" x14ac:dyDescent="0.25">
      <c r="O186" s="15"/>
    </row>
    <row r="187" spans="1:32" ht="17.25" customHeight="1" x14ac:dyDescent="0.25">
      <c r="AD187" s="13"/>
      <c r="AE187" s="13"/>
      <c r="AF187" s="13"/>
    </row>
    <row r="188" spans="1:32" x14ac:dyDescent="0.25">
      <c r="AD188" s="13"/>
      <c r="AE188" s="13"/>
      <c r="AF188" s="13"/>
    </row>
  </sheetData>
  <autoFilter ref="A2:AC183" xr:uid="{00000000-0009-0000-0000-000000000000}"/>
  <mergeCells count="4">
    <mergeCell ref="D185:E185"/>
    <mergeCell ref="C1:K1"/>
    <mergeCell ref="L1:T1"/>
    <mergeCell ref="U1:AC1"/>
  </mergeCells>
  <printOptions horizontalCentered="1" headings="1" gridLines="1"/>
  <pageMargins left="0.19" right="0.17" top="0.89" bottom="0.41" header="0.17" footer="0.17"/>
  <pageSetup scale="65" fitToWidth="3" fitToHeight="4" orientation="landscape" r:id="rId1"/>
  <headerFooter>
    <oddHeader xml:space="preserve">&amp;L&amp;G&amp;C&amp;"Museo Slab 500,Bold"Illustration of 
FY2022-23 Total Program Funding Supplental AND
FY2023-24 Governor's Revised Budget Request as of February 2023&amp;"-,Bold"
&amp;"-,Regular"
</oddHeader>
    <oddFooter>&amp;L&amp;F&amp;CPage &amp;P of &amp;N&amp;R&amp;D</oddFooter>
  </headerFooter>
  <colBreaks count="2" manualBreakCount="2">
    <brk id="11" max="189" man="1"/>
    <brk id="20" max="189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SFA FY23 to Gov Req for FY24</vt:lpstr>
      <vt:lpstr>'SFA FY23 to Gov Req for FY24'!Print_Area</vt:lpstr>
      <vt:lpstr>'SFA FY23 to Gov Req for FY24'!Print_Titles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Emm</dc:creator>
  <cp:lastModifiedBy>Tim Kahle</cp:lastModifiedBy>
  <cp:lastPrinted>2023-02-14T16:27:07Z</cp:lastPrinted>
  <dcterms:created xsi:type="dcterms:W3CDTF">2012-04-09T19:03:04Z</dcterms:created>
  <dcterms:modified xsi:type="dcterms:W3CDTF">2023-02-14T16:27:12Z</dcterms:modified>
</cp:coreProperties>
</file>