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SFU\Budget - CDE\FY2018-19\"/>
    </mc:Choice>
  </mc:AlternateContent>
  <bookViews>
    <workbookView xWindow="0" yWindow="0" windowWidth="24000" windowHeight="9735"/>
  </bookViews>
  <sheets>
    <sheet name="2017-18 to 2018-19 Gov Req" sheetId="2" r:id="rId1"/>
  </sheets>
  <definedNames>
    <definedName name="_xlnm._FilterDatabase" localSheetId="0" hidden="1">'2017-18 to 2018-19 Gov Req'!$A$2:$AC$184</definedName>
    <definedName name="_xlnm.Print_Area" localSheetId="0">'2017-18 to 2018-19 Gov Req'!$A$1:$AC$189</definedName>
    <definedName name="_xlnm.Print_Titles" localSheetId="0">'2017-18 to 2018-19 Gov Req'!$A:$B,'2017-18 to 2018-19 Gov Req'!$1:$3</definedName>
  </definedNames>
  <calcPr calcId="152511"/>
</workbook>
</file>

<file path=xl/calcChain.xml><?xml version="1.0" encoding="utf-8"?>
<calcChain xmlns="http://schemas.openxmlformats.org/spreadsheetml/2006/main">
  <c r="Q184" i="2" l="1"/>
  <c r="R182" i="2"/>
  <c r="O5" i="2"/>
  <c r="O6" i="2"/>
  <c r="R6" i="2" s="1"/>
  <c r="O7" i="2"/>
  <c r="O8" i="2"/>
  <c r="T8" i="2" s="1"/>
  <c r="O9" i="2"/>
  <c r="O10" i="2"/>
  <c r="R10" i="2" s="1"/>
  <c r="O11" i="2"/>
  <c r="O12" i="2"/>
  <c r="T12" i="2" s="1"/>
  <c r="O13" i="2"/>
  <c r="O14" i="2"/>
  <c r="R14" i="2" s="1"/>
  <c r="O15" i="2"/>
  <c r="O16" i="2"/>
  <c r="T16" i="2" s="1"/>
  <c r="O17" i="2"/>
  <c r="O18" i="2"/>
  <c r="R18" i="2" s="1"/>
  <c r="O19" i="2"/>
  <c r="O20" i="2"/>
  <c r="T20" i="2" s="1"/>
  <c r="O21" i="2"/>
  <c r="O22" i="2"/>
  <c r="R22" i="2" s="1"/>
  <c r="O23" i="2"/>
  <c r="O24" i="2"/>
  <c r="T24" i="2" s="1"/>
  <c r="O25" i="2"/>
  <c r="O26" i="2"/>
  <c r="R26" i="2" s="1"/>
  <c r="O27" i="2"/>
  <c r="O28" i="2"/>
  <c r="T28" i="2" s="1"/>
  <c r="O29" i="2"/>
  <c r="O30" i="2"/>
  <c r="R30" i="2" s="1"/>
  <c r="O31" i="2"/>
  <c r="O32" i="2"/>
  <c r="T32" i="2" s="1"/>
  <c r="O33" i="2"/>
  <c r="O34" i="2"/>
  <c r="R34" i="2" s="1"/>
  <c r="O35" i="2"/>
  <c r="O36" i="2"/>
  <c r="T36" i="2" s="1"/>
  <c r="O37" i="2"/>
  <c r="O38" i="2"/>
  <c r="R38" i="2" s="1"/>
  <c r="O39" i="2"/>
  <c r="O40" i="2"/>
  <c r="T40" i="2" s="1"/>
  <c r="O41" i="2"/>
  <c r="O42" i="2"/>
  <c r="R42" i="2" s="1"/>
  <c r="O43" i="2"/>
  <c r="O44" i="2"/>
  <c r="T44" i="2" s="1"/>
  <c r="O45" i="2"/>
  <c r="O46" i="2"/>
  <c r="R46" i="2" s="1"/>
  <c r="O47" i="2"/>
  <c r="O48" i="2"/>
  <c r="T48" i="2" s="1"/>
  <c r="O49" i="2"/>
  <c r="O50" i="2"/>
  <c r="R50" i="2" s="1"/>
  <c r="O51" i="2"/>
  <c r="O52" i="2"/>
  <c r="T52" i="2" s="1"/>
  <c r="O53" i="2"/>
  <c r="O54" i="2"/>
  <c r="R54" i="2" s="1"/>
  <c r="O55" i="2"/>
  <c r="O56" i="2"/>
  <c r="T56" i="2" s="1"/>
  <c r="O57" i="2"/>
  <c r="O58" i="2"/>
  <c r="R58" i="2" s="1"/>
  <c r="O59" i="2"/>
  <c r="O60" i="2"/>
  <c r="T60" i="2" s="1"/>
  <c r="O61" i="2"/>
  <c r="O62" i="2"/>
  <c r="R62" i="2" s="1"/>
  <c r="O63" i="2"/>
  <c r="O64" i="2"/>
  <c r="T64" i="2" s="1"/>
  <c r="O65" i="2"/>
  <c r="O66" i="2"/>
  <c r="R66" i="2" s="1"/>
  <c r="O67" i="2"/>
  <c r="O68" i="2"/>
  <c r="T68" i="2" s="1"/>
  <c r="O69" i="2"/>
  <c r="O70" i="2"/>
  <c r="R70" i="2" s="1"/>
  <c r="O71" i="2"/>
  <c r="O72" i="2"/>
  <c r="T72" i="2" s="1"/>
  <c r="O73" i="2"/>
  <c r="O74" i="2"/>
  <c r="R74" i="2" s="1"/>
  <c r="O75" i="2"/>
  <c r="O76" i="2"/>
  <c r="T76" i="2" s="1"/>
  <c r="O77" i="2"/>
  <c r="O78" i="2"/>
  <c r="R78" i="2" s="1"/>
  <c r="O79" i="2"/>
  <c r="O80" i="2"/>
  <c r="T80" i="2" s="1"/>
  <c r="O81" i="2"/>
  <c r="O82" i="2"/>
  <c r="R82" i="2" s="1"/>
  <c r="O83" i="2"/>
  <c r="O84" i="2"/>
  <c r="T84" i="2" s="1"/>
  <c r="O85" i="2"/>
  <c r="O86" i="2"/>
  <c r="R86" i="2" s="1"/>
  <c r="O87" i="2"/>
  <c r="O88" i="2"/>
  <c r="T88" i="2" s="1"/>
  <c r="O89" i="2"/>
  <c r="O90" i="2"/>
  <c r="R90" i="2" s="1"/>
  <c r="O91" i="2"/>
  <c r="O92" i="2"/>
  <c r="T92" i="2" s="1"/>
  <c r="O93" i="2"/>
  <c r="O94" i="2"/>
  <c r="R94" i="2" s="1"/>
  <c r="O95" i="2"/>
  <c r="O96" i="2"/>
  <c r="T96" i="2" s="1"/>
  <c r="O97" i="2"/>
  <c r="O98" i="2"/>
  <c r="R98" i="2" s="1"/>
  <c r="O99" i="2"/>
  <c r="O100" i="2"/>
  <c r="T100" i="2" s="1"/>
  <c r="O101" i="2"/>
  <c r="O102" i="2"/>
  <c r="R102" i="2" s="1"/>
  <c r="O103" i="2"/>
  <c r="O104" i="2"/>
  <c r="T104" i="2" s="1"/>
  <c r="O105" i="2"/>
  <c r="O106" i="2"/>
  <c r="R106" i="2" s="1"/>
  <c r="O107" i="2"/>
  <c r="O108" i="2"/>
  <c r="T108" i="2" s="1"/>
  <c r="O109" i="2"/>
  <c r="O110" i="2"/>
  <c r="R110" i="2" s="1"/>
  <c r="O111" i="2"/>
  <c r="O112" i="2"/>
  <c r="T112" i="2" s="1"/>
  <c r="O113" i="2"/>
  <c r="O114" i="2"/>
  <c r="R114" i="2" s="1"/>
  <c r="O115" i="2"/>
  <c r="O116" i="2"/>
  <c r="T116" i="2" s="1"/>
  <c r="O117" i="2"/>
  <c r="O118" i="2"/>
  <c r="R118" i="2" s="1"/>
  <c r="O119" i="2"/>
  <c r="O120" i="2"/>
  <c r="T120" i="2" s="1"/>
  <c r="O121" i="2"/>
  <c r="O122" i="2"/>
  <c r="R122" i="2" s="1"/>
  <c r="O123" i="2"/>
  <c r="O124" i="2"/>
  <c r="T124" i="2" s="1"/>
  <c r="O125" i="2"/>
  <c r="O126" i="2"/>
  <c r="R126" i="2" s="1"/>
  <c r="O127" i="2"/>
  <c r="O128" i="2"/>
  <c r="T128" i="2" s="1"/>
  <c r="O129" i="2"/>
  <c r="O130" i="2"/>
  <c r="R130" i="2" s="1"/>
  <c r="O131" i="2"/>
  <c r="O132" i="2"/>
  <c r="T132" i="2" s="1"/>
  <c r="O133" i="2"/>
  <c r="O134" i="2"/>
  <c r="R134" i="2" s="1"/>
  <c r="O135" i="2"/>
  <c r="O136" i="2"/>
  <c r="T136" i="2" s="1"/>
  <c r="O137" i="2"/>
  <c r="O138" i="2"/>
  <c r="R138" i="2" s="1"/>
  <c r="O139" i="2"/>
  <c r="O140" i="2"/>
  <c r="T140" i="2" s="1"/>
  <c r="O141" i="2"/>
  <c r="O142" i="2"/>
  <c r="R142" i="2" s="1"/>
  <c r="O143" i="2"/>
  <c r="O144" i="2"/>
  <c r="T144" i="2" s="1"/>
  <c r="O145" i="2"/>
  <c r="O146" i="2"/>
  <c r="R146" i="2" s="1"/>
  <c r="O147" i="2"/>
  <c r="O148" i="2"/>
  <c r="T148" i="2" s="1"/>
  <c r="O149" i="2"/>
  <c r="O150" i="2"/>
  <c r="R150" i="2" s="1"/>
  <c r="O151" i="2"/>
  <c r="O152" i="2"/>
  <c r="T152" i="2" s="1"/>
  <c r="O153" i="2"/>
  <c r="O154" i="2"/>
  <c r="R154" i="2" s="1"/>
  <c r="O155" i="2"/>
  <c r="O156" i="2"/>
  <c r="T156" i="2" s="1"/>
  <c r="O157" i="2"/>
  <c r="O158" i="2"/>
  <c r="R158" i="2" s="1"/>
  <c r="O159" i="2"/>
  <c r="O160" i="2"/>
  <c r="T160" i="2" s="1"/>
  <c r="O161" i="2"/>
  <c r="O162" i="2"/>
  <c r="T162" i="2" s="1"/>
  <c r="O163" i="2"/>
  <c r="O164" i="2"/>
  <c r="T164" i="2" s="1"/>
  <c r="O165" i="2"/>
  <c r="T165" i="2" s="1"/>
  <c r="O166" i="2"/>
  <c r="T166" i="2" s="1"/>
  <c r="O167" i="2"/>
  <c r="T167" i="2" s="1"/>
  <c r="O168" i="2"/>
  <c r="T168" i="2" s="1"/>
  <c r="O169" i="2"/>
  <c r="T169" i="2" s="1"/>
  <c r="O170" i="2"/>
  <c r="R170" i="2" s="1"/>
  <c r="O171" i="2"/>
  <c r="T171" i="2" s="1"/>
  <c r="O172" i="2"/>
  <c r="T172" i="2" s="1"/>
  <c r="O173" i="2"/>
  <c r="T173" i="2" s="1"/>
  <c r="O174" i="2"/>
  <c r="R174" i="2" s="1"/>
  <c r="O175" i="2"/>
  <c r="T175" i="2" s="1"/>
  <c r="O176" i="2"/>
  <c r="T176" i="2" s="1"/>
  <c r="O177" i="2"/>
  <c r="T177" i="2" s="1"/>
  <c r="O178" i="2"/>
  <c r="T178" i="2" s="1"/>
  <c r="O179" i="2"/>
  <c r="T179" i="2" s="1"/>
  <c r="O180" i="2"/>
  <c r="T180" i="2" s="1"/>
  <c r="O181" i="2"/>
  <c r="T181" i="2" s="1"/>
  <c r="O182" i="2"/>
  <c r="O4" i="2"/>
  <c r="T4" i="2" s="1"/>
  <c r="R124" i="2" l="1"/>
  <c r="T90" i="2"/>
  <c r="R60" i="2"/>
  <c r="T58" i="2"/>
  <c r="T174" i="2"/>
  <c r="T26" i="2"/>
  <c r="T122" i="2"/>
  <c r="R167" i="2"/>
  <c r="R180" i="2"/>
  <c r="R172" i="2"/>
  <c r="R164" i="2"/>
  <c r="R108" i="2"/>
  <c r="R44" i="2"/>
  <c r="T158" i="2"/>
  <c r="T110" i="2"/>
  <c r="T78" i="2"/>
  <c r="T46" i="2"/>
  <c r="T14" i="2"/>
  <c r="R175" i="2"/>
  <c r="R179" i="2"/>
  <c r="R171" i="2"/>
  <c r="R156" i="2"/>
  <c r="R92" i="2"/>
  <c r="R28" i="2"/>
  <c r="T142" i="2"/>
  <c r="T106" i="2"/>
  <c r="T74" i="2"/>
  <c r="T42" i="2"/>
  <c r="T10" i="2"/>
  <c r="R4" i="2"/>
  <c r="R176" i="2"/>
  <c r="R168" i="2"/>
  <c r="R140" i="2"/>
  <c r="R76" i="2"/>
  <c r="R12" i="2"/>
  <c r="T126" i="2"/>
  <c r="T94" i="2"/>
  <c r="T62" i="2"/>
  <c r="T30" i="2"/>
  <c r="R157" i="2"/>
  <c r="T157" i="2"/>
  <c r="R149" i="2"/>
  <c r="T149" i="2"/>
  <c r="R141" i="2"/>
  <c r="T141" i="2"/>
  <c r="R129" i="2"/>
  <c r="T129" i="2"/>
  <c r="R121" i="2"/>
  <c r="T121" i="2"/>
  <c r="R109" i="2"/>
  <c r="T109" i="2"/>
  <c r="R101" i="2"/>
  <c r="T101" i="2"/>
  <c r="R93" i="2"/>
  <c r="T93" i="2"/>
  <c r="R85" i="2"/>
  <c r="T85" i="2"/>
  <c r="R77" i="2"/>
  <c r="T77" i="2"/>
  <c r="R69" i="2"/>
  <c r="T69" i="2"/>
  <c r="R61" i="2"/>
  <c r="T61" i="2"/>
  <c r="R53" i="2"/>
  <c r="T53" i="2"/>
  <c r="R45" i="2"/>
  <c r="T45" i="2"/>
  <c r="R37" i="2"/>
  <c r="T37" i="2"/>
  <c r="R29" i="2"/>
  <c r="T29" i="2"/>
  <c r="R21" i="2"/>
  <c r="T21" i="2"/>
  <c r="R13" i="2"/>
  <c r="T13" i="2"/>
  <c r="R5" i="2"/>
  <c r="T5" i="2"/>
  <c r="R162" i="2"/>
  <c r="R152" i="2"/>
  <c r="R136" i="2"/>
  <c r="R120" i="2"/>
  <c r="R104" i="2"/>
  <c r="R88" i="2"/>
  <c r="R72" i="2"/>
  <c r="R56" i="2"/>
  <c r="R40" i="2"/>
  <c r="R24" i="2"/>
  <c r="R8" i="2"/>
  <c r="T170" i="2"/>
  <c r="T154" i="2"/>
  <c r="T138" i="2"/>
  <c r="T163" i="2"/>
  <c r="R163" i="2"/>
  <c r="T159" i="2"/>
  <c r="R159" i="2"/>
  <c r="T155" i="2"/>
  <c r="R155" i="2"/>
  <c r="T151" i="2"/>
  <c r="R151" i="2"/>
  <c r="T147" i="2"/>
  <c r="R147" i="2"/>
  <c r="T143" i="2"/>
  <c r="R143" i="2"/>
  <c r="T139" i="2"/>
  <c r="R139" i="2"/>
  <c r="T135" i="2"/>
  <c r="R135" i="2"/>
  <c r="T131" i="2"/>
  <c r="R131" i="2"/>
  <c r="T127" i="2"/>
  <c r="R127" i="2"/>
  <c r="T123" i="2"/>
  <c r="R123" i="2"/>
  <c r="T119" i="2"/>
  <c r="R119" i="2"/>
  <c r="T115" i="2"/>
  <c r="R115" i="2"/>
  <c r="T111" i="2"/>
  <c r="R111" i="2"/>
  <c r="T107" i="2"/>
  <c r="R107" i="2"/>
  <c r="T103" i="2"/>
  <c r="R103" i="2"/>
  <c r="T99" i="2"/>
  <c r="R99" i="2"/>
  <c r="T95" i="2"/>
  <c r="R95" i="2"/>
  <c r="T91" i="2"/>
  <c r="R91" i="2"/>
  <c r="T87" i="2"/>
  <c r="R87" i="2"/>
  <c r="T83" i="2"/>
  <c r="R83" i="2"/>
  <c r="T79" i="2"/>
  <c r="R79" i="2"/>
  <c r="T75" i="2"/>
  <c r="R75" i="2"/>
  <c r="T71" i="2"/>
  <c r="R71" i="2"/>
  <c r="T67" i="2"/>
  <c r="R67" i="2"/>
  <c r="T63" i="2"/>
  <c r="R63" i="2"/>
  <c r="T59" i="2"/>
  <c r="R59" i="2"/>
  <c r="T55" i="2"/>
  <c r="R55" i="2"/>
  <c r="T51" i="2"/>
  <c r="R51" i="2"/>
  <c r="T47" i="2"/>
  <c r="R47" i="2"/>
  <c r="T43" i="2"/>
  <c r="R43" i="2"/>
  <c r="T39" i="2"/>
  <c r="R39" i="2"/>
  <c r="T35" i="2"/>
  <c r="R35" i="2"/>
  <c r="T31" i="2"/>
  <c r="R31" i="2"/>
  <c r="T27" i="2"/>
  <c r="R27" i="2"/>
  <c r="T23" i="2"/>
  <c r="R23" i="2"/>
  <c r="T19" i="2"/>
  <c r="R19" i="2"/>
  <c r="T15" i="2"/>
  <c r="R15" i="2"/>
  <c r="T11" i="2"/>
  <c r="R11" i="2"/>
  <c r="T7" i="2"/>
  <c r="R7" i="2"/>
  <c r="R178" i="2"/>
  <c r="R166" i="2"/>
  <c r="R160" i="2"/>
  <c r="R148" i="2"/>
  <c r="R132" i="2"/>
  <c r="R116" i="2"/>
  <c r="R100" i="2"/>
  <c r="R84" i="2"/>
  <c r="R68" i="2"/>
  <c r="R52" i="2"/>
  <c r="R36" i="2"/>
  <c r="R20" i="2"/>
  <c r="T150" i="2"/>
  <c r="T134" i="2"/>
  <c r="T118" i="2"/>
  <c r="T102" i="2"/>
  <c r="T86" i="2"/>
  <c r="T70" i="2"/>
  <c r="T54" i="2"/>
  <c r="T38" i="2"/>
  <c r="T22" i="2"/>
  <c r="T6" i="2"/>
  <c r="R161" i="2"/>
  <c r="T161" i="2"/>
  <c r="R153" i="2"/>
  <c r="T153" i="2"/>
  <c r="R145" i="2"/>
  <c r="T145" i="2"/>
  <c r="R137" i="2"/>
  <c r="T137" i="2"/>
  <c r="R133" i="2"/>
  <c r="T133" i="2"/>
  <c r="R125" i="2"/>
  <c r="T125" i="2"/>
  <c r="R117" i="2"/>
  <c r="T117" i="2"/>
  <c r="R113" i="2"/>
  <c r="T113" i="2"/>
  <c r="R105" i="2"/>
  <c r="T105" i="2"/>
  <c r="R97" i="2"/>
  <c r="T97" i="2"/>
  <c r="R89" i="2"/>
  <c r="T89" i="2"/>
  <c r="R81" i="2"/>
  <c r="T81" i="2"/>
  <c r="R73" i="2"/>
  <c r="T73" i="2"/>
  <c r="R65" i="2"/>
  <c r="T65" i="2"/>
  <c r="R57" i="2"/>
  <c r="T57" i="2"/>
  <c r="R49" i="2"/>
  <c r="T49" i="2"/>
  <c r="R41" i="2"/>
  <c r="T41" i="2"/>
  <c r="R33" i="2"/>
  <c r="T33" i="2"/>
  <c r="R25" i="2"/>
  <c r="T25" i="2"/>
  <c r="R17" i="2"/>
  <c r="T17" i="2"/>
  <c r="R9" i="2"/>
  <c r="T9" i="2"/>
  <c r="R181" i="2"/>
  <c r="R177" i="2"/>
  <c r="R173" i="2"/>
  <c r="R169" i="2"/>
  <c r="R165" i="2"/>
  <c r="R144" i="2"/>
  <c r="R128" i="2"/>
  <c r="R112" i="2"/>
  <c r="R96" i="2"/>
  <c r="R80" i="2"/>
  <c r="R64" i="2"/>
  <c r="R48" i="2"/>
  <c r="R32" i="2"/>
  <c r="R16" i="2"/>
  <c r="T146" i="2"/>
  <c r="T130" i="2"/>
  <c r="T114" i="2"/>
  <c r="T98" i="2"/>
  <c r="T82" i="2"/>
  <c r="T66" i="2"/>
  <c r="T50" i="2"/>
  <c r="T34" i="2"/>
  <c r="T18" i="2"/>
  <c r="J184" i="2"/>
  <c r="H184" i="2"/>
  <c r="G184" i="2"/>
  <c r="E184" i="2"/>
  <c r="D184" i="2"/>
  <c r="C184" i="2"/>
  <c r="F182" i="2"/>
  <c r="I182" i="2" s="1"/>
  <c r="I181" i="2"/>
  <c r="F181" i="2"/>
  <c r="F180" i="2"/>
  <c r="I180" i="2" s="1"/>
  <c r="F179" i="2"/>
  <c r="I179" i="2" s="1"/>
  <c r="F178" i="2"/>
  <c r="I178" i="2" s="1"/>
  <c r="F177" i="2"/>
  <c r="I177" i="2" s="1"/>
  <c r="F176" i="2"/>
  <c r="I176" i="2" s="1"/>
  <c r="F175" i="2"/>
  <c r="I175" i="2" s="1"/>
  <c r="F174" i="2"/>
  <c r="I174" i="2" s="1"/>
  <c r="F173" i="2"/>
  <c r="I173" i="2" s="1"/>
  <c r="F172" i="2"/>
  <c r="I172" i="2" s="1"/>
  <c r="F171" i="2"/>
  <c r="I171" i="2" s="1"/>
  <c r="F170" i="2"/>
  <c r="I170" i="2" s="1"/>
  <c r="F169" i="2"/>
  <c r="I169" i="2" s="1"/>
  <c r="F168" i="2"/>
  <c r="I168" i="2" s="1"/>
  <c r="F167" i="2"/>
  <c r="I167" i="2" s="1"/>
  <c r="F166" i="2"/>
  <c r="I166" i="2" s="1"/>
  <c r="F165" i="2"/>
  <c r="I165" i="2" s="1"/>
  <c r="F164" i="2"/>
  <c r="I164" i="2" s="1"/>
  <c r="I163" i="2"/>
  <c r="F163" i="2"/>
  <c r="F162" i="2"/>
  <c r="I162" i="2" s="1"/>
  <c r="F161" i="2"/>
  <c r="I161" i="2" s="1"/>
  <c r="F160" i="2"/>
  <c r="I160" i="2" s="1"/>
  <c r="F159" i="2"/>
  <c r="I159" i="2" s="1"/>
  <c r="F158" i="2"/>
  <c r="I158" i="2" s="1"/>
  <c r="F157" i="2"/>
  <c r="I157" i="2" s="1"/>
  <c r="F156" i="2"/>
  <c r="I156" i="2" s="1"/>
  <c r="I155" i="2"/>
  <c r="F155" i="2"/>
  <c r="F154" i="2"/>
  <c r="I154" i="2" s="1"/>
  <c r="F153" i="2"/>
  <c r="I153" i="2" s="1"/>
  <c r="F152" i="2"/>
  <c r="I152" i="2" s="1"/>
  <c r="F151" i="2"/>
  <c r="I151" i="2" s="1"/>
  <c r="F150" i="2"/>
  <c r="I150" i="2" s="1"/>
  <c r="F149" i="2"/>
  <c r="I149" i="2" s="1"/>
  <c r="F148" i="2"/>
  <c r="I148" i="2" s="1"/>
  <c r="F147" i="2"/>
  <c r="I147" i="2" s="1"/>
  <c r="F146" i="2"/>
  <c r="I146" i="2" s="1"/>
  <c r="F145" i="2"/>
  <c r="I145" i="2" s="1"/>
  <c r="F144" i="2"/>
  <c r="I144" i="2" s="1"/>
  <c r="F143" i="2"/>
  <c r="I143" i="2" s="1"/>
  <c r="F142" i="2"/>
  <c r="I142" i="2" s="1"/>
  <c r="F141" i="2"/>
  <c r="I141" i="2" s="1"/>
  <c r="F140" i="2"/>
  <c r="I140" i="2" s="1"/>
  <c r="F139" i="2"/>
  <c r="I139" i="2" s="1"/>
  <c r="F138" i="2"/>
  <c r="I138" i="2" s="1"/>
  <c r="I137" i="2"/>
  <c r="F137" i="2"/>
  <c r="F136" i="2"/>
  <c r="I136" i="2" s="1"/>
  <c r="F135" i="2"/>
  <c r="I135" i="2" s="1"/>
  <c r="F134" i="2"/>
  <c r="I134" i="2" s="1"/>
  <c r="F133" i="2"/>
  <c r="I133" i="2" s="1"/>
  <c r="F132" i="2"/>
  <c r="I132" i="2" s="1"/>
  <c r="F131" i="2"/>
  <c r="I131" i="2" s="1"/>
  <c r="F130" i="2"/>
  <c r="I130" i="2" s="1"/>
  <c r="F129" i="2"/>
  <c r="I129" i="2" s="1"/>
  <c r="F128" i="2"/>
  <c r="I128" i="2" s="1"/>
  <c r="F127" i="2"/>
  <c r="I127" i="2" s="1"/>
  <c r="F126" i="2"/>
  <c r="I126" i="2" s="1"/>
  <c r="F125" i="2"/>
  <c r="I125" i="2" s="1"/>
  <c r="F124" i="2"/>
  <c r="I124" i="2" s="1"/>
  <c r="F123" i="2"/>
  <c r="I123" i="2" s="1"/>
  <c r="F122" i="2"/>
  <c r="I122" i="2" s="1"/>
  <c r="F121" i="2"/>
  <c r="I121" i="2" s="1"/>
  <c r="F120" i="2"/>
  <c r="I120" i="2" s="1"/>
  <c r="F119" i="2"/>
  <c r="I119" i="2" s="1"/>
  <c r="F118" i="2"/>
  <c r="I118" i="2" s="1"/>
  <c r="F117" i="2"/>
  <c r="I117" i="2" s="1"/>
  <c r="F116" i="2"/>
  <c r="I116" i="2" s="1"/>
  <c r="F115" i="2"/>
  <c r="I115" i="2" s="1"/>
  <c r="F114" i="2"/>
  <c r="I114" i="2" s="1"/>
  <c r="F113" i="2"/>
  <c r="I113" i="2" s="1"/>
  <c r="F112" i="2"/>
  <c r="I112" i="2" s="1"/>
  <c r="F111" i="2"/>
  <c r="I111" i="2" s="1"/>
  <c r="F110" i="2"/>
  <c r="I110" i="2" s="1"/>
  <c r="F109" i="2"/>
  <c r="I109" i="2" s="1"/>
  <c r="F108" i="2"/>
  <c r="I108" i="2" s="1"/>
  <c r="F107" i="2"/>
  <c r="I107" i="2" s="1"/>
  <c r="F106" i="2"/>
  <c r="I106" i="2" s="1"/>
  <c r="I105" i="2"/>
  <c r="F105" i="2"/>
  <c r="F104" i="2"/>
  <c r="I104" i="2" s="1"/>
  <c r="F103" i="2"/>
  <c r="I103" i="2" s="1"/>
  <c r="F102" i="2"/>
  <c r="I102" i="2" s="1"/>
  <c r="F101" i="2"/>
  <c r="I101" i="2" s="1"/>
  <c r="F100" i="2"/>
  <c r="I100" i="2" s="1"/>
  <c r="F99" i="2"/>
  <c r="I99" i="2" s="1"/>
  <c r="F98" i="2"/>
  <c r="I98" i="2" s="1"/>
  <c r="F97" i="2"/>
  <c r="I97" i="2" s="1"/>
  <c r="F96" i="2"/>
  <c r="I96" i="2" s="1"/>
  <c r="F95" i="2"/>
  <c r="I95" i="2" s="1"/>
  <c r="F94" i="2"/>
  <c r="I94" i="2" s="1"/>
  <c r="F93" i="2"/>
  <c r="I93" i="2" s="1"/>
  <c r="F92" i="2"/>
  <c r="I92" i="2" s="1"/>
  <c r="F91" i="2"/>
  <c r="I91" i="2" s="1"/>
  <c r="F90" i="2"/>
  <c r="I90" i="2" s="1"/>
  <c r="F89" i="2"/>
  <c r="I89" i="2" s="1"/>
  <c r="F88" i="2"/>
  <c r="I88" i="2" s="1"/>
  <c r="F87" i="2"/>
  <c r="I87" i="2" s="1"/>
  <c r="F86" i="2"/>
  <c r="I86" i="2" s="1"/>
  <c r="F85" i="2"/>
  <c r="I85" i="2" s="1"/>
  <c r="F84" i="2"/>
  <c r="I84" i="2" s="1"/>
  <c r="F83" i="2"/>
  <c r="I83" i="2" s="1"/>
  <c r="F82" i="2"/>
  <c r="I82" i="2" s="1"/>
  <c r="F81" i="2"/>
  <c r="I81" i="2" s="1"/>
  <c r="F80" i="2"/>
  <c r="I80" i="2" s="1"/>
  <c r="F79" i="2"/>
  <c r="I79" i="2" s="1"/>
  <c r="F78" i="2"/>
  <c r="I78" i="2" s="1"/>
  <c r="F77" i="2"/>
  <c r="I77" i="2" s="1"/>
  <c r="F76" i="2"/>
  <c r="I76" i="2" s="1"/>
  <c r="F75" i="2"/>
  <c r="I75" i="2" s="1"/>
  <c r="F74" i="2"/>
  <c r="I74" i="2" s="1"/>
  <c r="I73" i="2"/>
  <c r="F73" i="2"/>
  <c r="F72" i="2"/>
  <c r="I72" i="2" s="1"/>
  <c r="F71" i="2"/>
  <c r="I71" i="2" s="1"/>
  <c r="F70" i="2"/>
  <c r="I70" i="2" s="1"/>
  <c r="F69" i="2"/>
  <c r="I69" i="2" s="1"/>
  <c r="F68" i="2"/>
  <c r="I68" i="2" s="1"/>
  <c r="F67" i="2"/>
  <c r="I67" i="2" s="1"/>
  <c r="F66" i="2"/>
  <c r="I66" i="2" s="1"/>
  <c r="F65" i="2"/>
  <c r="I65" i="2" s="1"/>
  <c r="F64" i="2"/>
  <c r="I64" i="2" s="1"/>
  <c r="F63" i="2"/>
  <c r="I63" i="2" s="1"/>
  <c r="F62" i="2"/>
  <c r="I62" i="2" s="1"/>
  <c r="F61" i="2"/>
  <c r="I61" i="2" s="1"/>
  <c r="F60" i="2"/>
  <c r="I60" i="2" s="1"/>
  <c r="F59" i="2"/>
  <c r="I59" i="2" s="1"/>
  <c r="F58" i="2"/>
  <c r="I58" i="2" s="1"/>
  <c r="F57" i="2"/>
  <c r="I57" i="2" s="1"/>
  <c r="F56" i="2"/>
  <c r="I56" i="2" s="1"/>
  <c r="F55" i="2"/>
  <c r="I55" i="2" s="1"/>
  <c r="F54" i="2"/>
  <c r="I54" i="2" s="1"/>
  <c r="F53" i="2"/>
  <c r="I53" i="2" s="1"/>
  <c r="F52" i="2"/>
  <c r="I52" i="2" s="1"/>
  <c r="F51" i="2"/>
  <c r="I51" i="2" s="1"/>
  <c r="F50" i="2"/>
  <c r="I50" i="2" s="1"/>
  <c r="F49" i="2"/>
  <c r="I49" i="2" s="1"/>
  <c r="F48" i="2"/>
  <c r="I48" i="2" s="1"/>
  <c r="F47" i="2"/>
  <c r="I47" i="2" s="1"/>
  <c r="F46" i="2"/>
  <c r="I46" i="2" s="1"/>
  <c r="F45" i="2"/>
  <c r="I45" i="2" s="1"/>
  <c r="F44" i="2"/>
  <c r="I44" i="2" s="1"/>
  <c r="F43" i="2"/>
  <c r="I43" i="2" s="1"/>
  <c r="F42" i="2"/>
  <c r="I42" i="2" s="1"/>
  <c r="I41" i="2"/>
  <c r="F41" i="2"/>
  <c r="F40" i="2"/>
  <c r="I40" i="2" s="1"/>
  <c r="F39" i="2"/>
  <c r="I39" i="2" s="1"/>
  <c r="F38" i="2"/>
  <c r="I38" i="2" s="1"/>
  <c r="F37" i="2"/>
  <c r="I37" i="2" s="1"/>
  <c r="F36" i="2"/>
  <c r="I36" i="2" s="1"/>
  <c r="F35" i="2"/>
  <c r="I35" i="2" s="1"/>
  <c r="F34" i="2"/>
  <c r="I34" i="2" s="1"/>
  <c r="F33" i="2"/>
  <c r="I33" i="2" s="1"/>
  <c r="F32" i="2"/>
  <c r="I32" i="2" s="1"/>
  <c r="F31" i="2"/>
  <c r="I31" i="2" s="1"/>
  <c r="F30" i="2"/>
  <c r="I30" i="2" s="1"/>
  <c r="F29" i="2"/>
  <c r="I29" i="2" s="1"/>
  <c r="F28" i="2"/>
  <c r="I28" i="2" s="1"/>
  <c r="F27" i="2"/>
  <c r="I27" i="2" s="1"/>
  <c r="F26" i="2"/>
  <c r="I26" i="2" s="1"/>
  <c r="F25" i="2"/>
  <c r="I25" i="2" s="1"/>
  <c r="F24" i="2"/>
  <c r="I24" i="2" s="1"/>
  <c r="F23" i="2"/>
  <c r="I23" i="2" s="1"/>
  <c r="F22" i="2"/>
  <c r="I22" i="2" s="1"/>
  <c r="F21" i="2"/>
  <c r="I21" i="2" s="1"/>
  <c r="F20" i="2"/>
  <c r="I20" i="2" s="1"/>
  <c r="F19" i="2"/>
  <c r="I19" i="2" s="1"/>
  <c r="F18" i="2"/>
  <c r="I18" i="2" s="1"/>
  <c r="F17" i="2"/>
  <c r="I17" i="2" s="1"/>
  <c r="F16" i="2"/>
  <c r="I16" i="2" s="1"/>
  <c r="F15" i="2"/>
  <c r="I15" i="2" s="1"/>
  <c r="F14" i="2"/>
  <c r="I14" i="2" s="1"/>
  <c r="F13" i="2"/>
  <c r="I13" i="2" s="1"/>
  <c r="F12" i="2"/>
  <c r="I12" i="2" s="1"/>
  <c r="F11" i="2"/>
  <c r="I11" i="2" s="1"/>
  <c r="F10" i="2"/>
  <c r="I10" i="2" s="1"/>
  <c r="F9" i="2"/>
  <c r="I9" i="2" s="1"/>
  <c r="F8" i="2"/>
  <c r="I8" i="2" s="1"/>
  <c r="F7" i="2"/>
  <c r="I7" i="2" s="1"/>
  <c r="F6" i="2"/>
  <c r="I6" i="2" s="1"/>
  <c r="F5" i="2"/>
  <c r="I5" i="2" s="1"/>
  <c r="F4" i="2"/>
  <c r="R184" i="2" l="1"/>
  <c r="F184" i="2"/>
  <c r="K184" i="2" s="1"/>
  <c r="I4" i="2"/>
  <c r="I184" i="2" s="1"/>
  <c r="F186" i="2"/>
  <c r="V182" i="2"/>
  <c r="AB182" i="2"/>
  <c r="Z182" i="2"/>
  <c r="Y182" i="2"/>
  <c r="W182" i="2"/>
  <c r="U182" i="2"/>
  <c r="AA182" i="2"/>
  <c r="X182" i="2" l="1"/>
  <c r="U4" i="2" l="1"/>
  <c r="V4" i="2"/>
  <c r="W4" i="2"/>
  <c r="X4" i="2"/>
  <c r="Y4" i="2"/>
  <c r="Z4" i="2"/>
  <c r="AA4" i="2"/>
  <c r="AB4" i="2"/>
  <c r="AC4" i="2"/>
  <c r="S184" i="2" l="1"/>
  <c r="P184" i="2"/>
  <c r="O184" i="2"/>
  <c r="N184" i="2"/>
  <c r="M184" i="2"/>
  <c r="L184" i="2"/>
  <c r="AC181" i="2"/>
  <c r="AB181" i="2"/>
  <c r="AA181" i="2"/>
  <c r="Z181" i="2"/>
  <c r="Y181" i="2"/>
  <c r="X181" i="2"/>
  <c r="W181" i="2"/>
  <c r="V181" i="2"/>
  <c r="U181" i="2"/>
  <c r="AC180" i="2"/>
  <c r="AB180" i="2"/>
  <c r="AA180" i="2"/>
  <c r="Z180" i="2"/>
  <c r="Y180" i="2"/>
  <c r="X180" i="2"/>
  <c r="W180" i="2"/>
  <c r="V180" i="2"/>
  <c r="U180" i="2"/>
  <c r="AC179" i="2"/>
  <c r="AB179" i="2"/>
  <c r="AA179" i="2"/>
  <c r="Z179" i="2"/>
  <c r="Y179" i="2"/>
  <c r="X179" i="2"/>
  <c r="W179" i="2"/>
  <c r="V179" i="2"/>
  <c r="U179" i="2"/>
  <c r="AC178" i="2"/>
  <c r="AB178" i="2"/>
  <c r="AA178" i="2"/>
  <c r="Z178" i="2"/>
  <c r="Y178" i="2"/>
  <c r="X178" i="2"/>
  <c r="W178" i="2"/>
  <c r="V178" i="2"/>
  <c r="U178" i="2"/>
  <c r="AC177" i="2"/>
  <c r="AB177" i="2"/>
  <c r="AA177" i="2"/>
  <c r="Z177" i="2"/>
  <c r="Y177" i="2"/>
  <c r="X177" i="2"/>
  <c r="W177" i="2"/>
  <c r="V177" i="2"/>
  <c r="U177" i="2"/>
  <c r="AC176" i="2"/>
  <c r="AB176" i="2"/>
  <c r="AA176" i="2"/>
  <c r="Z176" i="2"/>
  <c r="Y176" i="2"/>
  <c r="X176" i="2"/>
  <c r="W176" i="2"/>
  <c r="V176" i="2"/>
  <c r="U176" i="2"/>
  <c r="AC175" i="2"/>
  <c r="AB175" i="2"/>
  <c r="AA175" i="2"/>
  <c r="Z175" i="2"/>
  <c r="Y175" i="2"/>
  <c r="X175" i="2"/>
  <c r="W175" i="2"/>
  <c r="V175" i="2"/>
  <c r="U175" i="2"/>
  <c r="AC174" i="2"/>
  <c r="AB174" i="2"/>
  <c r="AA174" i="2"/>
  <c r="Z174" i="2"/>
  <c r="Y174" i="2"/>
  <c r="X174" i="2"/>
  <c r="W174" i="2"/>
  <c r="V174" i="2"/>
  <c r="U174" i="2"/>
  <c r="AC173" i="2"/>
  <c r="AB173" i="2"/>
  <c r="AA173" i="2"/>
  <c r="Z173" i="2"/>
  <c r="Y173" i="2"/>
  <c r="X173" i="2"/>
  <c r="W173" i="2"/>
  <c r="V173" i="2"/>
  <c r="U173" i="2"/>
  <c r="AC172" i="2"/>
  <c r="AB172" i="2"/>
  <c r="AA172" i="2"/>
  <c r="Z172" i="2"/>
  <c r="Y172" i="2"/>
  <c r="X172" i="2"/>
  <c r="W172" i="2"/>
  <c r="V172" i="2"/>
  <c r="U172" i="2"/>
  <c r="AC171" i="2"/>
  <c r="AB171" i="2"/>
  <c r="AA171" i="2"/>
  <c r="Z171" i="2"/>
  <c r="Y171" i="2"/>
  <c r="X171" i="2"/>
  <c r="W171" i="2"/>
  <c r="V171" i="2"/>
  <c r="U171" i="2"/>
  <c r="AC170" i="2"/>
  <c r="AB170" i="2"/>
  <c r="AA170" i="2"/>
  <c r="Z170" i="2"/>
  <c r="Y170" i="2"/>
  <c r="X170" i="2"/>
  <c r="W170" i="2"/>
  <c r="V170" i="2"/>
  <c r="U170" i="2"/>
  <c r="AC169" i="2"/>
  <c r="AB169" i="2"/>
  <c r="AA169" i="2"/>
  <c r="Z169" i="2"/>
  <c r="Y169" i="2"/>
  <c r="X169" i="2"/>
  <c r="W169" i="2"/>
  <c r="V169" i="2"/>
  <c r="U169" i="2"/>
  <c r="AC168" i="2"/>
  <c r="AB168" i="2"/>
  <c r="AA168" i="2"/>
  <c r="Z168" i="2"/>
  <c r="Y168" i="2"/>
  <c r="X168" i="2"/>
  <c r="W168" i="2"/>
  <c r="V168" i="2"/>
  <c r="U168" i="2"/>
  <c r="AC167" i="2"/>
  <c r="AB167" i="2"/>
  <c r="AA167" i="2"/>
  <c r="Z167" i="2"/>
  <c r="Y167" i="2"/>
  <c r="X167" i="2"/>
  <c r="W167" i="2"/>
  <c r="V167" i="2"/>
  <c r="U167" i="2"/>
  <c r="AC166" i="2"/>
  <c r="AB166" i="2"/>
  <c r="AA166" i="2"/>
  <c r="Z166" i="2"/>
  <c r="Y166" i="2"/>
  <c r="X166" i="2"/>
  <c r="W166" i="2"/>
  <c r="V166" i="2"/>
  <c r="U166" i="2"/>
  <c r="AC165" i="2"/>
  <c r="AB165" i="2"/>
  <c r="AA165" i="2"/>
  <c r="Z165" i="2"/>
  <c r="Y165" i="2"/>
  <c r="X165" i="2"/>
  <c r="W165" i="2"/>
  <c r="V165" i="2"/>
  <c r="U165" i="2"/>
  <c r="AC164" i="2"/>
  <c r="AB164" i="2"/>
  <c r="AA164" i="2"/>
  <c r="Z164" i="2"/>
  <c r="Y164" i="2"/>
  <c r="X164" i="2"/>
  <c r="W164" i="2"/>
  <c r="V164" i="2"/>
  <c r="U164" i="2"/>
  <c r="AC163" i="2"/>
  <c r="AB163" i="2"/>
  <c r="AA163" i="2"/>
  <c r="Z163" i="2"/>
  <c r="Y163" i="2"/>
  <c r="X163" i="2"/>
  <c r="W163" i="2"/>
  <c r="V163" i="2"/>
  <c r="U163" i="2"/>
  <c r="AC162" i="2"/>
  <c r="AB162" i="2"/>
  <c r="AA162" i="2"/>
  <c r="Z162" i="2"/>
  <c r="Y162" i="2"/>
  <c r="X162" i="2"/>
  <c r="W162" i="2"/>
  <c r="V162" i="2"/>
  <c r="U162" i="2"/>
  <c r="AC161" i="2"/>
  <c r="AB161" i="2"/>
  <c r="AA161" i="2"/>
  <c r="Z161" i="2"/>
  <c r="Y161" i="2"/>
  <c r="X161" i="2"/>
  <c r="W161" i="2"/>
  <c r="V161" i="2"/>
  <c r="U161" i="2"/>
  <c r="AC160" i="2"/>
  <c r="AB160" i="2"/>
  <c r="AA160" i="2"/>
  <c r="Z160" i="2"/>
  <c r="Y160" i="2"/>
  <c r="X160" i="2"/>
  <c r="W160" i="2"/>
  <c r="V160" i="2"/>
  <c r="U160" i="2"/>
  <c r="AC159" i="2"/>
  <c r="AB159" i="2"/>
  <c r="AA159" i="2"/>
  <c r="Z159" i="2"/>
  <c r="Y159" i="2"/>
  <c r="X159" i="2"/>
  <c r="W159" i="2"/>
  <c r="V159" i="2"/>
  <c r="U159" i="2"/>
  <c r="AC158" i="2"/>
  <c r="AB158" i="2"/>
  <c r="AA158" i="2"/>
  <c r="Z158" i="2"/>
  <c r="Y158" i="2"/>
  <c r="X158" i="2"/>
  <c r="W158" i="2"/>
  <c r="V158" i="2"/>
  <c r="U158" i="2"/>
  <c r="AC157" i="2"/>
  <c r="AB157" i="2"/>
  <c r="AA157" i="2"/>
  <c r="Z157" i="2"/>
  <c r="Y157" i="2"/>
  <c r="X157" i="2"/>
  <c r="W157" i="2"/>
  <c r="V157" i="2"/>
  <c r="U157" i="2"/>
  <c r="AC156" i="2"/>
  <c r="AB156" i="2"/>
  <c r="AA156" i="2"/>
  <c r="Z156" i="2"/>
  <c r="Y156" i="2"/>
  <c r="X156" i="2"/>
  <c r="W156" i="2"/>
  <c r="V156" i="2"/>
  <c r="U156" i="2"/>
  <c r="AC155" i="2"/>
  <c r="AB155" i="2"/>
  <c r="AA155" i="2"/>
  <c r="Z155" i="2"/>
  <c r="Y155" i="2"/>
  <c r="X155" i="2"/>
  <c r="W155" i="2"/>
  <c r="V155" i="2"/>
  <c r="U155" i="2"/>
  <c r="AC154" i="2"/>
  <c r="AB154" i="2"/>
  <c r="AA154" i="2"/>
  <c r="Z154" i="2"/>
  <c r="Y154" i="2"/>
  <c r="X154" i="2"/>
  <c r="W154" i="2"/>
  <c r="V154" i="2"/>
  <c r="U154" i="2"/>
  <c r="AC153" i="2"/>
  <c r="AB153" i="2"/>
  <c r="AA153" i="2"/>
  <c r="Z153" i="2"/>
  <c r="Y153" i="2"/>
  <c r="X153" i="2"/>
  <c r="W153" i="2"/>
  <c r="V153" i="2"/>
  <c r="U153" i="2"/>
  <c r="AC152" i="2"/>
  <c r="AB152" i="2"/>
  <c r="AA152" i="2"/>
  <c r="Z152" i="2"/>
  <c r="Y152" i="2"/>
  <c r="X152" i="2"/>
  <c r="W152" i="2"/>
  <c r="V152" i="2"/>
  <c r="U152" i="2"/>
  <c r="AC151" i="2"/>
  <c r="AB151" i="2"/>
  <c r="AA151" i="2"/>
  <c r="Z151" i="2"/>
  <c r="Y151" i="2"/>
  <c r="X151" i="2"/>
  <c r="W151" i="2"/>
  <c r="V151" i="2"/>
  <c r="U151" i="2"/>
  <c r="AC150" i="2"/>
  <c r="AB150" i="2"/>
  <c r="AA150" i="2"/>
  <c r="Z150" i="2"/>
  <c r="Y150" i="2"/>
  <c r="X150" i="2"/>
  <c r="W150" i="2"/>
  <c r="V150" i="2"/>
  <c r="U150" i="2"/>
  <c r="AC149" i="2"/>
  <c r="AB149" i="2"/>
  <c r="AA149" i="2"/>
  <c r="Z149" i="2"/>
  <c r="Y149" i="2"/>
  <c r="X149" i="2"/>
  <c r="W149" i="2"/>
  <c r="V149" i="2"/>
  <c r="U149" i="2"/>
  <c r="AC148" i="2"/>
  <c r="AB148" i="2"/>
  <c r="AA148" i="2"/>
  <c r="Z148" i="2"/>
  <c r="Y148" i="2"/>
  <c r="X148" i="2"/>
  <c r="W148" i="2"/>
  <c r="V148" i="2"/>
  <c r="U148" i="2"/>
  <c r="AC147" i="2"/>
  <c r="AB147" i="2"/>
  <c r="AA147" i="2"/>
  <c r="Z147" i="2"/>
  <c r="Y147" i="2"/>
  <c r="X147" i="2"/>
  <c r="W147" i="2"/>
  <c r="V147" i="2"/>
  <c r="U147" i="2"/>
  <c r="AC146" i="2"/>
  <c r="AB146" i="2"/>
  <c r="AA146" i="2"/>
  <c r="Z146" i="2"/>
  <c r="Y146" i="2"/>
  <c r="X146" i="2"/>
  <c r="W146" i="2"/>
  <c r="V146" i="2"/>
  <c r="U146" i="2"/>
  <c r="AC145" i="2"/>
  <c r="AB145" i="2"/>
  <c r="AA145" i="2"/>
  <c r="Z145" i="2"/>
  <c r="Y145" i="2"/>
  <c r="X145" i="2"/>
  <c r="W145" i="2"/>
  <c r="V145" i="2"/>
  <c r="U145" i="2"/>
  <c r="AC144" i="2"/>
  <c r="AB144" i="2"/>
  <c r="AA144" i="2"/>
  <c r="Z144" i="2"/>
  <c r="Y144" i="2"/>
  <c r="X144" i="2"/>
  <c r="W144" i="2"/>
  <c r="V144" i="2"/>
  <c r="U144" i="2"/>
  <c r="AC143" i="2"/>
  <c r="AB143" i="2"/>
  <c r="AA143" i="2"/>
  <c r="Z143" i="2"/>
  <c r="Y143" i="2"/>
  <c r="X143" i="2"/>
  <c r="W143" i="2"/>
  <c r="V143" i="2"/>
  <c r="U143" i="2"/>
  <c r="AC142" i="2"/>
  <c r="AB142" i="2"/>
  <c r="AA142" i="2"/>
  <c r="Z142" i="2"/>
  <c r="Y142" i="2"/>
  <c r="X142" i="2"/>
  <c r="W142" i="2"/>
  <c r="V142" i="2"/>
  <c r="U142" i="2"/>
  <c r="AC141" i="2"/>
  <c r="AB141" i="2"/>
  <c r="AA141" i="2"/>
  <c r="Z141" i="2"/>
  <c r="Y141" i="2"/>
  <c r="X141" i="2"/>
  <c r="W141" i="2"/>
  <c r="V141" i="2"/>
  <c r="U141" i="2"/>
  <c r="AC140" i="2"/>
  <c r="AB140" i="2"/>
  <c r="AA140" i="2"/>
  <c r="Z140" i="2"/>
  <c r="Y140" i="2"/>
  <c r="X140" i="2"/>
  <c r="W140" i="2"/>
  <c r="V140" i="2"/>
  <c r="U140" i="2"/>
  <c r="AC139" i="2"/>
  <c r="AB139" i="2"/>
  <c r="AA139" i="2"/>
  <c r="Z139" i="2"/>
  <c r="Y139" i="2"/>
  <c r="X139" i="2"/>
  <c r="W139" i="2"/>
  <c r="V139" i="2"/>
  <c r="U139" i="2"/>
  <c r="AC138" i="2"/>
  <c r="AB138" i="2"/>
  <c r="AA138" i="2"/>
  <c r="Z138" i="2"/>
  <c r="Y138" i="2"/>
  <c r="X138" i="2"/>
  <c r="W138" i="2"/>
  <c r="V138" i="2"/>
  <c r="U138" i="2"/>
  <c r="AC137" i="2"/>
  <c r="AB137" i="2"/>
  <c r="AA137" i="2"/>
  <c r="Z137" i="2"/>
  <c r="Y137" i="2"/>
  <c r="X137" i="2"/>
  <c r="W137" i="2"/>
  <c r="V137" i="2"/>
  <c r="U137" i="2"/>
  <c r="AC136" i="2"/>
  <c r="AB136" i="2"/>
  <c r="AA136" i="2"/>
  <c r="Z136" i="2"/>
  <c r="Y136" i="2"/>
  <c r="X136" i="2"/>
  <c r="W136" i="2"/>
  <c r="V136" i="2"/>
  <c r="U136" i="2"/>
  <c r="AC135" i="2"/>
  <c r="AB135" i="2"/>
  <c r="AA135" i="2"/>
  <c r="Z135" i="2"/>
  <c r="Y135" i="2"/>
  <c r="X135" i="2"/>
  <c r="W135" i="2"/>
  <c r="V135" i="2"/>
  <c r="U135" i="2"/>
  <c r="AC134" i="2"/>
  <c r="AB134" i="2"/>
  <c r="AA134" i="2"/>
  <c r="Z134" i="2"/>
  <c r="Y134" i="2"/>
  <c r="X134" i="2"/>
  <c r="W134" i="2"/>
  <c r="V134" i="2"/>
  <c r="U134" i="2"/>
  <c r="AC133" i="2"/>
  <c r="AB133" i="2"/>
  <c r="AA133" i="2"/>
  <c r="Z133" i="2"/>
  <c r="Y133" i="2"/>
  <c r="X133" i="2"/>
  <c r="W133" i="2"/>
  <c r="V133" i="2"/>
  <c r="U133" i="2"/>
  <c r="AC132" i="2"/>
  <c r="AB132" i="2"/>
  <c r="AA132" i="2"/>
  <c r="Z132" i="2"/>
  <c r="Y132" i="2"/>
  <c r="X132" i="2"/>
  <c r="W132" i="2"/>
  <c r="V132" i="2"/>
  <c r="U132" i="2"/>
  <c r="AC131" i="2"/>
  <c r="AB131" i="2"/>
  <c r="AA131" i="2"/>
  <c r="Z131" i="2"/>
  <c r="Y131" i="2"/>
  <c r="X131" i="2"/>
  <c r="W131" i="2"/>
  <c r="V131" i="2"/>
  <c r="U131" i="2"/>
  <c r="AC130" i="2"/>
  <c r="AB130" i="2"/>
  <c r="AA130" i="2"/>
  <c r="Z130" i="2"/>
  <c r="Y130" i="2"/>
  <c r="X130" i="2"/>
  <c r="W130" i="2"/>
  <c r="V130" i="2"/>
  <c r="U130" i="2"/>
  <c r="AC129" i="2"/>
  <c r="AB129" i="2"/>
  <c r="AA129" i="2"/>
  <c r="Z129" i="2"/>
  <c r="Y129" i="2"/>
  <c r="X129" i="2"/>
  <c r="W129" i="2"/>
  <c r="V129" i="2"/>
  <c r="U129" i="2"/>
  <c r="AC128" i="2"/>
  <c r="AB128" i="2"/>
  <c r="AA128" i="2"/>
  <c r="Z128" i="2"/>
  <c r="Y128" i="2"/>
  <c r="X128" i="2"/>
  <c r="W128" i="2"/>
  <c r="V128" i="2"/>
  <c r="U128" i="2"/>
  <c r="AC127" i="2"/>
  <c r="AB127" i="2"/>
  <c r="AA127" i="2"/>
  <c r="Z127" i="2"/>
  <c r="Y127" i="2"/>
  <c r="X127" i="2"/>
  <c r="W127" i="2"/>
  <c r="V127" i="2"/>
  <c r="U127" i="2"/>
  <c r="AC126" i="2"/>
  <c r="AB126" i="2"/>
  <c r="AA126" i="2"/>
  <c r="Z126" i="2"/>
  <c r="Y126" i="2"/>
  <c r="X126" i="2"/>
  <c r="W126" i="2"/>
  <c r="V126" i="2"/>
  <c r="U126" i="2"/>
  <c r="AC125" i="2"/>
  <c r="AB125" i="2"/>
  <c r="AA125" i="2"/>
  <c r="Z125" i="2"/>
  <c r="Y125" i="2"/>
  <c r="X125" i="2"/>
  <c r="W125" i="2"/>
  <c r="V125" i="2"/>
  <c r="U125" i="2"/>
  <c r="AC124" i="2"/>
  <c r="AB124" i="2"/>
  <c r="AA124" i="2"/>
  <c r="Z124" i="2"/>
  <c r="Y124" i="2"/>
  <c r="X124" i="2"/>
  <c r="W124" i="2"/>
  <c r="V124" i="2"/>
  <c r="U124" i="2"/>
  <c r="AC123" i="2"/>
  <c r="AB123" i="2"/>
  <c r="AA123" i="2"/>
  <c r="Z123" i="2"/>
  <c r="Y123" i="2"/>
  <c r="X123" i="2"/>
  <c r="W123" i="2"/>
  <c r="V123" i="2"/>
  <c r="U123" i="2"/>
  <c r="AC122" i="2"/>
  <c r="AB122" i="2"/>
  <c r="AA122" i="2"/>
  <c r="Z122" i="2"/>
  <c r="Y122" i="2"/>
  <c r="X122" i="2"/>
  <c r="W122" i="2"/>
  <c r="V122" i="2"/>
  <c r="U122" i="2"/>
  <c r="AC121" i="2"/>
  <c r="AB121" i="2"/>
  <c r="AA121" i="2"/>
  <c r="Z121" i="2"/>
  <c r="Y121" i="2"/>
  <c r="X121" i="2"/>
  <c r="W121" i="2"/>
  <c r="V121" i="2"/>
  <c r="U121" i="2"/>
  <c r="AC120" i="2"/>
  <c r="AB120" i="2"/>
  <c r="AA120" i="2"/>
  <c r="Z120" i="2"/>
  <c r="Y120" i="2"/>
  <c r="X120" i="2"/>
  <c r="W120" i="2"/>
  <c r="V120" i="2"/>
  <c r="U120" i="2"/>
  <c r="AC119" i="2"/>
  <c r="AB119" i="2"/>
  <c r="AA119" i="2"/>
  <c r="Z119" i="2"/>
  <c r="Y119" i="2"/>
  <c r="X119" i="2"/>
  <c r="W119" i="2"/>
  <c r="V119" i="2"/>
  <c r="U119" i="2"/>
  <c r="AC118" i="2"/>
  <c r="AB118" i="2"/>
  <c r="AA118" i="2"/>
  <c r="Z118" i="2"/>
  <c r="Y118" i="2"/>
  <c r="X118" i="2"/>
  <c r="W118" i="2"/>
  <c r="V118" i="2"/>
  <c r="U118" i="2"/>
  <c r="AC117" i="2"/>
  <c r="AB117" i="2"/>
  <c r="AA117" i="2"/>
  <c r="Z117" i="2"/>
  <c r="Y117" i="2"/>
  <c r="X117" i="2"/>
  <c r="W117" i="2"/>
  <c r="V117" i="2"/>
  <c r="U117" i="2"/>
  <c r="AC116" i="2"/>
  <c r="AB116" i="2"/>
  <c r="AA116" i="2"/>
  <c r="Z116" i="2"/>
  <c r="Y116" i="2"/>
  <c r="X116" i="2"/>
  <c r="W116" i="2"/>
  <c r="V116" i="2"/>
  <c r="U116" i="2"/>
  <c r="AC115" i="2"/>
  <c r="AB115" i="2"/>
  <c r="AA115" i="2"/>
  <c r="Z115" i="2"/>
  <c r="Y115" i="2"/>
  <c r="X115" i="2"/>
  <c r="W115" i="2"/>
  <c r="V115" i="2"/>
  <c r="U115" i="2"/>
  <c r="AC114" i="2"/>
  <c r="AB114" i="2"/>
  <c r="AA114" i="2"/>
  <c r="Z114" i="2"/>
  <c r="Y114" i="2"/>
  <c r="X114" i="2"/>
  <c r="W114" i="2"/>
  <c r="V114" i="2"/>
  <c r="U114" i="2"/>
  <c r="AC113" i="2"/>
  <c r="AB113" i="2"/>
  <c r="AA113" i="2"/>
  <c r="Z113" i="2"/>
  <c r="Y113" i="2"/>
  <c r="X113" i="2"/>
  <c r="W113" i="2"/>
  <c r="V113" i="2"/>
  <c r="U113" i="2"/>
  <c r="AC112" i="2"/>
  <c r="AB112" i="2"/>
  <c r="AA112" i="2"/>
  <c r="Z112" i="2"/>
  <c r="Y112" i="2"/>
  <c r="X112" i="2"/>
  <c r="W112" i="2"/>
  <c r="V112" i="2"/>
  <c r="U112" i="2"/>
  <c r="AC111" i="2"/>
  <c r="AB111" i="2"/>
  <c r="AA111" i="2"/>
  <c r="Z111" i="2"/>
  <c r="Y111" i="2"/>
  <c r="X111" i="2"/>
  <c r="W111" i="2"/>
  <c r="V111" i="2"/>
  <c r="U111" i="2"/>
  <c r="AC110" i="2"/>
  <c r="AB110" i="2"/>
  <c r="AA110" i="2"/>
  <c r="Z110" i="2"/>
  <c r="Y110" i="2"/>
  <c r="X110" i="2"/>
  <c r="W110" i="2"/>
  <c r="V110" i="2"/>
  <c r="U110" i="2"/>
  <c r="AC109" i="2"/>
  <c r="AB109" i="2"/>
  <c r="AA109" i="2"/>
  <c r="Z109" i="2"/>
  <c r="Y109" i="2"/>
  <c r="X109" i="2"/>
  <c r="W109" i="2"/>
  <c r="V109" i="2"/>
  <c r="U109" i="2"/>
  <c r="AC108" i="2"/>
  <c r="AB108" i="2"/>
  <c r="AA108" i="2"/>
  <c r="Z108" i="2"/>
  <c r="Y108" i="2"/>
  <c r="X108" i="2"/>
  <c r="W108" i="2"/>
  <c r="V108" i="2"/>
  <c r="U108" i="2"/>
  <c r="AC107" i="2"/>
  <c r="AB107" i="2"/>
  <c r="AA107" i="2"/>
  <c r="Z107" i="2"/>
  <c r="Y107" i="2"/>
  <c r="X107" i="2"/>
  <c r="W107" i="2"/>
  <c r="V107" i="2"/>
  <c r="U107" i="2"/>
  <c r="AC106" i="2"/>
  <c r="AB106" i="2"/>
  <c r="AA106" i="2"/>
  <c r="Z106" i="2"/>
  <c r="Y106" i="2"/>
  <c r="X106" i="2"/>
  <c r="W106" i="2"/>
  <c r="V106" i="2"/>
  <c r="U106" i="2"/>
  <c r="AC105" i="2"/>
  <c r="AB105" i="2"/>
  <c r="AA105" i="2"/>
  <c r="Z105" i="2"/>
  <c r="Y105" i="2"/>
  <c r="X105" i="2"/>
  <c r="W105" i="2"/>
  <c r="V105" i="2"/>
  <c r="U105" i="2"/>
  <c r="AC104" i="2"/>
  <c r="AB104" i="2"/>
  <c r="AA104" i="2"/>
  <c r="Z104" i="2"/>
  <c r="Y104" i="2"/>
  <c r="X104" i="2"/>
  <c r="W104" i="2"/>
  <c r="V104" i="2"/>
  <c r="U104" i="2"/>
  <c r="AC103" i="2"/>
  <c r="AB103" i="2"/>
  <c r="AA103" i="2"/>
  <c r="Z103" i="2"/>
  <c r="Y103" i="2"/>
  <c r="X103" i="2"/>
  <c r="W103" i="2"/>
  <c r="V103" i="2"/>
  <c r="U103" i="2"/>
  <c r="AC102" i="2"/>
  <c r="AB102" i="2"/>
  <c r="AA102" i="2"/>
  <c r="Z102" i="2"/>
  <c r="Y102" i="2"/>
  <c r="X102" i="2"/>
  <c r="W102" i="2"/>
  <c r="V102" i="2"/>
  <c r="U102" i="2"/>
  <c r="AC101" i="2"/>
  <c r="AB101" i="2"/>
  <c r="AA101" i="2"/>
  <c r="Z101" i="2"/>
  <c r="Y101" i="2"/>
  <c r="X101" i="2"/>
  <c r="W101" i="2"/>
  <c r="V101" i="2"/>
  <c r="U101" i="2"/>
  <c r="AC100" i="2"/>
  <c r="AB100" i="2"/>
  <c r="AA100" i="2"/>
  <c r="Z100" i="2"/>
  <c r="Y100" i="2"/>
  <c r="X100" i="2"/>
  <c r="W100" i="2"/>
  <c r="V100" i="2"/>
  <c r="U100" i="2"/>
  <c r="AC99" i="2"/>
  <c r="AB99" i="2"/>
  <c r="AA99" i="2"/>
  <c r="Z99" i="2"/>
  <c r="Y99" i="2"/>
  <c r="X99" i="2"/>
  <c r="W99" i="2"/>
  <c r="V99" i="2"/>
  <c r="U99" i="2"/>
  <c r="AC98" i="2"/>
  <c r="AB98" i="2"/>
  <c r="AA98" i="2"/>
  <c r="Z98" i="2"/>
  <c r="Y98" i="2"/>
  <c r="X98" i="2"/>
  <c r="W98" i="2"/>
  <c r="V98" i="2"/>
  <c r="U98" i="2"/>
  <c r="AC97" i="2"/>
  <c r="AB97" i="2"/>
  <c r="AA97" i="2"/>
  <c r="Z97" i="2"/>
  <c r="Y97" i="2"/>
  <c r="X97" i="2"/>
  <c r="W97" i="2"/>
  <c r="V97" i="2"/>
  <c r="U97" i="2"/>
  <c r="AC96" i="2"/>
  <c r="AB96" i="2"/>
  <c r="AA96" i="2"/>
  <c r="Z96" i="2"/>
  <c r="Y96" i="2"/>
  <c r="X96" i="2"/>
  <c r="W96" i="2"/>
  <c r="V96" i="2"/>
  <c r="U96" i="2"/>
  <c r="AC95" i="2"/>
  <c r="AB95" i="2"/>
  <c r="AA95" i="2"/>
  <c r="Z95" i="2"/>
  <c r="Y95" i="2"/>
  <c r="X95" i="2"/>
  <c r="W95" i="2"/>
  <c r="V95" i="2"/>
  <c r="U95" i="2"/>
  <c r="AC94" i="2"/>
  <c r="AB94" i="2"/>
  <c r="AA94" i="2"/>
  <c r="Z94" i="2"/>
  <c r="Y94" i="2"/>
  <c r="X94" i="2"/>
  <c r="W94" i="2"/>
  <c r="V94" i="2"/>
  <c r="U94" i="2"/>
  <c r="AC93" i="2"/>
  <c r="AB93" i="2"/>
  <c r="AA93" i="2"/>
  <c r="Z93" i="2"/>
  <c r="Y93" i="2"/>
  <c r="X93" i="2"/>
  <c r="W93" i="2"/>
  <c r="V93" i="2"/>
  <c r="U93" i="2"/>
  <c r="AC92" i="2"/>
  <c r="AB92" i="2"/>
  <c r="AA92" i="2"/>
  <c r="Z92" i="2"/>
  <c r="Y92" i="2"/>
  <c r="X92" i="2"/>
  <c r="W92" i="2"/>
  <c r="V92" i="2"/>
  <c r="U92" i="2"/>
  <c r="AC91" i="2"/>
  <c r="AB91" i="2"/>
  <c r="AA91" i="2"/>
  <c r="Z91" i="2"/>
  <c r="Y91" i="2"/>
  <c r="X91" i="2"/>
  <c r="W91" i="2"/>
  <c r="V91" i="2"/>
  <c r="U91" i="2"/>
  <c r="AC90" i="2"/>
  <c r="AB90" i="2"/>
  <c r="AA90" i="2"/>
  <c r="Z90" i="2"/>
  <c r="Y90" i="2"/>
  <c r="X90" i="2"/>
  <c r="W90" i="2"/>
  <c r="V90" i="2"/>
  <c r="U90" i="2"/>
  <c r="AC89" i="2"/>
  <c r="AB89" i="2"/>
  <c r="AA89" i="2"/>
  <c r="Z89" i="2"/>
  <c r="Y89" i="2"/>
  <c r="X89" i="2"/>
  <c r="W89" i="2"/>
  <c r="V89" i="2"/>
  <c r="U89" i="2"/>
  <c r="AC88" i="2"/>
  <c r="AB88" i="2"/>
  <c r="AA88" i="2"/>
  <c r="Z88" i="2"/>
  <c r="Y88" i="2"/>
  <c r="X88" i="2"/>
  <c r="W88" i="2"/>
  <c r="V88" i="2"/>
  <c r="U88" i="2"/>
  <c r="AC87" i="2"/>
  <c r="AB87" i="2"/>
  <c r="AA87" i="2"/>
  <c r="Z87" i="2"/>
  <c r="Y87" i="2"/>
  <c r="X87" i="2"/>
  <c r="W87" i="2"/>
  <c r="V87" i="2"/>
  <c r="U87" i="2"/>
  <c r="AC86" i="2"/>
  <c r="AB86" i="2"/>
  <c r="AA86" i="2"/>
  <c r="Z86" i="2"/>
  <c r="Y86" i="2"/>
  <c r="X86" i="2"/>
  <c r="W86" i="2"/>
  <c r="V86" i="2"/>
  <c r="U86" i="2"/>
  <c r="AC85" i="2"/>
  <c r="AB85" i="2"/>
  <c r="AA85" i="2"/>
  <c r="Z85" i="2"/>
  <c r="Y85" i="2"/>
  <c r="X85" i="2"/>
  <c r="W85" i="2"/>
  <c r="V85" i="2"/>
  <c r="U85" i="2"/>
  <c r="AC84" i="2"/>
  <c r="AB84" i="2"/>
  <c r="AA84" i="2"/>
  <c r="Z84" i="2"/>
  <c r="Y84" i="2"/>
  <c r="X84" i="2"/>
  <c r="W84" i="2"/>
  <c r="V84" i="2"/>
  <c r="U84" i="2"/>
  <c r="AC83" i="2"/>
  <c r="AB83" i="2"/>
  <c r="AA83" i="2"/>
  <c r="Z83" i="2"/>
  <c r="Y83" i="2"/>
  <c r="X83" i="2"/>
  <c r="W83" i="2"/>
  <c r="V83" i="2"/>
  <c r="U83" i="2"/>
  <c r="AC82" i="2"/>
  <c r="AB82" i="2"/>
  <c r="AA82" i="2"/>
  <c r="Z82" i="2"/>
  <c r="Y82" i="2"/>
  <c r="X82" i="2"/>
  <c r="W82" i="2"/>
  <c r="V82" i="2"/>
  <c r="U82" i="2"/>
  <c r="AC81" i="2"/>
  <c r="AB81" i="2"/>
  <c r="AA81" i="2"/>
  <c r="Z81" i="2"/>
  <c r="Y81" i="2"/>
  <c r="X81" i="2"/>
  <c r="W81" i="2"/>
  <c r="V81" i="2"/>
  <c r="U81" i="2"/>
  <c r="AC80" i="2"/>
  <c r="AB80" i="2"/>
  <c r="AA80" i="2"/>
  <c r="Z80" i="2"/>
  <c r="Y80" i="2"/>
  <c r="X80" i="2"/>
  <c r="W80" i="2"/>
  <c r="V80" i="2"/>
  <c r="U80" i="2"/>
  <c r="AC79" i="2"/>
  <c r="AB79" i="2"/>
  <c r="AA79" i="2"/>
  <c r="Z79" i="2"/>
  <c r="Y79" i="2"/>
  <c r="X79" i="2"/>
  <c r="W79" i="2"/>
  <c r="V79" i="2"/>
  <c r="U79" i="2"/>
  <c r="AC78" i="2"/>
  <c r="AB78" i="2"/>
  <c r="AA78" i="2"/>
  <c r="Z78" i="2"/>
  <c r="Y78" i="2"/>
  <c r="X78" i="2"/>
  <c r="W78" i="2"/>
  <c r="V78" i="2"/>
  <c r="U78" i="2"/>
  <c r="AC77" i="2"/>
  <c r="AB77" i="2"/>
  <c r="AA77" i="2"/>
  <c r="Z77" i="2"/>
  <c r="Y77" i="2"/>
  <c r="X77" i="2"/>
  <c r="W77" i="2"/>
  <c r="V77" i="2"/>
  <c r="U77" i="2"/>
  <c r="AC76" i="2"/>
  <c r="AB76" i="2"/>
  <c r="AA76" i="2"/>
  <c r="Z76" i="2"/>
  <c r="Y76" i="2"/>
  <c r="X76" i="2"/>
  <c r="W76" i="2"/>
  <c r="V76" i="2"/>
  <c r="U76" i="2"/>
  <c r="AC75" i="2"/>
  <c r="AB75" i="2"/>
  <c r="AA75" i="2"/>
  <c r="Z75" i="2"/>
  <c r="Y75" i="2"/>
  <c r="X75" i="2"/>
  <c r="W75" i="2"/>
  <c r="V75" i="2"/>
  <c r="U75" i="2"/>
  <c r="AC74" i="2"/>
  <c r="AB74" i="2"/>
  <c r="AA74" i="2"/>
  <c r="Z74" i="2"/>
  <c r="Y74" i="2"/>
  <c r="X74" i="2"/>
  <c r="W74" i="2"/>
  <c r="V74" i="2"/>
  <c r="U74" i="2"/>
  <c r="AC73" i="2"/>
  <c r="AB73" i="2"/>
  <c r="AA73" i="2"/>
  <c r="Z73" i="2"/>
  <c r="Y73" i="2"/>
  <c r="X73" i="2"/>
  <c r="W73" i="2"/>
  <c r="V73" i="2"/>
  <c r="U73" i="2"/>
  <c r="AC72" i="2"/>
  <c r="AB72" i="2"/>
  <c r="AA72" i="2"/>
  <c r="Z72" i="2"/>
  <c r="Y72" i="2"/>
  <c r="X72" i="2"/>
  <c r="W72" i="2"/>
  <c r="V72" i="2"/>
  <c r="U72" i="2"/>
  <c r="AC71" i="2"/>
  <c r="AB71" i="2"/>
  <c r="AA71" i="2"/>
  <c r="Z71" i="2"/>
  <c r="Y71" i="2"/>
  <c r="X71" i="2"/>
  <c r="W71" i="2"/>
  <c r="V71" i="2"/>
  <c r="U71" i="2"/>
  <c r="AC70" i="2"/>
  <c r="AB70" i="2"/>
  <c r="AA70" i="2"/>
  <c r="Z70" i="2"/>
  <c r="Y70" i="2"/>
  <c r="X70" i="2"/>
  <c r="W70" i="2"/>
  <c r="V70" i="2"/>
  <c r="U70" i="2"/>
  <c r="AC69" i="2"/>
  <c r="AB69" i="2"/>
  <c r="AA69" i="2"/>
  <c r="Z69" i="2"/>
  <c r="Y69" i="2"/>
  <c r="X69" i="2"/>
  <c r="W69" i="2"/>
  <c r="V69" i="2"/>
  <c r="U69" i="2"/>
  <c r="AC68" i="2"/>
  <c r="AB68" i="2"/>
  <c r="AA68" i="2"/>
  <c r="Z68" i="2"/>
  <c r="Y68" i="2"/>
  <c r="X68" i="2"/>
  <c r="W68" i="2"/>
  <c r="V68" i="2"/>
  <c r="U68" i="2"/>
  <c r="AC67" i="2"/>
  <c r="AB67" i="2"/>
  <c r="AA67" i="2"/>
  <c r="Z67" i="2"/>
  <c r="Y67" i="2"/>
  <c r="X67" i="2"/>
  <c r="W67" i="2"/>
  <c r="V67" i="2"/>
  <c r="U67" i="2"/>
  <c r="AC66" i="2"/>
  <c r="AB66" i="2"/>
  <c r="AA66" i="2"/>
  <c r="Z66" i="2"/>
  <c r="Y66" i="2"/>
  <c r="X66" i="2"/>
  <c r="W66" i="2"/>
  <c r="V66" i="2"/>
  <c r="U66" i="2"/>
  <c r="AC65" i="2"/>
  <c r="AB65" i="2"/>
  <c r="AA65" i="2"/>
  <c r="Z65" i="2"/>
  <c r="Y65" i="2"/>
  <c r="X65" i="2"/>
  <c r="W65" i="2"/>
  <c r="V65" i="2"/>
  <c r="U65" i="2"/>
  <c r="AC64" i="2"/>
  <c r="AB64" i="2"/>
  <c r="AA64" i="2"/>
  <c r="Z64" i="2"/>
  <c r="Y64" i="2"/>
  <c r="X64" i="2"/>
  <c r="W64" i="2"/>
  <c r="V64" i="2"/>
  <c r="U64" i="2"/>
  <c r="AC63" i="2"/>
  <c r="AB63" i="2"/>
  <c r="AA63" i="2"/>
  <c r="Z63" i="2"/>
  <c r="Y63" i="2"/>
  <c r="X63" i="2"/>
  <c r="W63" i="2"/>
  <c r="V63" i="2"/>
  <c r="U63" i="2"/>
  <c r="AC62" i="2"/>
  <c r="AB62" i="2"/>
  <c r="AA62" i="2"/>
  <c r="Z62" i="2"/>
  <c r="Y62" i="2"/>
  <c r="X62" i="2"/>
  <c r="W62" i="2"/>
  <c r="V62" i="2"/>
  <c r="U62" i="2"/>
  <c r="AC61" i="2"/>
  <c r="AB61" i="2"/>
  <c r="AA61" i="2"/>
  <c r="Z61" i="2"/>
  <c r="Y61" i="2"/>
  <c r="X61" i="2"/>
  <c r="W61" i="2"/>
  <c r="V61" i="2"/>
  <c r="U61" i="2"/>
  <c r="AC60" i="2"/>
  <c r="AB60" i="2"/>
  <c r="AA60" i="2"/>
  <c r="Z60" i="2"/>
  <c r="Y60" i="2"/>
  <c r="X60" i="2"/>
  <c r="W60" i="2"/>
  <c r="V60" i="2"/>
  <c r="U60" i="2"/>
  <c r="AC59" i="2"/>
  <c r="AB59" i="2"/>
  <c r="AA59" i="2"/>
  <c r="Z59" i="2"/>
  <c r="Y59" i="2"/>
  <c r="X59" i="2"/>
  <c r="W59" i="2"/>
  <c r="V59" i="2"/>
  <c r="U59" i="2"/>
  <c r="AC58" i="2"/>
  <c r="AB58" i="2"/>
  <c r="AA58" i="2"/>
  <c r="Z58" i="2"/>
  <c r="Y58" i="2"/>
  <c r="X58" i="2"/>
  <c r="W58" i="2"/>
  <c r="V58" i="2"/>
  <c r="U58" i="2"/>
  <c r="AC57" i="2"/>
  <c r="AB57" i="2"/>
  <c r="AA57" i="2"/>
  <c r="Z57" i="2"/>
  <c r="Y57" i="2"/>
  <c r="X57" i="2"/>
  <c r="W57" i="2"/>
  <c r="V57" i="2"/>
  <c r="U57" i="2"/>
  <c r="AC56" i="2"/>
  <c r="AB56" i="2"/>
  <c r="AA56" i="2"/>
  <c r="Z56" i="2"/>
  <c r="Y56" i="2"/>
  <c r="X56" i="2"/>
  <c r="W56" i="2"/>
  <c r="V56" i="2"/>
  <c r="U56" i="2"/>
  <c r="AC55" i="2"/>
  <c r="AB55" i="2"/>
  <c r="AA55" i="2"/>
  <c r="Z55" i="2"/>
  <c r="Y55" i="2"/>
  <c r="X55" i="2"/>
  <c r="W55" i="2"/>
  <c r="V55" i="2"/>
  <c r="U55" i="2"/>
  <c r="AC54" i="2"/>
  <c r="AB54" i="2"/>
  <c r="AA54" i="2"/>
  <c r="Z54" i="2"/>
  <c r="Y54" i="2"/>
  <c r="X54" i="2"/>
  <c r="W54" i="2"/>
  <c r="V54" i="2"/>
  <c r="U54" i="2"/>
  <c r="AC53" i="2"/>
  <c r="AB53" i="2"/>
  <c r="AA53" i="2"/>
  <c r="Z53" i="2"/>
  <c r="Y53" i="2"/>
  <c r="X53" i="2"/>
  <c r="W53" i="2"/>
  <c r="V53" i="2"/>
  <c r="U53" i="2"/>
  <c r="AC52" i="2"/>
  <c r="AB52" i="2"/>
  <c r="AA52" i="2"/>
  <c r="Z52" i="2"/>
  <c r="Y52" i="2"/>
  <c r="X52" i="2"/>
  <c r="W52" i="2"/>
  <c r="V52" i="2"/>
  <c r="U52" i="2"/>
  <c r="AC51" i="2"/>
  <c r="AB51" i="2"/>
  <c r="AA51" i="2"/>
  <c r="Z51" i="2"/>
  <c r="Y51" i="2"/>
  <c r="X51" i="2"/>
  <c r="W51" i="2"/>
  <c r="V51" i="2"/>
  <c r="U51" i="2"/>
  <c r="AC50" i="2"/>
  <c r="AB50" i="2"/>
  <c r="AA50" i="2"/>
  <c r="Z50" i="2"/>
  <c r="Y50" i="2"/>
  <c r="X50" i="2"/>
  <c r="W50" i="2"/>
  <c r="V50" i="2"/>
  <c r="U50" i="2"/>
  <c r="AC49" i="2"/>
  <c r="AB49" i="2"/>
  <c r="AA49" i="2"/>
  <c r="Z49" i="2"/>
  <c r="Y49" i="2"/>
  <c r="X49" i="2"/>
  <c r="W49" i="2"/>
  <c r="V49" i="2"/>
  <c r="U49" i="2"/>
  <c r="AC48" i="2"/>
  <c r="AB48" i="2"/>
  <c r="AA48" i="2"/>
  <c r="Z48" i="2"/>
  <c r="Y48" i="2"/>
  <c r="X48" i="2"/>
  <c r="W48" i="2"/>
  <c r="V48" i="2"/>
  <c r="U48" i="2"/>
  <c r="AC47" i="2"/>
  <c r="AB47" i="2"/>
  <c r="AA47" i="2"/>
  <c r="Z47" i="2"/>
  <c r="Y47" i="2"/>
  <c r="X47" i="2"/>
  <c r="W47" i="2"/>
  <c r="V47" i="2"/>
  <c r="U47" i="2"/>
  <c r="AC46" i="2"/>
  <c r="AB46" i="2"/>
  <c r="AA46" i="2"/>
  <c r="Z46" i="2"/>
  <c r="Y46" i="2"/>
  <c r="X46" i="2"/>
  <c r="W46" i="2"/>
  <c r="V46" i="2"/>
  <c r="U46" i="2"/>
  <c r="AC45" i="2"/>
  <c r="AB45" i="2"/>
  <c r="AA45" i="2"/>
  <c r="Z45" i="2"/>
  <c r="Y45" i="2"/>
  <c r="X45" i="2"/>
  <c r="W45" i="2"/>
  <c r="V45" i="2"/>
  <c r="U45" i="2"/>
  <c r="AC44" i="2"/>
  <c r="AB44" i="2"/>
  <c r="AA44" i="2"/>
  <c r="Z44" i="2"/>
  <c r="Y44" i="2"/>
  <c r="X44" i="2"/>
  <c r="W44" i="2"/>
  <c r="V44" i="2"/>
  <c r="U44" i="2"/>
  <c r="AC43" i="2"/>
  <c r="AB43" i="2"/>
  <c r="AA43" i="2"/>
  <c r="Z43" i="2"/>
  <c r="Y43" i="2"/>
  <c r="X43" i="2"/>
  <c r="W43" i="2"/>
  <c r="V43" i="2"/>
  <c r="U43" i="2"/>
  <c r="AC42" i="2"/>
  <c r="AB42" i="2"/>
  <c r="AA42" i="2"/>
  <c r="Z42" i="2"/>
  <c r="Y42" i="2"/>
  <c r="X42" i="2"/>
  <c r="W42" i="2"/>
  <c r="V42" i="2"/>
  <c r="U42" i="2"/>
  <c r="AC41" i="2"/>
  <c r="AB41" i="2"/>
  <c r="AA41" i="2"/>
  <c r="Z41" i="2"/>
  <c r="Y41" i="2"/>
  <c r="X41" i="2"/>
  <c r="W41" i="2"/>
  <c r="V41" i="2"/>
  <c r="U41" i="2"/>
  <c r="AC40" i="2"/>
  <c r="AB40" i="2"/>
  <c r="AA40" i="2"/>
  <c r="Z40" i="2"/>
  <c r="Y40" i="2"/>
  <c r="X40" i="2"/>
  <c r="W40" i="2"/>
  <c r="V40" i="2"/>
  <c r="U40" i="2"/>
  <c r="AC39" i="2"/>
  <c r="AB39" i="2"/>
  <c r="AA39" i="2"/>
  <c r="Z39" i="2"/>
  <c r="Y39" i="2"/>
  <c r="X39" i="2"/>
  <c r="W39" i="2"/>
  <c r="V39" i="2"/>
  <c r="U39" i="2"/>
  <c r="AC38" i="2"/>
  <c r="AB38" i="2"/>
  <c r="AA38" i="2"/>
  <c r="Z38" i="2"/>
  <c r="Y38" i="2"/>
  <c r="X38" i="2"/>
  <c r="W38" i="2"/>
  <c r="V38" i="2"/>
  <c r="U38" i="2"/>
  <c r="AC37" i="2"/>
  <c r="AB37" i="2"/>
  <c r="AA37" i="2"/>
  <c r="Z37" i="2"/>
  <c r="Y37" i="2"/>
  <c r="X37" i="2"/>
  <c r="W37" i="2"/>
  <c r="V37" i="2"/>
  <c r="U37" i="2"/>
  <c r="AC36" i="2"/>
  <c r="AB36" i="2"/>
  <c r="AA36" i="2"/>
  <c r="Z36" i="2"/>
  <c r="Y36" i="2"/>
  <c r="X36" i="2"/>
  <c r="W36" i="2"/>
  <c r="V36" i="2"/>
  <c r="U36" i="2"/>
  <c r="AC35" i="2"/>
  <c r="AB35" i="2"/>
  <c r="AA35" i="2"/>
  <c r="Z35" i="2"/>
  <c r="Y35" i="2"/>
  <c r="X35" i="2"/>
  <c r="W35" i="2"/>
  <c r="V35" i="2"/>
  <c r="U35" i="2"/>
  <c r="AC34" i="2"/>
  <c r="AB34" i="2"/>
  <c r="AA34" i="2"/>
  <c r="Z34" i="2"/>
  <c r="Y34" i="2"/>
  <c r="X34" i="2"/>
  <c r="W34" i="2"/>
  <c r="V34" i="2"/>
  <c r="U34" i="2"/>
  <c r="AC33" i="2"/>
  <c r="AB33" i="2"/>
  <c r="AA33" i="2"/>
  <c r="Z33" i="2"/>
  <c r="Y33" i="2"/>
  <c r="X33" i="2"/>
  <c r="W33" i="2"/>
  <c r="V33" i="2"/>
  <c r="U33" i="2"/>
  <c r="AC32" i="2"/>
  <c r="AB32" i="2"/>
  <c r="AA32" i="2"/>
  <c r="Z32" i="2"/>
  <c r="Y32" i="2"/>
  <c r="X32" i="2"/>
  <c r="W32" i="2"/>
  <c r="V32" i="2"/>
  <c r="U32" i="2"/>
  <c r="AC31" i="2"/>
  <c r="AB31" i="2"/>
  <c r="AA31" i="2"/>
  <c r="Z31" i="2"/>
  <c r="Y31" i="2"/>
  <c r="X31" i="2"/>
  <c r="W31" i="2"/>
  <c r="V31" i="2"/>
  <c r="U31" i="2"/>
  <c r="AC30" i="2"/>
  <c r="AB30" i="2"/>
  <c r="AA30" i="2"/>
  <c r="Z30" i="2"/>
  <c r="Y30" i="2"/>
  <c r="X30" i="2"/>
  <c r="W30" i="2"/>
  <c r="V30" i="2"/>
  <c r="U30" i="2"/>
  <c r="AC29" i="2"/>
  <c r="AB29" i="2"/>
  <c r="AA29" i="2"/>
  <c r="Z29" i="2"/>
  <c r="Y29" i="2"/>
  <c r="X29" i="2"/>
  <c r="W29" i="2"/>
  <c r="V29" i="2"/>
  <c r="U29" i="2"/>
  <c r="AC28" i="2"/>
  <c r="AB28" i="2"/>
  <c r="AA28" i="2"/>
  <c r="Z28" i="2"/>
  <c r="Y28" i="2"/>
  <c r="X28" i="2"/>
  <c r="W28" i="2"/>
  <c r="V28" i="2"/>
  <c r="U28" i="2"/>
  <c r="AC27" i="2"/>
  <c r="AB27" i="2"/>
  <c r="AA27" i="2"/>
  <c r="Z27" i="2"/>
  <c r="Y27" i="2"/>
  <c r="X27" i="2"/>
  <c r="W27" i="2"/>
  <c r="V27" i="2"/>
  <c r="U27" i="2"/>
  <c r="AC26" i="2"/>
  <c r="AB26" i="2"/>
  <c r="AA26" i="2"/>
  <c r="Z26" i="2"/>
  <c r="Y26" i="2"/>
  <c r="X26" i="2"/>
  <c r="W26" i="2"/>
  <c r="V26" i="2"/>
  <c r="U26" i="2"/>
  <c r="AC25" i="2"/>
  <c r="AB25" i="2"/>
  <c r="AA25" i="2"/>
  <c r="Z25" i="2"/>
  <c r="Y25" i="2"/>
  <c r="X25" i="2"/>
  <c r="W25" i="2"/>
  <c r="V25" i="2"/>
  <c r="U25" i="2"/>
  <c r="AC24" i="2"/>
  <c r="AB24" i="2"/>
  <c r="AA24" i="2"/>
  <c r="Z24" i="2"/>
  <c r="Y24" i="2"/>
  <c r="X24" i="2"/>
  <c r="W24" i="2"/>
  <c r="V24" i="2"/>
  <c r="U24" i="2"/>
  <c r="AC23" i="2"/>
  <c r="AB23" i="2"/>
  <c r="AA23" i="2"/>
  <c r="Z23" i="2"/>
  <c r="Y23" i="2"/>
  <c r="X23" i="2"/>
  <c r="W23" i="2"/>
  <c r="V23" i="2"/>
  <c r="U23" i="2"/>
  <c r="AC22" i="2"/>
  <c r="AB22" i="2"/>
  <c r="AA22" i="2"/>
  <c r="Z22" i="2"/>
  <c r="Y22" i="2"/>
  <c r="X22" i="2"/>
  <c r="W22" i="2"/>
  <c r="V22" i="2"/>
  <c r="U22" i="2"/>
  <c r="AC21" i="2"/>
  <c r="AB21" i="2"/>
  <c r="AA21" i="2"/>
  <c r="Z21" i="2"/>
  <c r="Y21" i="2"/>
  <c r="X21" i="2"/>
  <c r="W21" i="2"/>
  <c r="V21" i="2"/>
  <c r="U21" i="2"/>
  <c r="AC20" i="2"/>
  <c r="AB20" i="2"/>
  <c r="AA20" i="2"/>
  <c r="Z20" i="2"/>
  <c r="Y20" i="2"/>
  <c r="X20" i="2"/>
  <c r="W20" i="2"/>
  <c r="V20" i="2"/>
  <c r="U20" i="2"/>
  <c r="AC19" i="2"/>
  <c r="AB19" i="2"/>
  <c r="AA19" i="2"/>
  <c r="Z19" i="2"/>
  <c r="Y19" i="2"/>
  <c r="X19" i="2"/>
  <c r="W19" i="2"/>
  <c r="V19" i="2"/>
  <c r="U19" i="2"/>
  <c r="AC18" i="2"/>
  <c r="AB18" i="2"/>
  <c r="AA18" i="2"/>
  <c r="Z18" i="2"/>
  <c r="Y18" i="2"/>
  <c r="X18" i="2"/>
  <c r="W18" i="2"/>
  <c r="V18" i="2"/>
  <c r="U18" i="2"/>
  <c r="AC17" i="2"/>
  <c r="AB17" i="2"/>
  <c r="AA17" i="2"/>
  <c r="Z17" i="2"/>
  <c r="Y17" i="2"/>
  <c r="X17" i="2"/>
  <c r="W17" i="2"/>
  <c r="V17" i="2"/>
  <c r="U17" i="2"/>
  <c r="AC16" i="2"/>
  <c r="AB16" i="2"/>
  <c r="AA16" i="2"/>
  <c r="Z16" i="2"/>
  <c r="Y16" i="2"/>
  <c r="X16" i="2"/>
  <c r="W16" i="2"/>
  <c r="V16" i="2"/>
  <c r="U16" i="2"/>
  <c r="AC15" i="2"/>
  <c r="AB15" i="2"/>
  <c r="AA15" i="2"/>
  <c r="Z15" i="2"/>
  <c r="Y15" i="2"/>
  <c r="X15" i="2"/>
  <c r="W15" i="2"/>
  <c r="V15" i="2"/>
  <c r="U15" i="2"/>
  <c r="AC14" i="2"/>
  <c r="AB14" i="2"/>
  <c r="AA14" i="2"/>
  <c r="Z14" i="2"/>
  <c r="Y14" i="2"/>
  <c r="X14" i="2"/>
  <c r="W14" i="2"/>
  <c r="V14" i="2"/>
  <c r="U14" i="2"/>
  <c r="AC13" i="2"/>
  <c r="AB13" i="2"/>
  <c r="AA13" i="2"/>
  <c r="Z13" i="2"/>
  <c r="Y13" i="2"/>
  <c r="X13" i="2"/>
  <c r="W13" i="2"/>
  <c r="V13" i="2"/>
  <c r="U13" i="2"/>
  <c r="AC12" i="2"/>
  <c r="AB12" i="2"/>
  <c r="AA12" i="2"/>
  <c r="Z12" i="2"/>
  <c r="Y12" i="2"/>
  <c r="X12" i="2"/>
  <c r="W12" i="2"/>
  <c r="V12" i="2"/>
  <c r="U12" i="2"/>
  <c r="AC11" i="2"/>
  <c r="AB11" i="2"/>
  <c r="AA11" i="2"/>
  <c r="Z11" i="2"/>
  <c r="Y11" i="2"/>
  <c r="X11" i="2"/>
  <c r="W11" i="2"/>
  <c r="V11" i="2"/>
  <c r="U11" i="2"/>
  <c r="AC10" i="2"/>
  <c r="AB10" i="2"/>
  <c r="AA10" i="2"/>
  <c r="Z10" i="2"/>
  <c r="Y10" i="2"/>
  <c r="X10" i="2"/>
  <c r="W10" i="2"/>
  <c r="V10" i="2"/>
  <c r="U10" i="2"/>
  <c r="AC9" i="2"/>
  <c r="AB9" i="2"/>
  <c r="AA9" i="2"/>
  <c r="Z9" i="2"/>
  <c r="Y9" i="2"/>
  <c r="X9" i="2"/>
  <c r="W9" i="2"/>
  <c r="V9" i="2"/>
  <c r="U9" i="2"/>
  <c r="AC8" i="2"/>
  <c r="AB8" i="2"/>
  <c r="AA8" i="2"/>
  <c r="Z8" i="2"/>
  <c r="Y8" i="2"/>
  <c r="X8" i="2"/>
  <c r="W8" i="2"/>
  <c r="V8" i="2"/>
  <c r="U8" i="2"/>
  <c r="AC7" i="2"/>
  <c r="AB7" i="2"/>
  <c r="AA7" i="2"/>
  <c r="Z7" i="2"/>
  <c r="Y7" i="2"/>
  <c r="X7" i="2"/>
  <c r="W7" i="2"/>
  <c r="V7" i="2"/>
  <c r="U7" i="2"/>
  <c r="AC6" i="2"/>
  <c r="AB6" i="2"/>
  <c r="AA6" i="2"/>
  <c r="Z6" i="2"/>
  <c r="Y6" i="2"/>
  <c r="X6" i="2"/>
  <c r="W6" i="2"/>
  <c r="V6" i="2"/>
  <c r="U6" i="2"/>
  <c r="AC5" i="2"/>
  <c r="AB5" i="2"/>
  <c r="AA5" i="2"/>
  <c r="Z5" i="2"/>
  <c r="Y5" i="2"/>
  <c r="X5" i="2"/>
  <c r="W5" i="2"/>
  <c r="V5" i="2"/>
  <c r="U5" i="2"/>
  <c r="AB184" i="2" l="1"/>
  <c r="T184" i="2"/>
  <c r="AC184" i="2" s="1"/>
  <c r="U184" i="2"/>
  <c r="Y184" i="2"/>
  <c r="Z184" i="2"/>
  <c r="AA184" i="2"/>
  <c r="X184" i="2"/>
  <c r="W184" i="2"/>
  <c r="V184" i="2"/>
</calcChain>
</file>

<file path=xl/sharedStrings.xml><?xml version="1.0" encoding="utf-8"?>
<sst xmlns="http://schemas.openxmlformats.org/spreadsheetml/2006/main" count="405" uniqueCount="254">
  <si>
    <t>COUNTY</t>
  </si>
  <si>
    <t>DISTRICT</t>
  </si>
  <si>
    <t>PROPERTY
 TAXES</t>
  </si>
  <si>
    <t>SPECIFIC OWNERSHIP TAXES</t>
  </si>
  <si>
    <t>STATE SHARE</t>
  </si>
  <si>
    <t>CATEGORICAL BUYOUT</t>
  </si>
  <si>
    <t>CHANGE IN FUNDED PUPILS</t>
  </si>
  <si>
    <t>CHANGE IN FULLY FUNDED TOTAL PROGRAM</t>
  </si>
  <si>
    <t>CHANGE IN PROPERTY TAXES</t>
  </si>
  <si>
    <t>CHANGE IN SPECIFIC OWNERSHIP TAXES</t>
  </si>
  <si>
    <t>CHANGE IN STATE SHARE</t>
  </si>
  <si>
    <t>CHANGE IN CATEGORICAL BUYOUT</t>
  </si>
  <si>
    <t>CHANGE IN PER PUPIL FUNDING</t>
  </si>
  <si>
    <t>M + N</t>
  </si>
  <si>
    <t>L - C</t>
  </si>
  <si>
    <t>M - D</t>
  </si>
  <si>
    <t>N - E</t>
  </si>
  <si>
    <t>O - F</t>
  </si>
  <si>
    <t>P  - G</t>
  </si>
  <si>
    <t>Q - H</t>
  </si>
  <si>
    <t>R - I</t>
  </si>
  <si>
    <t>S - J</t>
  </si>
  <si>
    <t>T - K</t>
  </si>
  <si>
    <t>ADAMS</t>
  </si>
  <si>
    <t>MAPLETON</t>
  </si>
  <si>
    <t>ADAMS 12 FIVE STAR</t>
  </si>
  <si>
    <t>COMMERCE CITY</t>
  </si>
  <si>
    <t>BRIGHTON</t>
  </si>
  <si>
    <t>BENNETT</t>
  </si>
  <si>
    <t>STRASBURG</t>
  </si>
  <si>
    <t>WESTMINSTER</t>
  </si>
  <si>
    <t>ALAMOSA</t>
  </si>
  <si>
    <t>SANGRE DE CRISTO</t>
  </si>
  <si>
    <t>ARAPAHOE</t>
  </si>
  <si>
    <t>ENGLEWOOD</t>
  </si>
  <si>
    <t>SHERIDAN</t>
  </si>
  <si>
    <t>CHERRY CREEK</t>
  </si>
  <si>
    <t>LITTLETON</t>
  </si>
  <si>
    <t>DEER TRAIL</t>
  </si>
  <si>
    <t>AURORA</t>
  </si>
  <si>
    <t>BYERS</t>
  </si>
  <si>
    <t>ARCHULETA</t>
  </si>
  <si>
    <t>BACA</t>
  </si>
  <si>
    <t>WALSH</t>
  </si>
  <si>
    <t>PRITCHETT</t>
  </si>
  <si>
    <t>SPRINGFIELD</t>
  </si>
  <si>
    <t>VILAS</t>
  </si>
  <si>
    <t>CAMPO</t>
  </si>
  <si>
    <t>BENT</t>
  </si>
  <si>
    <t>LAS ANIMAS</t>
  </si>
  <si>
    <t>MCCLAVE</t>
  </si>
  <si>
    <t>BOULDER</t>
  </si>
  <si>
    <t>ST VRAIN</t>
  </si>
  <si>
    <t>CHAFFEE</t>
  </si>
  <si>
    <t>BUENA VISTA</t>
  </si>
  <si>
    <t>SALIDA</t>
  </si>
  <si>
    <t>CHEYENNE</t>
  </si>
  <si>
    <t>KIT CARSON</t>
  </si>
  <si>
    <t>CLEAR CREEK</t>
  </si>
  <si>
    <t>CONEJOS</t>
  </si>
  <si>
    <t>NORTH CONEJOS</t>
  </si>
  <si>
    <t>SANFORD</t>
  </si>
  <si>
    <t>SOUTH CONEJOS</t>
  </si>
  <si>
    <t>COSTILLA</t>
  </si>
  <si>
    <t>CENTENNIAL</t>
  </si>
  <si>
    <t>SIERRA GRANDE</t>
  </si>
  <si>
    <t>CROWLEY</t>
  </si>
  <si>
    <t>CUSTER</t>
  </si>
  <si>
    <t>WESTCLIFFE</t>
  </si>
  <si>
    <t>DELTA</t>
  </si>
  <si>
    <t>DENVER</t>
  </si>
  <si>
    <t>DOLORES</t>
  </si>
  <si>
    <t>DOUGLAS</t>
  </si>
  <si>
    <t>EAGLE</t>
  </si>
  <si>
    <t>ELBERT</t>
  </si>
  <si>
    <t>ELIZABETH</t>
  </si>
  <si>
    <t>KIOWA</t>
  </si>
  <si>
    <t>BIG SANDY</t>
  </si>
  <si>
    <t>AGATE</t>
  </si>
  <si>
    <t>EL PASO</t>
  </si>
  <si>
    <t>CALHAN</t>
  </si>
  <si>
    <t>HARRISON</t>
  </si>
  <si>
    <t>WIDEFIELD</t>
  </si>
  <si>
    <t>FOUNTAIN</t>
  </si>
  <si>
    <t>COLORADO SPRINGS</t>
  </si>
  <si>
    <t>CHEYENNE MOUNTAIN</t>
  </si>
  <si>
    <t>MANITOU SPRINGS</t>
  </si>
  <si>
    <t>ACADEMY</t>
  </si>
  <si>
    <t>ELLICOTT</t>
  </si>
  <si>
    <t>PEYTON</t>
  </si>
  <si>
    <t>HANOVER</t>
  </si>
  <si>
    <t>LEWIS-PALMER</t>
  </si>
  <si>
    <t>FALCON</t>
  </si>
  <si>
    <t>EDISON</t>
  </si>
  <si>
    <t>MIAMI-YODER</t>
  </si>
  <si>
    <t>FREMONT</t>
  </si>
  <si>
    <t>CANON CITY</t>
  </si>
  <si>
    <t>FLORENCE</t>
  </si>
  <si>
    <t>COTOPAXI</t>
  </si>
  <si>
    <t>GARFIELD</t>
  </si>
  <si>
    <t>ROARING FORK</t>
  </si>
  <si>
    <t>RIFLE</t>
  </si>
  <si>
    <t>PARACHUTE</t>
  </si>
  <si>
    <t>GILPIN</t>
  </si>
  <si>
    <t>GRAND</t>
  </si>
  <si>
    <t>WEST GRAND</t>
  </si>
  <si>
    <t>EAST GRAND</t>
  </si>
  <si>
    <t>GUNNISON</t>
  </si>
  <si>
    <t>HINSDALE</t>
  </si>
  <si>
    <t>HUERFANO</t>
  </si>
  <si>
    <t>LA VETA</t>
  </si>
  <si>
    <t>JACKSON</t>
  </si>
  <si>
    <t>NORTH PARK</t>
  </si>
  <si>
    <t>JEFFERSON</t>
  </si>
  <si>
    <t>EADS</t>
  </si>
  <si>
    <t>PLAINVIEW</t>
  </si>
  <si>
    <t>ARRIBA-FLAGLER</t>
  </si>
  <si>
    <t>HI PLAINS</t>
  </si>
  <si>
    <t>STRATTON</t>
  </si>
  <si>
    <t>BETHUNE</t>
  </si>
  <si>
    <t>BURLINGTON</t>
  </si>
  <si>
    <t>LAKE</t>
  </si>
  <si>
    <t>LA PLATA</t>
  </si>
  <si>
    <t>DURANGO</t>
  </si>
  <si>
    <t>BAYFIELD</t>
  </si>
  <si>
    <t>IGNACIO</t>
  </si>
  <si>
    <t>LARIMER</t>
  </si>
  <si>
    <t>POUDRE</t>
  </si>
  <si>
    <t>THOMPSON</t>
  </si>
  <si>
    <t>ESTES PARK</t>
  </si>
  <si>
    <t>TRINIDAD</t>
  </si>
  <si>
    <t>PRIMERO</t>
  </si>
  <si>
    <t>HOEHNE</t>
  </si>
  <si>
    <t>AGUILAR</t>
  </si>
  <si>
    <t>BRANSON</t>
  </si>
  <si>
    <t>KIM</t>
  </si>
  <si>
    <t>LINCOLN</t>
  </si>
  <si>
    <t>GENOA-HUGO</t>
  </si>
  <si>
    <t>LIMON</t>
  </si>
  <si>
    <t>KARVAL</t>
  </si>
  <si>
    <t>LOGAN</t>
  </si>
  <si>
    <t>VALLEY</t>
  </si>
  <si>
    <t>FRENCHMAN</t>
  </si>
  <si>
    <t>BUFFALO</t>
  </si>
  <si>
    <t>PLATEAU</t>
  </si>
  <si>
    <t>MESA</t>
  </si>
  <si>
    <t>DEBEQUE</t>
  </si>
  <si>
    <t>PLATEAU VALLEY</t>
  </si>
  <si>
    <t>MESA VALLEY</t>
  </si>
  <si>
    <t>MINERAL</t>
  </si>
  <si>
    <t>CREEDE</t>
  </si>
  <si>
    <t>MOFFAT</t>
  </si>
  <si>
    <t>MONTEZUMA</t>
  </si>
  <si>
    <t>MANCOS</t>
  </si>
  <si>
    <t>MONTROSE</t>
  </si>
  <si>
    <t>WEST END</t>
  </si>
  <si>
    <t>MORGAN</t>
  </si>
  <si>
    <t>BRUSH</t>
  </si>
  <si>
    <t>FT. MORGAN</t>
  </si>
  <si>
    <t>WELDON</t>
  </si>
  <si>
    <t>WIGGINS</t>
  </si>
  <si>
    <t>OTERO</t>
  </si>
  <si>
    <t>EAST OTERO</t>
  </si>
  <si>
    <t>ROCKY FORD</t>
  </si>
  <si>
    <t>MANZANOLA</t>
  </si>
  <si>
    <t>FOWLER</t>
  </si>
  <si>
    <t>CHERAW</t>
  </si>
  <si>
    <t>SWINK</t>
  </si>
  <si>
    <t>OURAY</t>
  </si>
  <si>
    <t>RIDGWAY</t>
  </si>
  <si>
    <t>PARK</t>
  </si>
  <si>
    <t>PLATTE CANYON</t>
  </si>
  <si>
    <t>PHILLIPS</t>
  </si>
  <si>
    <t>HOLYOKE</t>
  </si>
  <si>
    <t>HAXTUN</t>
  </si>
  <si>
    <t>PITKIN</t>
  </si>
  <si>
    <t>ASPEN</t>
  </si>
  <si>
    <t>PROWERS</t>
  </si>
  <si>
    <t>GRANADA</t>
  </si>
  <si>
    <t>LAMAR</t>
  </si>
  <si>
    <t>HOLLY</t>
  </si>
  <si>
    <t>WILEY</t>
  </si>
  <si>
    <t>PUEBLO</t>
  </si>
  <si>
    <t>PUEBLO CITY</t>
  </si>
  <si>
    <t>PUEBLO RURAL</t>
  </si>
  <si>
    <t>RIO BLANCO</t>
  </si>
  <si>
    <t>MEEKER</t>
  </si>
  <si>
    <t>RANGELY</t>
  </si>
  <si>
    <t>RIO GRANDE</t>
  </si>
  <si>
    <t>DEL NORTE</t>
  </si>
  <si>
    <t>MONTE VISTA</t>
  </si>
  <si>
    <t>SARGENT</t>
  </si>
  <si>
    <t>ROUTT</t>
  </si>
  <si>
    <t>HAYDEN</t>
  </si>
  <si>
    <t>STEAMBOAT SPRINGS</t>
  </si>
  <si>
    <t>SOUTH ROUTT</t>
  </si>
  <si>
    <t>SAGUACHE</t>
  </si>
  <si>
    <t>MOUNTAIN VALLEY</t>
  </si>
  <si>
    <t>CENTER</t>
  </si>
  <si>
    <t>SAN JUAN</t>
  </si>
  <si>
    <t>SILVERTON</t>
  </si>
  <si>
    <t>SAN MIGUEL</t>
  </si>
  <si>
    <t>TELLURIDE</t>
  </si>
  <si>
    <t>NORWOOD</t>
  </si>
  <si>
    <t>SEDGWICK</t>
  </si>
  <si>
    <t>JULESBURG</t>
  </si>
  <si>
    <t>PLATTE VALLEY</t>
  </si>
  <si>
    <t>SUMMIT</t>
  </si>
  <si>
    <t>TELLER</t>
  </si>
  <si>
    <t>CRIPPLE CREEK</t>
  </si>
  <si>
    <t>WOODLAND PARK</t>
  </si>
  <si>
    <t>WASHINGTON</t>
  </si>
  <si>
    <t>AKRON</t>
  </si>
  <si>
    <t>ARICKAREE</t>
  </si>
  <si>
    <t>OTIS</t>
  </si>
  <si>
    <t>LONE STAR</t>
  </si>
  <si>
    <t>WOODLIN</t>
  </si>
  <si>
    <t>WELD</t>
  </si>
  <si>
    <t>GILCREST</t>
  </si>
  <si>
    <t>EATON</t>
  </si>
  <si>
    <t>KEENESBURG</t>
  </si>
  <si>
    <t>WINDSOR</t>
  </si>
  <si>
    <t>JOHNSTOWN</t>
  </si>
  <si>
    <t>GREELEY</t>
  </si>
  <si>
    <t>FT. LUPTON</t>
  </si>
  <si>
    <t>AULT-HIGHLAND</t>
  </si>
  <si>
    <t>BRIGGSDALE</t>
  </si>
  <si>
    <t>PRAIRIE</t>
  </si>
  <si>
    <t>PAWNEE</t>
  </si>
  <si>
    <t>YUMA</t>
  </si>
  <si>
    <t>YUMA 1</t>
  </si>
  <si>
    <t>WRAY RD-2</t>
  </si>
  <si>
    <t>IDALIA RJ-3</t>
  </si>
  <si>
    <t>LIBERTY J-4</t>
  </si>
  <si>
    <t>TOTALS</t>
  </si>
  <si>
    <t xml:space="preserve"> </t>
  </si>
  <si>
    <t/>
  </si>
  <si>
    <t>2017-18 TOTAL PROGRAM AFTER BUDGET STABILIZATION FACTOR</t>
  </si>
  <si>
    <t>2018-19 ESTIMATED FUNDED PUPIL COUNTS</t>
  </si>
  <si>
    <t xml:space="preserve">2018-19 ESTIMATED FULLY FUNDED TOTAL PROGRAM </t>
  </si>
  <si>
    <t>Estimated Change - 2017-18 and 2018-19</t>
  </si>
  <si>
    <t>2018-19 ESTIMATED BUDGET STABILIZATION FACTOR</t>
  </si>
  <si>
    <t>2018-19 TOTAL PROGRAM AFTER BUDGET STABILIZATION FACTOR</t>
  </si>
  <si>
    <t>2018-19 ESTIMATED PER PUPIL FUNDING AFTER BUDGET STABILIZATION FACTOR</t>
  </si>
  <si>
    <t>CHANGE IN BUDGET STABILIZATION FACTOR</t>
  </si>
  <si>
    <t>CHANGE IN TOTAL PROGRAM AFTER BUDGET STABILIZATION FACTOR</t>
  </si>
  <si>
    <t>Extra ASCENT slots</t>
  </si>
  <si>
    <t>22-54-104(5)(g)(I)(H)</t>
  </si>
  <si>
    <t>2017-18 ACTUAL FUNDED PUPIL COUNTS</t>
  </si>
  <si>
    <t xml:space="preserve">2017-18 ACTUAL FULLY FUNDED TOTAL PROGRAM </t>
  </si>
  <si>
    <t>2017-18 BUDGET STABILIZATION FACTOR WITH SUPPLEMENTAL</t>
  </si>
  <si>
    <t>2017-18 PER PUPIL FUNDING AFTER BUDGET STABILIZATION FACTOR</t>
  </si>
  <si>
    <t>2017-18 Supplemental - April 2018</t>
  </si>
  <si>
    <t>2018-19 School Finance Act Bill as Approved - May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</si>
</sst>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5FDAD7"/>
        <bgColor indexed="64"/>
      </patternFill>
    </fill>
    <fill>
      <patternFill patternType="solid">
        <fgColor rgb="FFFFDB8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0" fontId="4" fillId="0" borderId="0"/>
    <xf numFmtId="40" fontId="4" fillId="0" borderId="0"/>
  </cellStyleXfs>
  <cellXfs count="33">
    <xf numFmtId="0" fontId="0" fillId="0" borderId="0" xfId="0"/>
    <xf numFmtId="164" fontId="0" fillId="0" borderId="0" xfId="1" applyNumberFormat="1" applyFont="1"/>
    <xf numFmtId="164" fontId="1" fillId="0" borderId="2" xfId="1" applyNumberFormat="1" applyFont="1" applyBorder="1" applyAlignment="1">
      <alignment horizontal="center" wrapText="1"/>
    </xf>
    <xf numFmtId="164" fontId="1" fillId="0" borderId="3" xfId="1" applyNumberFormat="1" applyFont="1" applyBorder="1" applyAlignment="1">
      <alignment horizontal="center" wrapText="1"/>
    </xf>
    <xf numFmtId="164" fontId="0" fillId="0" borderId="5" xfId="1" applyNumberFormat="1" applyFont="1" applyBorder="1"/>
    <xf numFmtId="165" fontId="0" fillId="0" borderId="0" xfId="1" applyNumberFormat="1" applyFont="1" applyFill="1"/>
    <xf numFmtId="165" fontId="2" fillId="0" borderId="0" xfId="1" applyNumberFormat="1" applyFont="1" applyBorder="1" applyAlignment="1"/>
    <xf numFmtId="165" fontId="0" fillId="0" borderId="0" xfId="1" applyNumberFormat="1" applyFont="1"/>
    <xf numFmtId="165" fontId="1" fillId="0" borderId="2" xfId="1" applyNumberFormat="1" applyFont="1" applyFill="1" applyBorder="1" applyAlignment="1">
      <alignment horizontal="center" wrapText="1"/>
    </xf>
    <xf numFmtId="165" fontId="1" fillId="0" borderId="2" xfId="1" applyNumberFormat="1" applyFont="1" applyBorder="1" applyAlignment="1">
      <alignment horizontal="center" wrapText="1"/>
    </xf>
    <xf numFmtId="165" fontId="1" fillId="0" borderId="0" xfId="1" applyNumberFormat="1" applyFont="1" applyAlignment="1">
      <alignment wrapText="1"/>
    </xf>
    <xf numFmtId="165" fontId="0" fillId="0" borderId="0" xfId="1" applyNumberFormat="1" applyFont="1" applyAlignment="1">
      <alignment horizontal="center" wrapText="1"/>
    </xf>
    <xf numFmtId="165" fontId="0" fillId="0" borderId="5" xfId="1" applyNumberFormat="1" applyFont="1" applyBorder="1"/>
    <xf numFmtId="165" fontId="0" fillId="0" borderId="0" xfId="1" applyNumberFormat="1" applyFont="1" applyAlignment="1">
      <alignment wrapText="1"/>
    </xf>
    <xf numFmtId="43" fontId="0" fillId="0" borderId="4" xfId="1" applyNumberFormat="1" applyFont="1" applyBorder="1"/>
    <xf numFmtId="43" fontId="0" fillId="0" borderId="0" xfId="1" applyNumberFormat="1" applyFont="1"/>
    <xf numFmtId="43" fontId="0" fillId="0" borderId="6" xfId="1" applyNumberFormat="1" applyFont="1" applyBorder="1"/>
    <xf numFmtId="43" fontId="1" fillId="0" borderId="2" xfId="1" applyNumberFormat="1" applyFont="1" applyFill="1" applyBorder="1" applyAlignment="1">
      <alignment horizontal="center" wrapText="1"/>
    </xf>
    <xf numFmtId="165" fontId="0" fillId="0" borderId="0" xfId="1" applyNumberFormat="1" applyFont="1" applyBorder="1"/>
    <xf numFmtId="164" fontId="0" fillId="0" borderId="0" xfId="1" applyNumberFormat="1" applyFont="1" applyBorder="1"/>
    <xf numFmtId="43" fontId="0" fillId="0" borderId="0" xfId="1" applyNumberFormat="1" applyFont="1" applyBorder="1"/>
    <xf numFmtId="165" fontId="0" fillId="0" borderId="3" xfId="1" applyNumberFormat="1" applyFont="1" applyBorder="1"/>
    <xf numFmtId="164" fontId="1" fillId="2" borderId="2" xfId="1" applyNumberFormat="1" applyFont="1" applyFill="1" applyBorder="1" applyAlignment="1">
      <alignment horizontal="center" wrapText="1"/>
    </xf>
    <xf numFmtId="165" fontId="1" fillId="2" borderId="2" xfId="1" applyNumberFormat="1" applyFont="1" applyFill="1" applyBorder="1" applyAlignment="1">
      <alignment horizontal="center" wrapText="1"/>
    </xf>
    <xf numFmtId="43" fontId="1" fillId="2" borderId="2" xfId="1" applyNumberFormat="1" applyFont="1" applyFill="1" applyBorder="1" applyAlignment="1">
      <alignment horizontal="center" wrapText="1"/>
    </xf>
    <xf numFmtId="164" fontId="1" fillId="2" borderId="3" xfId="1" applyNumberFormat="1" applyFont="1" applyFill="1" applyBorder="1" applyAlignment="1">
      <alignment horizontal="center" wrapText="1"/>
    </xf>
    <xf numFmtId="165" fontId="1" fillId="2" borderId="2" xfId="1" quotePrefix="1" applyNumberFormat="1" applyFont="1" applyFill="1" applyBorder="1" applyAlignment="1">
      <alignment horizontal="center" wrapText="1"/>
    </xf>
    <xf numFmtId="38" fontId="1" fillId="3" borderId="2" xfId="0" applyNumberFormat="1" applyFont="1" applyFill="1" applyBorder="1" applyAlignment="1">
      <alignment horizontal="center" wrapText="1"/>
    </xf>
    <xf numFmtId="165" fontId="0" fillId="0" borderId="7" xfId="1" applyNumberFormat="1" applyFont="1" applyBorder="1" applyAlignment="1">
      <alignment horizontal="center"/>
    </xf>
    <xf numFmtId="165" fontId="0" fillId="0" borderId="5" xfId="1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165" fontId="2" fillId="0" borderId="2" xfId="1" applyNumberFormat="1" applyFont="1" applyBorder="1" applyAlignment="1">
      <alignment horizontal="center"/>
    </xf>
  </cellXfs>
  <cellStyles count="4">
    <cellStyle name="Comma" xfId="1" builtinId="3"/>
    <cellStyle name="Normal" xfId="0" builtinId="0"/>
    <cellStyle name="Normal 5" xfId="2"/>
    <cellStyle name="Normal 5 2" xfId="3"/>
  </cellStyles>
  <dxfs count="0"/>
  <tableStyles count="0" defaultTableStyle="TableStyleMedium9" defaultPivotStyle="PivotStyleLight16"/>
  <colors>
    <mruColors>
      <color rgb="FFFFDB81"/>
      <color rgb="FF5FDAD7"/>
      <color rgb="FF33CCCC"/>
      <color rgb="FFFFD261"/>
      <color rgb="FFFFC846"/>
      <color rgb="FF8FC6E8"/>
      <color rgb="FF488BC9"/>
      <color rgb="FFEF7521"/>
      <color rgb="FF95B6D2"/>
      <color rgb="FFFAAB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89"/>
  <sheetViews>
    <sheetView tabSelected="1" zoomScaleNormal="100" workbookViewId="0"/>
  </sheetViews>
  <sheetFormatPr defaultRowHeight="15" x14ac:dyDescent="0.25"/>
  <cols>
    <col min="1" max="1" width="12.85546875" style="7" customWidth="1"/>
    <col min="2" max="2" width="22.28515625" style="7" bestFit="1" customWidth="1"/>
    <col min="3" max="3" width="16.7109375" style="1" bestFit="1" customWidth="1"/>
    <col min="4" max="5" width="16.42578125" style="7" customWidth="1"/>
    <col min="6" max="7" width="16.140625" style="7" customWidth="1"/>
    <col min="8" max="8" width="16.7109375" style="7" bestFit="1" customWidth="1"/>
    <col min="9" max="9" width="17.140625" style="7" bestFit="1" customWidth="1"/>
    <col min="10" max="10" width="16.28515625" style="7" customWidth="1"/>
    <col min="11" max="11" width="16.28515625" style="15" customWidth="1"/>
    <col min="12" max="12" width="16.140625" style="1" customWidth="1"/>
    <col min="13" max="13" width="16.85546875" style="7" bestFit="1" customWidth="1"/>
    <col min="14" max="14" width="18.7109375" style="7" bestFit="1" customWidth="1"/>
    <col min="15" max="15" width="18.85546875" style="7" bestFit="1" customWidth="1"/>
    <col min="16" max="16" width="18.5703125" style="7" bestFit="1" customWidth="1"/>
    <col min="17" max="17" width="17.5703125" style="7" bestFit="1" customWidth="1"/>
    <col min="18" max="18" width="16.85546875" style="7" bestFit="1" customWidth="1"/>
    <col min="19" max="19" width="19" style="7" bestFit="1" customWidth="1"/>
    <col min="20" max="20" width="16.140625" style="15" customWidth="1"/>
    <col min="21" max="21" width="13" style="1" customWidth="1"/>
    <col min="22" max="23" width="15.28515625" style="7" bestFit="1" customWidth="1"/>
    <col min="24" max="24" width="16" style="7" customWidth="1"/>
    <col min="25" max="25" width="15" style="7" customWidth="1"/>
    <col min="26" max="26" width="16.42578125" style="7" bestFit="1" customWidth="1"/>
    <col min="27" max="27" width="17.140625" style="7" bestFit="1" customWidth="1"/>
    <col min="28" max="28" width="16.42578125" style="7" bestFit="1" customWidth="1"/>
    <col min="29" max="29" width="17.140625" style="15" bestFit="1" customWidth="1"/>
    <col min="30" max="16384" width="9.140625" style="7"/>
  </cols>
  <sheetData>
    <row r="1" spans="1:34" ht="84.75" customHeight="1" x14ac:dyDescent="0.4">
      <c r="A1" s="5"/>
      <c r="B1" s="5"/>
      <c r="C1" s="30" t="s">
        <v>252</v>
      </c>
      <c r="D1" s="30"/>
      <c r="E1" s="30"/>
      <c r="F1" s="30"/>
      <c r="G1" s="30"/>
      <c r="H1" s="30"/>
      <c r="I1" s="30"/>
      <c r="J1" s="30"/>
      <c r="K1" s="30"/>
      <c r="L1" s="31" t="s">
        <v>253</v>
      </c>
      <c r="M1" s="31"/>
      <c r="N1" s="31"/>
      <c r="O1" s="31"/>
      <c r="P1" s="31"/>
      <c r="Q1" s="31"/>
      <c r="R1" s="31"/>
      <c r="S1" s="31"/>
      <c r="T1" s="31"/>
      <c r="U1" s="32" t="s">
        <v>240</v>
      </c>
      <c r="V1" s="32"/>
      <c r="W1" s="32"/>
      <c r="X1" s="32"/>
      <c r="Y1" s="32"/>
      <c r="Z1" s="32"/>
      <c r="AA1" s="32"/>
      <c r="AB1" s="32"/>
      <c r="AC1" s="32"/>
      <c r="AD1" s="6"/>
      <c r="AE1" s="6"/>
      <c r="AF1" s="6"/>
      <c r="AG1" s="6"/>
      <c r="AH1" s="6"/>
    </row>
    <row r="2" spans="1:34" s="10" customFormat="1" ht="75" customHeight="1" x14ac:dyDescent="0.25">
      <c r="A2" s="8" t="s">
        <v>0</v>
      </c>
      <c r="B2" s="8" t="s">
        <v>1</v>
      </c>
      <c r="C2" s="27" t="s">
        <v>248</v>
      </c>
      <c r="D2" s="27" t="s">
        <v>249</v>
      </c>
      <c r="E2" s="27" t="s">
        <v>250</v>
      </c>
      <c r="F2" s="27" t="s">
        <v>237</v>
      </c>
      <c r="G2" s="27" t="s">
        <v>2</v>
      </c>
      <c r="H2" s="27" t="s">
        <v>3</v>
      </c>
      <c r="I2" s="27" t="s">
        <v>4</v>
      </c>
      <c r="J2" s="27" t="s">
        <v>5</v>
      </c>
      <c r="K2" s="27" t="s">
        <v>251</v>
      </c>
      <c r="L2" s="22" t="s">
        <v>238</v>
      </c>
      <c r="M2" s="23" t="s">
        <v>239</v>
      </c>
      <c r="N2" s="23" t="s">
        <v>241</v>
      </c>
      <c r="O2" s="23" t="s">
        <v>242</v>
      </c>
      <c r="P2" s="23" t="s">
        <v>2</v>
      </c>
      <c r="Q2" s="23" t="s">
        <v>3</v>
      </c>
      <c r="R2" s="23" t="s">
        <v>4</v>
      </c>
      <c r="S2" s="23" t="s">
        <v>5</v>
      </c>
      <c r="T2" s="24" t="s">
        <v>243</v>
      </c>
      <c r="U2" s="2" t="s">
        <v>6</v>
      </c>
      <c r="V2" s="9" t="s">
        <v>7</v>
      </c>
      <c r="W2" s="9" t="s">
        <v>244</v>
      </c>
      <c r="X2" s="9" t="s">
        <v>245</v>
      </c>
      <c r="Y2" s="8" t="s">
        <v>8</v>
      </c>
      <c r="Z2" s="8" t="s">
        <v>9</v>
      </c>
      <c r="AA2" s="8" t="s">
        <v>10</v>
      </c>
      <c r="AB2" s="8" t="s">
        <v>11</v>
      </c>
      <c r="AC2" s="17" t="s">
        <v>12</v>
      </c>
    </row>
    <row r="3" spans="1:34" s="11" customFormat="1" x14ac:dyDescent="0.25">
      <c r="A3" s="8"/>
      <c r="B3" s="8"/>
      <c r="C3" s="27"/>
      <c r="D3" s="27" t="s">
        <v>236</v>
      </c>
      <c r="E3" s="27"/>
      <c r="F3" s="27" t="s">
        <v>13</v>
      </c>
      <c r="G3" s="27"/>
      <c r="H3" s="27"/>
      <c r="I3" s="27"/>
      <c r="J3" s="27"/>
      <c r="K3" s="27"/>
      <c r="L3" s="25"/>
      <c r="M3" s="26" t="s">
        <v>236</v>
      </c>
      <c r="N3" s="23"/>
      <c r="O3" s="23" t="s">
        <v>13</v>
      </c>
      <c r="P3" s="23"/>
      <c r="Q3" s="23"/>
      <c r="R3" s="23"/>
      <c r="S3" s="23"/>
      <c r="T3" s="24"/>
      <c r="U3" s="3" t="s">
        <v>14</v>
      </c>
      <c r="V3" s="9" t="s">
        <v>15</v>
      </c>
      <c r="W3" s="9" t="s">
        <v>16</v>
      </c>
      <c r="X3" s="9" t="s">
        <v>17</v>
      </c>
      <c r="Y3" s="8" t="s">
        <v>18</v>
      </c>
      <c r="Z3" s="8" t="s">
        <v>19</v>
      </c>
      <c r="AA3" s="8" t="s">
        <v>20</v>
      </c>
      <c r="AB3" s="8" t="s">
        <v>21</v>
      </c>
      <c r="AC3" s="17" t="s">
        <v>22</v>
      </c>
    </row>
    <row r="4" spans="1:34" x14ac:dyDescent="0.25">
      <c r="A4" s="7" t="s">
        <v>23</v>
      </c>
      <c r="B4" s="7" t="s">
        <v>24</v>
      </c>
      <c r="C4" s="1">
        <v>8463.2999999999993</v>
      </c>
      <c r="D4" s="7">
        <v>72480084.909999996</v>
      </c>
      <c r="E4" s="7">
        <v>-8002525.6768173194</v>
      </c>
      <c r="F4" s="7">
        <f>ROUND(D4+E4,2)</f>
        <v>64477559.229999997</v>
      </c>
      <c r="G4" s="7">
        <v>17413885.93</v>
      </c>
      <c r="H4" s="7">
        <v>1090385.53</v>
      </c>
      <c r="I4" s="7">
        <f>ROUND(F4-G4-H4,0)</f>
        <v>45973288</v>
      </c>
      <c r="J4" s="7">
        <v>0</v>
      </c>
      <c r="K4" s="14">
        <v>7618.4855790237989</v>
      </c>
      <c r="L4" s="1">
        <v>8649.7000000000007</v>
      </c>
      <c r="M4" s="7">
        <v>76646453.140000001</v>
      </c>
      <c r="N4" s="7">
        <v>-6640834.6990325833</v>
      </c>
      <c r="O4" s="7">
        <f>M4+N4</f>
        <v>70005618.440967411</v>
      </c>
      <c r="P4" s="7">
        <v>18299498.170000002</v>
      </c>
      <c r="Q4" s="7">
        <v>1123097.1000000001</v>
      </c>
      <c r="R4" s="7">
        <f>O4-P4-Q4</f>
        <v>50583023.170967408</v>
      </c>
      <c r="S4" s="7">
        <v>0</v>
      </c>
      <c r="T4" s="14">
        <f>O4/L4</f>
        <v>8093.4157763815401</v>
      </c>
      <c r="U4" s="1">
        <f t="shared" ref="U4:AC32" si="0">L4-C4</f>
        <v>186.40000000000146</v>
      </c>
      <c r="V4" s="7">
        <f t="shared" si="0"/>
        <v>4166368.2300000042</v>
      </c>
      <c r="W4" s="7">
        <f t="shared" si="0"/>
        <v>1361690.9777847361</v>
      </c>
      <c r="X4" s="7">
        <f t="shared" si="0"/>
        <v>5528059.2109674141</v>
      </c>
      <c r="Y4" s="7">
        <f t="shared" si="0"/>
        <v>885612.24000000209</v>
      </c>
      <c r="Z4" s="7">
        <f t="shared" si="0"/>
        <v>32711.570000000065</v>
      </c>
      <c r="AA4" s="7">
        <f t="shared" si="0"/>
        <v>4609735.1709674075</v>
      </c>
      <c r="AB4" s="7">
        <f t="shared" si="0"/>
        <v>0</v>
      </c>
      <c r="AC4" s="14">
        <f t="shared" si="0"/>
        <v>474.93019735774124</v>
      </c>
    </row>
    <row r="5" spans="1:34" x14ac:dyDescent="0.25">
      <c r="A5" s="7" t="s">
        <v>23</v>
      </c>
      <c r="B5" s="7" t="s">
        <v>25</v>
      </c>
      <c r="C5" s="1">
        <v>41916</v>
      </c>
      <c r="D5" s="7">
        <v>353421544.51999998</v>
      </c>
      <c r="E5" s="7">
        <v>-39021270.301678725</v>
      </c>
      <c r="F5" s="7">
        <f t="shared" ref="F5:F68" si="1">ROUND(D5+E5,2)</f>
        <v>314400274.22000003</v>
      </c>
      <c r="G5" s="7">
        <v>67132126.189999998</v>
      </c>
      <c r="H5" s="7">
        <v>5021864.82</v>
      </c>
      <c r="I5" s="7">
        <f t="shared" ref="I5:I68" si="2">ROUND(F5-G5-H5,2)</f>
        <v>242246283.21000001</v>
      </c>
      <c r="J5" s="7">
        <v>0</v>
      </c>
      <c r="K5" s="14">
        <v>7500.7187423026235</v>
      </c>
      <c r="L5" s="1">
        <v>41894.700000000004</v>
      </c>
      <c r="M5" s="7">
        <v>365457362.19999999</v>
      </c>
      <c r="N5" s="7">
        <v>-31664112.721324533</v>
      </c>
      <c r="O5" s="7">
        <f t="shared" ref="O5:O68" si="3">M5+N5</f>
        <v>333793249.47867548</v>
      </c>
      <c r="P5" s="7">
        <v>69418416.549999997</v>
      </c>
      <c r="Q5" s="7">
        <v>5172520.76</v>
      </c>
      <c r="R5" s="7">
        <f t="shared" ref="R5:R68" si="4">O5-P5-Q5</f>
        <v>259202312.16867548</v>
      </c>
      <c r="S5" s="7">
        <v>0</v>
      </c>
      <c r="T5" s="14">
        <f t="shared" ref="T5:T68" si="5">O5/L5</f>
        <v>7967.4338157016391</v>
      </c>
      <c r="U5" s="1">
        <f t="shared" si="0"/>
        <v>-21.299999999995634</v>
      </c>
      <c r="V5" s="7">
        <f t="shared" si="0"/>
        <v>12035817.680000007</v>
      </c>
      <c r="W5" s="7">
        <f t="shared" si="0"/>
        <v>7357157.5803541914</v>
      </c>
      <c r="X5" s="7">
        <f t="shared" si="0"/>
        <v>19392975.258675456</v>
      </c>
      <c r="Y5" s="7">
        <f t="shared" si="0"/>
        <v>2286290.3599999994</v>
      </c>
      <c r="Z5" s="7">
        <f t="shared" si="0"/>
        <v>150655.93999999948</v>
      </c>
      <c r="AA5" s="7">
        <f t="shared" si="0"/>
        <v>16956028.958675474</v>
      </c>
      <c r="AB5" s="7">
        <f t="shared" si="0"/>
        <v>0</v>
      </c>
      <c r="AC5" s="14">
        <f t="shared" si="0"/>
        <v>466.71507339901564</v>
      </c>
      <c r="AD5" s="7" t="s">
        <v>235</v>
      </c>
    </row>
    <row r="6" spans="1:34" x14ac:dyDescent="0.25">
      <c r="A6" s="7" t="s">
        <v>23</v>
      </c>
      <c r="B6" s="7" t="s">
        <v>26</v>
      </c>
      <c r="C6" s="1">
        <v>8047.2000000000007</v>
      </c>
      <c r="D6" s="7">
        <v>72479846.149999991</v>
      </c>
      <c r="E6" s="7">
        <v>-8002499.3153273594</v>
      </c>
      <c r="F6" s="7">
        <f t="shared" si="1"/>
        <v>64477346.829999998</v>
      </c>
      <c r="G6" s="7">
        <v>17916076.420000002</v>
      </c>
      <c r="H6" s="7">
        <v>1476755.35</v>
      </c>
      <c r="I6" s="7">
        <f t="shared" si="2"/>
        <v>45084515.060000002</v>
      </c>
      <c r="J6" s="7">
        <v>0</v>
      </c>
      <c r="K6" s="14">
        <v>8012.3914656702518</v>
      </c>
      <c r="L6" s="1">
        <v>8008.6999999999989</v>
      </c>
      <c r="M6" s="7">
        <v>74522365.609999999</v>
      </c>
      <c r="N6" s="7">
        <v>-6456798.6008814871</v>
      </c>
      <c r="O6" s="7">
        <f t="shared" si="3"/>
        <v>68065567.009118512</v>
      </c>
      <c r="P6" s="7">
        <v>18694032.739999998</v>
      </c>
      <c r="Q6" s="7">
        <v>1521058.01</v>
      </c>
      <c r="R6" s="7">
        <f t="shared" si="4"/>
        <v>47850476.25911852</v>
      </c>
      <c r="S6" s="7">
        <v>0</v>
      </c>
      <c r="T6" s="14">
        <f t="shared" si="5"/>
        <v>8498.9532644647097</v>
      </c>
      <c r="U6" s="1">
        <f t="shared" si="0"/>
        <v>-38.500000000001819</v>
      </c>
      <c r="V6" s="7">
        <f t="shared" si="0"/>
        <v>2042519.4600000083</v>
      </c>
      <c r="W6" s="7">
        <f t="shared" si="0"/>
        <v>1545700.7144458722</v>
      </c>
      <c r="X6" s="7">
        <f t="shared" si="0"/>
        <v>3588220.1791185141</v>
      </c>
      <c r="Y6" s="7">
        <f t="shared" si="0"/>
        <v>777956.31999999657</v>
      </c>
      <c r="Z6" s="7">
        <f t="shared" si="0"/>
        <v>44302.659999999916</v>
      </c>
      <c r="AA6" s="7">
        <f t="shared" si="0"/>
        <v>2765961.1991185173</v>
      </c>
      <c r="AB6" s="7">
        <f t="shared" si="0"/>
        <v>0</v>
      </c>
      <c r="AC6" s="14">
        <f t="shared" si="0"/>
        <v>486.5617987944579</v>
      </c>
    </row>
    <row r="7" spans="1:34" x14ac:dyDescent="0.25">
      <c r="A7" s="7" t="s">
        <v>23</v>
      </c>
      <c r="B7" s="7" t="s">
        <v>27</v>
      </c>
      <c r="C7" s="1">
        <v>17805.899999999998</v>
      </c>
      <c r="D7" s="7">
        <v>147977295.91</v>
      </c>
      <c r="E7" s="7">
        <v>-16338172.224497322</v>
      </c>
      <c r="F7" s="7">
        <f t="shared" si="1"/>
        <v>131639123.69</v>
      </c>
      <c r="G7" s="7">
        <v>30850450.079999998</v>
      </c>
      <c r="H7" s="7">
        <v>2572538.9500000002</v>
      </c>
      <c r="I7" s="7">
        <f t="shared" si="2"/>
        <v>98216134.659999996</v>
      </c>
      <c r="J7" s="7">
        <v>0</v>
      </c>
      <c r="K7" s="14">
        <v>7393.0024296758656</v>
      </c>
      <c r="L7" s="1">
        <v>18317.5</v>
      </c>
      <c r="M7" s="7">
        <v>157540665.06</v>
      </c>
      <c r="N7" s="7">
        <v>-13649705.526857967</v>
      </c>
      <c r="O7" s="7">
        <f t="shared" si="3"/>
        <v>143890959.53314203</v>
      </c>
      <c r="P7" s="7">
        <v>32016265.109999999</v>
      </c>
      <c r="Q7" s="7">
        <v>2649715.12</v>
      </c>
      <c r="R7" s="7">
        <f t="shared" si="4"/>
        <v>109224979.30314203</v>
      </c>
      <c r="S7" s="7">
        <v>0</v>
      </c>
      <c r="T7" s="14">
        <f t="shared" si="5"/>
        <v>7855.3819862504179</v>
      </c>
      <c r="U7" s="1">
        <f t="shared" si="0"/>
        <v>511.60000000000218</v>
      </c>
      <c r="V7" s="7">
        <f t="shared" si="0"/>
        <v>9563369.150000006</v>
      </c>
      <c r="W7" s="7">
        <f t="shared" si="0"/>
        <v>2688466.6976393554</v>
      </c>
      <c r="X7" s="7">
        <f t="shared" si="0"/>
        <v>12251835.843142033</v>
      </c>
      <c r="Y7" s="7">
        <f t="shared" si="0"/>
        <v>1165815.0300000012</v>
      </c>
      <c r="Z7" s="7">
        <f t="shared" si="0"/>
        <v>77176.169999999925</v>
      </c>
      <c r="AA7" s="7">
        <f t="shared" si="0"/>
        <v>11008844.64314203</v>
      </c>
      <c r="AB7" s="7">
        <f t="shared" si="0"/>
        <v>0</v>
      </c>
      <c r="AC7" s="14">
        <f t="shared" si="0"/>
        <v>462.37955657455223</v>
      </c>
    </row>
    <row r="8" spans="1:34" x14ac:dyDescent="0.25">
      <c r="A8" s="7" t="s">
        <v>23</v>
      </c>
      <c r="B8" s="7" t="s">
        <v>28</v>
      </c>
      <c r="C8" s="1">
        <v>1047.4000000000001</v>
      </c>
      <c r="D8" s="7">
        <v>9359432.0099999998</v>
      </c>
      <c r="E8" s="7">
        <v>-1033374.8239044514</v>
      </c>
      <c r="F8" s="7">
        <f t="shared" si="1"/>
        <v>8326057.1900000004</v>
      </c>
      <c r="G8" s="7">
        <v>3385894.74</v>
      </c>
      <c r="H8" s="7">
        <v>306777.69</v>
      </c>
      <c r="I8" s="7">
        <f t="shared" si="2"/>
        <v>4633384.76</v>
      </c>
      <c r="J8" s="7">
        <v>0</v>
      </c>
      <c r="K8" s="14">
        <v>7949.2584324754725</v>
      </c>
      <c r="L8" s="1">
        <v>1049.3</v>
      </c>
      <c r="M8" s="7">
        <v>9707647.4800000004</v>
      </c>
      <c r="N8" s="7">
        <v>-841094.13534644642</v>
      </c>
      <c r="O8" s="7">
        <f t="shared" si="3"/>
        <v>8866553.3446535543</v>
      </c>
      <c r="P8" s="7">
        <v>4183987.35</v>
      </c>
      <c r="Q8" s="7">
        <v>315981.02</v>
      </c>
      <c r="R8" s="7">
        <f t="shared" si="4"/>
        <v>4366584.9746535551</v>
      </c>
      <c r="S8" s="7">
        <v>0</v>
      </c>
      <c r="T8" s="14">
        <f t="shared" si="5"/>
        <v>8449.9698319389645</v>
      </c>
      <c r="U8" s="1">
        <f t="shared" si="0"/>
        <v>1.8999999999998636</v>
      </c>
      <c r="V8" s="7">
        <f t="shared" si="0"/>
        <v>348215.47000000067</v>
      </c>
      <c r="W8" s="7">
        <f t="shared" si="0"/>
        <v>192280.68855800503</v>
      </c>
      <c r="X8" s="7">
        <f t="shared" si="0"/>
        <v>540496.15465355385</v>
      </c>
      <c r="Y8" s="7">
        <f t="shared" si="0"/>
        <v>798092.60999999987</v>
      </c>
      <c r="Z8" s="7">
        <f t="shared" si="0"/>
        <v>9203.3300000000163</v>
      </c>
      <c r="AA8" s="7">
        <f t="shared" si="0"/>
        <v>-266799.7853464447</v>
      </c>
      <c r="AB8" s="7">
        <f t="shared" si="0"/>
        <v>0</v>
      </c>
      <c r="AC8" s="14">
        <f t="shared" si="0"/>
        <v>500.71139946349194</v>
      </c>
    </row>
    <row r="9" spans="1:34" x14ac:dyDescent="0.25">
      <c r="A9" s="7" t="s">
        <v>23</v>
      </c>
      <c r="B9" s="7" t="s">
        <v>29</v>
      </c>
      <c r="C9" s="1">
        <v>956.7</v>
      </c>
      <c r="D9" s="7">
        <v>8509792.379999999</v>
      </c>
      <c r="E9" s="7">
        <v>-939566.11819502292</v>
      </c>
      <c r="F9" s="7">
        <f t="shared" si="1"/>
        <v>7570226.2599999998</v>
      </c>
      <c r="G9" s="7">
        <v>2671536.2200000002</v>
      </c>
      <c r="H9" s="7">
        <v>222137.58</v>
      </c>
      <c r="I9" s="7">
        <f t="shared" si="2"/>
        <v>4676552.46</v>
      </c>
      <c r="J9" s="7">
        <v>0</v>
      </c>
      <c r="K9" s="14">
        <v>7912.8490773263875</v>
      </c>
      <c r="L9" s="1">
        <v>949.6</v>
      </c>
      <c r="M9" s="7">
        <v>8759260.1499999985</v>
      </c>
      <c r="N9" s="7">
        <v>-758923.555610904</v>
      </c>
      <c r="O9" s="7">
        <f t="shared" si="3"/>
        <v>8000336.594389094</v>
      </c>
      <c r="P9" s="7">
        <v>2750523.4</v>
      </c>
      <c r="Q9" s="7">
        <v>228801.71</v>
      </c>
      <c r="R9" s="7">
        <f t="shared" si="4"/>
        <v>5021011.4843890937</v>
      </c>
      <c r="S9" s="7">
        <v>0</v>
      </c>
      <c r="T9" s="14">
        <f t="shared" si="5"/>
        <v>8424.9542906372099</v>
      </c>
      <c r="U9" s="1">
        <f t="shared" si="0"/>
        <v>-7.1000000000000227</v>
      </c>
      <c r="V9" s="7">
        <f t="shared" si="0"/>
        <v>249467.76999999955</v>
      </c>
      <c r="W9" s="7">
        <f t="shared" si="0"/>
        <v>180642.56258411892</v>
      </c>
      <c r="X9" s="7">
        <f t="shared" si="0"/>
        <v>430110.33438909426</v>
      </c>
      <c r="Y9" s="7">
        <f t="shared" si="0"/>
        <v>78987.179999999702</v>
      </c>
      <c r="Z9" s="7">
        <f t="shared" si="0"/>
        <v>6664.1300000000047</v>
      </c>
      <c r="AA9" s="7">
        <f t="shared" si="0"/>
        <v>344459.02438909374</v>
      </c>
      <c r="AB9" s="7">
        <f t="shared" si="0"/>
        <v>0</v>
      </c>
      <c r="AC9" s="14">
        <f t="shared" si="0"/>
        <v>512.10521331082236</v>
      </c>
    </row>
    <row r="10" spans="1:34" x14ac:dyDescent="0.25">
      <c r="A10" s="7" t="s">
        <v>23</v>
      </c>
      <c r="B10" s="7" t="s">
        <v>30</v>
      </c>
      <c r="C10" s="1">
        <v>10396.1</v>
      </c>
      <c r="D10" s="7">
        <v>94174472.569999993</v>
      </c>
      <c r="E10" s="7">
        <v>-10397802.869270304</v>
      </c>
      <c r="F10" s="7">
        <f t="shared" si="1"/>
        <v>83776669.700000003</v>
      </c>
      <c r="G10" s="7">
        <v>18622849.59</v>
      </c>
      <c r="H10" s="7">
        <v>1414237.48</v>
      </c>
      <c r="I10" s="7">
        <f t="shared" si="2"/>
        <v>63739582.630000003</v>
      </c>
      <c r="J10" s="7">
        <v>0</v>
      </c>
      <c r="K10" s="14">
        <v>8058.4671578317266</v>
      </c>
      <c r="L10" s="1">
        <v>10345.799999999999</v>
      </c>
      <c r="M10" s="7">
        <v>96901872.039999992</v>
      </c>
      <c r="N10" s="7">
        <v>-8395813.346627187</v>
      </c>
      <c r="O10" s="7">
        <f t="shared" si="3"/>
        <v>88506058.693372801</v>
      </c>
      <c r="P10" s="7">
        <v>19183304.050000001</v>
      </c>
      <c r="Q10" s="7">
        <v>1456664.6</v>
      </c>
      <c r="R10" s="7">
        <f t="shared" si="4"/>
        <v>67866090.04337281</v>
      </c>
      <c r="S10" s="7">
        <v>0</v>
      </c>
      <c r="T10" s="14">
        <f t="shared" si="5"/>
        <v>8554.7815242294273</v>
      </c>
      <c r="U10" s="1">
        <f t="shared" si="0"/>
        <v>-50.300000000001091</v>
      </c>
      <c r="V10" s="7">
        <f t="shared" si="0"/>
        <v>2727399.4699999988</v>
      </c>
      <c r="W10" s="7">
        <f t="shared" si="0"/>
        <v>2001989.5226431172</v>
      </c>
      <c r="X10" s="7">
        <f t="shared" si="0"/>
        <v>4729388.993372798</v>
      </c>
      <c r="Y10" s="7">
        <f t="shared" si="0"/>
        <v>560454.46000000089</v>
      </c>
      <c r="Z10" s="7">
        <f t="shared" si="0"/>
        <v>42427.120000000112</v>
      </c>
      <c r="AA10" s="7">
        <f t="shared" si="0"/>
        <v>4126507.4133728072</v>
      </c>
      <c r="AB10" s="7">
        <f t="shared" si="0"/>
        <v>0</v>
      </c>
      <c r="AC10" s="14">
        <f t="shared" si="0"/>
        <v>496.31436639770072</v>
      </c>
    </row>
    <row r="11" spans="1:34" x14ac:dyDescent="0.25">
      <c r="A11" s="7" t="s">
        <v>31</v>
      </c>
      <c r="B11" s="7" t="s">
        <v>31</v>
      </c>
      <c r="C11" s="1">
        <v>2343.9</v>
      </c>
      <c r="D11" s="7">
        <v>19176430.338</v>
      </c>
      <c r="E11" s="7">
        <v>-2117269.5418348075</v>
      </c>
      <c r="F11" s="7">
        <f t="shared" si="1"/>
        <v>17059160.800000001</v>
      </c>
      <c r="G11" s="7">
        <v>3550253.52</v>
      </c>
      <c r="H11" s="7">
        <v>202856.26</v>
      </c>
      <c r="I11" s="7">
        <f t="shared" si="2"/>
        <v>13306051.02</v>
      </c>
      <c r="J11" s="7">
        <v>0</v>
      </c>
      <c r="K11" s="14">
        <v>7278.1060614650105</v>
      </c>
      <c r="L11" s="1">
        <v>2387.6</v>
      </c>
      <c r="M11" s="7">
        <v>20207595.859999999</v>
      </c>
      <c r="N11" s="7">
        <v>-1750835.143356187</v>
      </c>
      <c r="O11" s="7">
        <f t="shared" si="3"/>
        <v>18456760.716643814</v>
      </c>
      <c r="P11" s="7">
        <v>3633818.58</v>
      </c>
      <c r="Q11" s="7">
        <v>208941.95</v>
      </c>
      <c r="R11" s="7">
        <f t="shared" si="4"/>
        <v>14614000.186643815</v>
      </c>
      <c r="S11" s="7">
        <v>0</v>
      </c>
      <c r="T11" s="14">
        <f t="shared" si="5"/>
        <v>7730.256624494813</v>
      </c>
      <c r="U11" s="1">
        <f t="shared" si="0"/>
        <v>43.699999999999818</v>
      </c>
      <c r="V11" s="7">
        <f t="shared" si="0"/>
        <v>1031165.5219999999</v>
      </c>
      <c r="W11" s="7">
        <f t="shared" si="0"/>
        <v>366434.39847862045</v>
      </c>
      <c r="X11" s="7">
        <f t="shared" si="0"/>
        <v>1397599.9166438133</v>
      </c>
      <c r="Y11" s="7">
        <f t="shared" si="0"/>
        <v>83565.060000000056</v>
      </c>
      <c r="Z11" s="7">
        <f t="shared" si="0"/>
        <v>6085.6900000000023</v>
      </c>
      <c r="AA11" s="7">
        <f t="shared" si="0"/>
        <v>1307949.1666438151</v>
      </c>
      <c r="AB11" s="7">
        <f t="shared" si="0"/>
        <v>0</v>
      </c>
      <c r="AC11" s="14">
        <f t="shared" si="0"/>
        <v>452.15056302980247</v>
      </c>
    </row>
    <row r="12" spans="1:34" x14ac:dyDescent="0.25">
      <c r="A12" s="7" t="s">
        <v>31</v>
      </c>
      <c r="B12" s="7" t="s">
        <v>32</v>
      </c>
      <c r="C12" s="1">
        <v>297.39999999999998</v>
      </c>
      <c r="D12" s="7">
        <v>3377902.64</v>
      </c>
      <c r="E12" s="7">
        <v>-372954.20726886415</v>
      </c>
      <c r="F12" s="7">
        <f t="shared" si="1"/>
        <v>3004948.43</v>
      </c>
      <c r="G12" s="7">
        <v>1085169.1499999999</v>
      </c>
      <c r="H12" s="7">
        <v>85487.19</v>
      </c>
      <c r="I12" s="7">
        <f t="shared" si="2"/>
        <v>1834292.09</v>
      </c>
      <c r="J12" s="7">
        <v>0</v>
      </c>
      <c r="K12" s="14">
        <v>10104.058586991459</v>
      </c>
      <c r="L12" s="1">
        <v>295.2</v>
      </c>
      <c r="M12" s="7">
        <v>3477368.46</v>
      </c>
      <c r="N12" s="7">
        <v>-301287.6419514055</v>
      </c>
      <c r="O12" s="7">
        <f t="shared" si="3"/>
        <v>3176080.8180485945</v>
      </c>
      <c r="P12" s="7">
        <v>1198413.1599999999</v>
      </c>
      <c r="Q12" s="7">
        <v>88051.81</v>
      </c>
      <c r="R12" s="7">
        <f t="shared" si="4"/>
        <v>1889615.8480485945</v>
      </c>
      <c r="S12" s="7">
        <v>0</v>
      </c>
      <c r="T12" s="14">
        <f t="shared" si="5"/>
        <v>10759.081361953235</v>
      </c>
      <c r="U12" s="1">
        <f t="shared" si="0"/>
        <v>-2.1999999999999886</v>
      </c>
      <c r="V12" s="7">
        <f t="shared" si="0"/>
        <v>99465.819999999832</v>
      </c>
      <c r="W12" s="7">
        <f t="shared" si="0"/>
        <v>71666.565317458648</v>
      </c>
      <c r="X12" s="7">
        <f t="shared" si="0"/>
        <v>171132.38804859435</v>
      </c>
      <c r="Y12" s="7">
        <f t="shared" si="0"/>
        <v>113244.01000000001</v>
      </c>
      <c r="Z12" s="7">
        <f t="shared" si="0"/>
        <v>2564.6199999999953</v>
      </c>
      <c r="AA12" s="7">
        <f t="shared" si="0"/>
        <v>55323.758048594464</v>
      </c>
      <c r="AB12" s="7">
        <f t="shared" si="0"/>
        <v>0</v>
      </c>
      <c r="AC12" s="14">
        <f t="shared" si="0"/>
        <v>655.02277496177521</v>
      </c>
    </row>
    <row r="13" spans="1:34" x14ac:dyDescent="0.25">
      <c r="A13" s="7" t="s">
        <v>33</v>
      </c>
      <c r="B13" s="7" t="s">
        <v>34</v>
      </c>
      <c r="C13" s="1">
        <v>2639.7000000000003</v>
      </c>
      <c r="D13" s="7">
        <v>23640416.710000001</v>
      </c>
      <c r="E13" s="7">
        <v>-2610138.2464900347</v>
      </c>
      <c r="F13" s="7">
        <f t="shared" si="1"/>
        <v>21030278.460000001</v>
      </c>
      <c r="G13" s="7">
        <v>12050042.890000001</v>
      </c>
      <c r="H13" s="7">
        <v>730458.57</v>
      </c>
      <c r="I13" s="7">
        <f t="shared" si="2"/>
        <v>8249777</v>
      </c>
      <c r="J13" s="7">
        <v>0</v>
      </c>
      <c r="K13" s="14">
        <v>7966.9161657898303</v>
      </c>
      <c r="L13" s="1">
        <v>2616.8000000000002</v>
      </c>
      <c r="M13" s="7">
        <v>24240947.239999998</v>
      </c>
      <c r="N13" s="7">
        <v>-2100294.4947076533</v>
      </c>
      <c r="O13" s="7">
        <f t="shared" si="3"/>
        <v>22140652.745292343</v>
      </c>
      <c r="P13" s="7">
        <v>12206458.140000001</v>
      </c>
      <c r="Q13" s="7">
        <v>752372.33</v>
      </c>
      <c r="R13" s="7">
        <f t="shared" si="4"/>
        <v>9181822.2752923425</v>
      </c>
      <c r="S13" s="7">
        <v>0</v>
      </c>
      <c r="T13" s="14">
        <f t="shared" si="5"/>
        <v>8460.9648216494734</v>
      </c>
      <c r="U13" s="1">
        <f t="shared" si="0"/>
        <v>-22.900000000000091</v>
      </c>
      <c r="V13" s="7">
        <f t="shared" si="0"/>
        <v>600530.52999999747</v>
      </c>
      <c r="W13" s="7">
        <f t="shared" si="0"/>
        <v>509843.75178238144</v>
      </c>
      <c r="X13" s="7">
        <f t="shared" si="0"/>
        <v>1110374.2852923423</v>
      </c>
      <c r="Y13" s="7">
        <f t="shared" si="0"/>
        <v>156415.25</v>
      </c>
      <c r="Z13" s="7">
        <f t="shared" si="0"/>
        <v>21913.760000000009</v>
      </c>
      <c r="AA13" s="7">
        <f t="shared" si="0"/>
        <v>932045.27529234253</v>
      </c>
      <c r="AB13" s="7">
        <f t="shared" si="0"/>
        <v>0</v>
      </c>
      <c r="AC13" s="14">
        <f t="shared" si="0"/>
        <v>494.04865585964308</v>
      </c>
    </row>
    <row r="14" spans="1:34" x14ac:dyDescent="0.25">
      <c r="A14" s="7" t="s">
        <v>33</v>
      </c>
      <c r="B14" s="7" t="s">
        <v>35</v>
      </c>
      <c r="C14" s="1">
        <v>1358.2</v>
      </c>
      <c r="D14" s="7">
        <v>13581365.049999999</v>
      </c>
      <c r="E14" s="7">
        <v>-1499518.4218369913</v>
      </c>
      <c r="F14" s="7">
        <f t="shared" si="1"/>
        <v>12081846.630000001</v>
      </c>
      <c r="G14" s="7">
        <v>4219439</v>
      </c>
      <c r="H14" s="7">
        <v>319537.69</v>
      </c>
      <c r="I14" s="7">
        <f t="shared" si="2"/>
        <v>7542869.9400000004</v>
      </c>
      <c r="J14" s="7">
        <v>0</v>
      </c>
      <c r="K14" s="14">
        <v>8895.4800200472291</v>
      </c>
      <c r="L14" s="1">
        <v>1329.3</v>
      </c>
      <c r="M14" s="7">
        <v>13808014.84</v>
      </c>
      <c r="N14" s="7">
        <v>-1196359.9138336964</v>
      </c>
      <c r="O14" s="7">
        <f t="shared" si="3"/>
        <v>12611654.926166303</v>
      </c>
      <c r="P14" s="7">
        <v>4259931.67</v>
      </c>
      <c r="Q14" s="7">
        <v>329123.82</v>
      </c>
      <c r="R14" s="7">
        <f t="shared" si="4"/>
        <v>8022599.4361663032</v>
      </c>
      <c r="S14" s="7">
        <v>0</v>
      </c>
      <c r="T14" s="14">
        <f t="shared" si="5"/>
        <v>9487.4407027505476</v>
      </c>
      <c r="U14" s="1">
        <f t="shared" si="0"/>
        <v>-28.900000000000091</v>
      </c>
      <c r="V14" s="7">
        <f t="shared" si="0"/>
        <v>226649.79000000097</v>
      </c>
      <c r="W14" s="7">
        <f t="shared" si="0"/>
        <v>303158.50800329493</v>
      </c>
      <c r="X14" s="7">
        <f t="shared" si="0"/>
        <v>529808.29616630264</v>
      </c>
      <c r="Y14" s="7">
        <f t="shared" si="0"/>
        <v>40492.669999999925</v>
      </c>
      <c r="Z14" s="7">
        <f t="shared" si="0"/>
        <v>9586.1300000000047</v>
      </c>
      <c r="AA14" s="7">
        <f t="shared" si="0"/>
        <v>479729.49616630282</v>
      </c>
      <c r="AB14" s="7">
        <f t="shared" si="0"/>
        <v>0</v>
      </c>
      <c r="AC14" s="14">
        <f t="shared" si="0"/>
        <v>591.96068270331853</v>
      </c>
    </row>
    <row r="15" spans="1:34" x14ac:dyDescent="0.25">
      <c r="A15" s="7" t="s">
        <v>33</v>
      </c>
      <c r="B15" s="7" t="s">
        <v>36</v>
      </c>
      <c r="C15" s="1">
        <v>52724.1</v>
      </c>
      <c r="D15" s="7">
        <v>452214334.69</v>
      </c>
      <c r="E15" s="7">
        <v>-49928981.58542715</v>
      </c>
      <c r="F15" s="7">
        <f t="shared" si="1"/>
        <v>402285353.10000002</v>
      </c>
      <c r="G15" s="7">
        <v>123524574.34999999</v>
      </c>
      <c r="H15" s="7">
        <v>9629918.5199999996</v>
      </c>
      <c r="I15" s="7">
        <f t="shared" si="2"/>
        <v>269130860.23000002</v>
      </c>
      <c r="J15" s="7">
        <v>0</v>
      </c>
      <c r="K15" s="14">
        <v>7630.0053387551943</v>
      </c>
      <c r="L15" s="1">
        <v>52795.1</v>
      </c>
      <c r="M15" s="7">
        <v>468550716.59999996</v>
      </c>
      <c r="N15" s="7">
        <v>-40596371.12457598</v>
      </c>
      <c r="O15" s="7">
        <f t="shared" si="3"/>
        <v>427954345.47542399</v>
      </c>
      <c r="P15" s="7">
        <v>125018869.54000001</v>
      </c>
      <c r="Q15" s="7">
        <v>9918816.0800000001</v>
      </c>
      <c r="R15" s="7">
        <f t="shared" si="4"/>
        <v>293016659.85542399</v>
      </c>
      <c r="S15" s="7">
        <v>0</v>
      </c>
      <c r="T15" s="14">
        <f t="shared" si="5"/>
        <v>8105.9481935903905</v>
      </c>
      <c r="U15" s="1">
        <f t="shared" si="0"/>
        <v>71</v>
      </c>
      <c r="V15" s="7">
        <f t="shared" si="0"/>
        <v>16336381.909999967</v>
      </c>
      <c r="W15" s="7">
        <f t="shared" si="0"/>
        <v>9332610.4608511701</v>
      </c>
      <c r="X15" s="7">
        <f t="shared" si="0"/>
        <v>25668992.375423968</v>
      </c>
      <c r="Y15" s="7">
        <f t="shared" si="0"/>
        <v>1494295.1900000125</v>
      </c>
      <c r="Z15" s="7">
        <f t="shared" si="0"/>
        <v>288897.56000000052</v>
      </c>
      <c r="AA15" s="7">
        <f t="shared" si="0"/>
        <v>23885799.625423968</v>
      </c>
      <c r="AB15" s="7">
        <f t="shared" si="0"/>
        <v>0</v>
      </c>
      <c r="AC15" s="14">
        <f t="shared" si="0"/>
        <v>475.94285483519616</v>
      </c>
    </row>
    <row r="16" spans="1:34" x14ac:dyDescent="0.25">
      <c r="A16" s="7" t="s">
        <v>33</v>
      </c>
      <c r="B16" s="7" t="s">
        <v>37</v>
      </c>
      <c r="C16" s="1">
        <v>14703.7</v>
      </c>
      <c r="D16" s="7">
        <v>121860174.67999999</v>
      </c>
      <c r="E16" s="7">
        <v>-13454581.048974432</v>
      </c>
      <c r="F16" s="7">
        <f t="shared" si="1"/>
        <v>108405593.63</v>
      </c>
      <c r="G16" s="7">
        <v>43036999.630000003</v>
      </c>
      <c r="H16" s="7">
        <v>3293479.58</v>
      </c>
      <c r="I16" s="7">
        <f t="shared" si="2"/>
        <v>62075114.420000002</v>
      </c>
      <c r="J16" s="7">
        <v>0</v>
      </c>
      <c r="K16" s="14">
        <v>7372.6710149025939</v>
      </c>
      <c r="L16" s="1">
        <v>14654.2</v>
      </c>
      <c r="M16" s="7">
        <v>125649215.86</v>
      </c>
      <c r="N16" s="7">
        <v>-10886552.976759482</v>
      </c>
      <c r="O16" s="7">
        <f t="shared" si="3"/>
        <v>114762662.88324052</v>
      </c>
      <c r="P16" s="7">
        <v>43657764.549999997</v>
      </c>
      <c r="Q16" s="7">
        <v>3392283.97</v>
      </c>
      <c r="R16" s="7">
        <f t="shared" si="4"/>
        <v>67712614.363240525</v>
      </c>
      <c r="S16" s="7">
        <v>0</v>
      </c>
      <c r="T16" s="14">
        <f t="shared" si="5"/>
        <v>7831.3836909036672</v>
      </c>
      <c r="U16" s="1">
        <f t="shared" si="0"/>
        <v>-49.5</v>
      </c>
      <c r="V16" s="7">
        <f t="shared" si="0"/>
        <v>3789041.1800000072</v>
      </c>
      <c r="W16" s="7">
        <f t="shared" si="0"/>
        <v>2568028.0722149499</v>
      </c>
      <c r="X16" s="7">
        <f t="shared" si="0"/>
        <v>6357069.2532405257</v>
      </c>
      <c r="Y16" s="7">
        <f t="shared" si="0"/>
        <v>620764.91999999434</v>
      </c>
      <c r="Z16" s="7">
        <f t="shared" si="0"/>
        <v>98804.39000000013</v>
      </c>
      <c r="AA16" s="7">
        <f t="shared" si="0"/>
        <v>5637499.9432405233</v>
      </c>
      <c r="AB16" s="7">
        <f t="shared" si="0"/>
        <v>0</v>
      </c>
      <c r="AC16" s="14">
        <f t="shared" si="0"/>
        <v>458.71267600107331</v>
      </c>
    </row>
    <row r="17" spans="1:29" x14ac:dyDescent="0.25">
      <c r="A17" s="7" t="s">
        <v>33</v>
      </c>
      <c r="B17" s="7" t="s">
        <v>38</v>
      </c>
      <c r="C17" s="1">
        <v>180.7</v>
      </c>
      <c r="D17" s="7">
        <v>2799302.1</v>
      </c>
      <c r="E17" s="7">
        <v>-309070.92562370794</v>
      </c>
      <c r="F17" s="7">
        <f t="shared" si="1"/>
        <v>2490231.17</v>
      </c>
      <c r="G17" s="7">
        <v>952117.5</v>
      </c>
      <c r="H17" s="7">
        <v>72736.73</v>
      </c>
      <c r="I17" s="7">
        <f t="shared" si="2"/>
        <v>1465376.94</v>
      </c>
      <c r="J17" s="7">
        <v>0</v>
      </c>
      <c r="K17" s="14">
        <v>13781.018299706615</v>
      </c>
      <c r="L17" s="1">
        <v>180</v>
      </c>
      <c r="M17" s="7">
        <v>2889962.02</v>
      </c>
      <c r="N17" s="7">
        <v>-250393.32252266433</v>
      </c>
      <c r="O17" s="7">
        <f t="shared" si="3"/>
        <v>2639568.6974773356</v>
      </c>
      <c r="P17" s="7">
        <v>951437.06</v>
      </c>
      <c r="Q17" s="7">
        <v>74918.83</v>
      </c>
      <c r="R17" s="7">
        <f t="shared" si="4"/>
        <v>1613212.8074773354</v>
      </c>
      <c r="S17" s="7">
        <v>0</v>
      </c>
      <c r="T17" s="14">
        <f t="shared" si="5"/>
        <v>14664.270541540753</v>
      </c>
      <c r="U17" s="1">
        <f t="shared" si="0"/>
        <v>-0.69999999999998863</v>
      </c>
      <c r="V17" s="7">
        <f t="shared" si="0"/>
        <v>90659.919999999925</v>
      </c>
      <c r="W17" s="7">
        <f t="shared" si="0"/>
        <v>58677.603101043613</v>
      </c>
      <c r="X17" s="7">
        <f t="shared" si="0"/>
        <v>149337.52747733565</v>
      </c>
      <c r="Y17" s="7">
        <f t="shared" si="0"/>
        <v>-680.43999999994412</v>
      </c>
      <c r="Z17" s="7">
        <f t="shared" si="0"/>
        <v>2182.1000000000058</v>
      </c>
      <c r="AA17" s="7">
        <f t="shared" si="0"/>
        <v>147835.8674773355</v>
      </c>
      <c r="AB17" s="7">
        <f t="shared" si="0"/>
        <v>0</v>
      </c>
      <c r="AC17" s="14">
        <f t="shared" si="0"/>
        <v>883.25224183413775</v>
      </c>
    </row>
    <row r="18" spans="1:29" x14ac:dyDescent="0.25">
      <c r="A18" s="7" t="s">
        <v>33</v>
      </c>
      <c r="B18" s="7" t="s">
        <v>39</v>
      </c>
      <c r="C18" s="1">
        <v>39916.5</v>
      </c>
      <c r="D18" s="7">
        <v>358052828.80000001</v>
      </c>
      <c r="E18" s="7">
        <v>-39532610.367206536</v>
      </c>
      <c r="F18" s="7">
        <f t="shared" si="1"/>
        <v>318520218.43000001</v>
      </c>
      <c r="G18" s="7">
        <v>66535183.670000002</v>
      </c>
      <c r="H18" s="7">
        <v>4744123.5599999996</v>
      </c>
      <c r="I18" s="7">
        <f t="shared" si="2"/>
        <v>247240911.19999999</v>
      </c>
      <c r="J18" s="7">
        <v>0</v>
      </c>
      <c r="K18" s="14">
        <v>7979.6592658442005</v>
      </c>
      <c r="L18" s="1">
        <v>39793.5</v>
      </c>
      <c r="M18" s="7">
        <v>369309727.84999996</v>
      </c>
      <c r="N18" s="7">
        <v>-31997891.029828284</v>
      </c>
      <c r="O18" s="7">
        <f t="shared" si="3"/>
        <v>337311836.82017165</v>
      </c>
      <c r="P18" s="7">
        <v>68229138.010000005</v>
      </c>
      <c r="Q18" s="7">
        <v>4886447.2699999996</v>
      </c>
      <c r="R18" s="7">
        <f t="shared" si="4"/>
        <v>264196251.54017165</v>
      </c>
      <c r="S18" s="7">
        <v>0</v>
      </c>
      <c r="T18" s="14">
        <f t="shared" si="5"/>
        <v>8476.5561415852244</v>
      </c>
      <c r="U18" s="1">
        <f t="shared" si="0"/>
        <v>-123</v>
      </c>
      <c r="V18" s="7">
        <f t="shared" si="0"/>
        <v>11256899.049999952</v>
      </c>
      <c r="W18" s="7">
        <f t="shared" si="0"/>
        <v>7534719.3373782523</v>
      </c>
      <c r="X18" s="7">
        <f t="shared" si="0"/>
        <v>18791618.390171647</v>
      </c>
      <c r="Y18" s="7">
        <f t="shared" si="0"/>
        <v>1693954.3400000036</v>
      </c>
      <c r="Z18" s="7">
        <f t="shared" si="0"/>
        <v>142323.70999999996</v>
      </c>
      <c r="AA18" s="7">
        <f t="shared" si="0"/>
        <v>16955340.340171665</v>
      </c>
      <c r="AB18" s="7">
        <f t="shared" si="0"/>
        <v>0</v>
      </c>
      <c r="AC18" s="14">
        <f t="shared" si="0"/>
        <v>496.8968757410239</v>
      </c>
    </row>
    <row r="19" spans="1:29" x14ac:dyDescent="0.25">
      <c r="A19" s="7" t="s">
        <v>33</v>
      </c>
      <c r="B19" s="7" t="s">
        <v>40</v>
      </c>
      <c r="C19" s="1">
        <v>2717.6</v>
      </c>
      <c r="D19" s="7">
        <v>22686944.370000001</v>
      </c>
      <c r="E19" s="7">
        <v>-2504865.3719830629</v>
      </c>
      <c r="F19" s="7">
        <f t="shared" si="1"/>
        <v>20182079</v>
      </c>
      <c r="G19" s="7">
        <v>1567018.02</v>
      </c>
      <c r="H19" s="7">
        <v>105445.85</v>
      </c>
      <c r="I19" s="7">
        <f t="shared" si="2"/>
        <v>18509615.129999999</v>
      </c>
      <c r="J19" s="7">
        <v>0</v>
      </c>
      <c r="K19" s="14">
        <v>7426.4312389777951</v>
      </c>
      <c r="L19" s="1">
        <v>2760.3</v>
      </c>
      <c r="M19" s="7">
        <v>23833782.59</v>
      </c>
      <c r="N19" s="7">
        <v>-2065016.7613596984</v>
      </c>
      <c r="O19" s="7">
        <f t="shared" si="3"/>
        <v>21768765.828640301</v>
      </c>
      <c r="P19" s="7">
        <v>1597480.05</v>
      </c>
      <c r="Q19" s="7">
        <v>108609.23</v>
      </c>
      <c r="R19" s="7">
        <f t="shared" si="4"/>
        <v>20062676.5486403</v>
      </c>
      <c r="S19" s="7">
        <v>0</v>
      </c>
      <c r="T19" s="14">
        <f t="shared" si="5"/>
        <v>7886.3767810166646</v>
      </c>
      <c r="U19" s="1">
        <f t="shared" si="0"/>
        <v>42.700000000000273</v>
      </c>
      <c r="V19" s="7">
        <f t="shared" si="0"/>
        <v>1146838.2199999988</v>
      </c>
      <c r="W19" s="7">
        <f t="shared" si="0"/>
        <v>439848.61062336457</v>
      </c>
      <c r="X19" s="7">
        <f t="shared" si="0"/>
        <v>1586686.8286403008</v>
      </c>
      <c r="Y19" s="7">
        <f t="shared" si="0"/>
        <v>30462.030000000028</v>
      </c>
      <c r="Z19" s="7">
        <f t="shared" si="0"/>
        <v>3163.3799999999901</v>
      </c>
      <c r="AA19" s="7">
        <f t="shared" si="0"/>
        <v>1553061.4186403006</v>
      </c>
      <c r="AB19" s="7">
        <f t="shared" si="0"/>
        <v>0</v>
      </c>
      <c r="AC19" s="14">
        <f t="shared" si="0"/>
        <v>459.94554203886946</v>
      </c>
    </row>
    <row r="20" spans="1:29" x14ac:dyDescent="0.25">
      <c r="A20" s="7" t="s">
        <v>41</v>
      </c>
      <c r="B20" s="7" t="s">
        <v>41</v>
      </c>
      <c r="C20" s="1">
        <v>1619.6</v>
      </c>
      <c r="D20" s="7">
        <v>14056814.35</v>
      </c>
      <c r="E20" s="7">
        <v>-1552012.775782621</v>
      </c>
      <c r="F20" s="7">
        <f t="shared" si="1"/>
        <v>12504801.57</v>
      </c>
      <c r="G20" s="7">
        <v>5984509.9199999999</v>
      </c>
      <c r="H20" s="7">
        <v>598004.75</v>
      </c>
      <c r="I20" s="7">
        <f t="shared" si="2"/>
        <v>5922286.9000000004</v>
      </c>
      <c r="J20" s="7">
        <v>0</v>
      </c>
      <c r="K20" s="14">
        <v>7720.9160971643951</v>
      </c>
      <c r="L20" s="1">
        <v>1687.8</v>
      </c>
      <c r="M20" s="7">
        <v>15097022.199999999</v>
      </c>
      <c r="N20" s="7">
        <v>-1308042.6395556654</v>
      </c>
      <c r="O20" s="7">
        <f t="shared" si="3"/>
        <v>13788979.560444335</v>
      </c>
      <c r="P20" s="7">
        <v>6043969.1100000003</v>
      </c>
      <c r="Q20" s="7">
        <v>615944.89</v>
      </c>
      <c r="R20" s="7">
        <f t="shared" si="4"/>
        <v>7129065.5604443345</v>
      </c>
      <c r="S20" s="7">
        <v>0</v>
      </c>
      <c r="T20" s="14">
        <f t="shared" si="5"/>
        <v>8169.7947389763804</v>
      </c>
      <c r="U20" s="1">
        <f t="shared" si="0"/>
        <v>68.200000000000045</v>
      </c>
      <c r="V20" s="7">
        <f t="shared" si="0"/>
        <v>1040207.8499999996</v>
      </c>
      <c r="W20" s="7">
        <f t="shared" si="0"/>
        <v>243970.13622695557</v>
      </c>
      <c r="X20" s="7">
        <f t="shared" si="0"/>
        <v>1284177.9904443342</v>
      </c>
      <c r="Y20" s="7">
        <f t="shared" si="0"/>
        <v>59459.19000000041</v>
      </c>
      <c r="Z20" s="7">
        <f t="shared" si="0"/>
        <v>17940.140000000014</v>
      </c>
      <c r="AA20" s="7">
        <f t="shared" si="0"/>
        <v>1206778.6604443341</v>
      </c>
      <c r="AB20" s="7">
        <f t="shared" si="0"/>
        <v>0</v>
      </c>
      <c r="AC20" s="14">
        <f t="shared" si="0"/>
        <v>448.87864181198529</v>
      </c>
    </row>
    <row r="21" spans="1:29" x14ac:dyDescent="0.25">
      <c r="A21" s="7" t="s">
        <v>42</v>
      </c>
      <c r="B21" s="7" t="s">
        <v>43</v>
      </c>
      <c r="C21" s="1">
        <v>142.80000000000001</v>
      </c>
      <c r="D21" s="7">
        <v>2144964.84</v>
      </c>
      <c r="E21" s="7">
        <v>-236825.55324382763</v>
      </c>
      <c r="F21" s="7">
        <f t="shared" si="1"/>
        <v>1908139.29</v>
      </c>
      <c r="G21" s="7">
        <v>535036.79</v>
      </c>
      <c r="H21" s="7">
        <v>60712.6</v>
      </c>
      <c r="I21" s="7">
        <f t="shared" si="2"/>
        <v>1312389.8999999999</v>
      </c>
      <c r="J21" s="7">
        <v>0</v>
      </c>
      <c r="K21" s="14">
        <v>13362.313669944275</v>
      </c>
      <c r="L21" s="1">
        <v>141.80000000000001</v>
      </c>
      <c r="M21" s="7">
        <v>2206217.33</v>
      </c>
      <c r="N21" s="7">
        <v>-191152.02332859079</v>
      </c>
      <c r="O21" s="7">
        <f t="shared" si="3"/>
        <v>2015065.3066714094</v>
      </c>
      <c r="P21" s="7">
        <v>548427.62</v>
      </c>
      <c r="Q21" s="7">
        <v>62533.98</v>
      </c>
      <c r="R21" s="7">
        <f t="shared" si="4"/>
        <v>1404103.7066714093</v>
      </c>
      <c r="S21" s="7">
        <v>0</v>
      </c>
      <c r="T21" s="14">
        <f t="shared" si="5"/>
        <v>14210.615702901334</v>
      </c>
      <c r="U21" s="1">
        <f t="shared" si="0"/>
        <v>-1</v>
      </c>
      <c r="V21" s="7">
        <f t="shared" si="0"/>
        <v>61252.490000000224</v>
      </c>
      <c r="W21" s="7">
        <f t="shared" si="0"/>
        <v>45673.529915236839</v>
      </c>
      <c r="X21" s="7">
        <f t="shared" si="0"/>
        <v>106926.01667140936</v>
      </c>
      <c r="Y21" s="7">
        <f t="shared" si="0"/>
        <v>13390.829999999958</v>
      </c>
      <c r="Z21" s="7">
        <f t="shared" si="0"/>
        <v>1821.3800000000047</v>
      </c>
      <c r="AA21" s="7">
        <f t="shared" si="0"/>
        <v>91713.806671409402</v>
      </c>
      <c r="AB21" s="7">
        <f t="shared" si="0"/>
        <v>0</v>
      </c>
      <c r="AC21" s="14">
        <f t="shared" si="0"/>
        <v>848.30203295705905</v>
      </c>
    </row>
    <row r="22" spans="1:29" x14ac:dyDescent="0.25">
      <c r="A22" s="7" t="s">
        <v>42</v>
      </c>
      <c r="B22" s="7" t="s">
        <v>44</v>
      </c>
      <c r="C22" s="1">
        <v>50</v>
      </c>
      <c r="D22" s="7">
        <v>882104.29999999993</v>
      </c>
      <c r="E22" s="7">
        <v>-97393.129701025449</v>
      </c>
      <c r="F22" s="7">
        <f t="shared" si="1"/>
        <v>784711.17</v>
      </c>
      <c r="G22" s="7">
        <v>316764.7</v>
      </c>
      <c r="H22" s="7">
        <v>31032.26</v>
      </c>
      <c r="I22" s="7">
        <f t="shared" si="2"/>
        <v>436914.21</v>
      </c>
      <c r="J22" s="7">
        <v>0</v>
      </c>
      <c r="K22" s="14">
        <v>15694.216047273821</v>
      </c>
      <c r="L22" s="1">
        <v>50</v>
      </c>
      <c r="M22" s="7">
        <v>909624.3</v>
      </c>
      <c r="N22" s="7">
        <v>-78812.056749573749</v>
      </c>
      <c r="O22" s="7">
        <f t="shared" si="3"/>
        <v>830812.24325042625</v>
      </c>
      <c r="P22" s="7">
        <v>327697.74</v>
      </c>
      <c r="Q22" s="7">
        <v>31963.23</v>
      </c>
      <c r="R22" s="7">
        <f t="shared" si="4"/>
        <v>471151.27325042628</v>
      </c>
      <c r="S22" s="7">
        <v>0</v>
      </c>
      <c r="T22" s="14">
        <f t="shared" si="5"/>
        <v>16616.244865008524</v>
      </c>
      <c r="U22" s="1">
        <f t="shared" si="0"/>
        <v>0</v>
      </c>
      <c r="V22" s="7">
        <f t="shared" si="0"/>
        <v>27520.000000000116</v>
      </c>
      <c r="W22" s="7">
        <f t="shared" si="0"/>
        <v>18581.072951451701</v>
      </c>
      <c r="X22" s="7">
        <f t="shared" si="0"/>
        <v>46101.073250426212</v>
      </c>
      <c r="Y22" s="7">
        <f t="shared" si="0"/>
        <v>10933.039999999979</v>
      </c>
      <c r="Z22" s="7">
        <f t="shared" si="0"/>
        <v>930.97000000000116</v>
      </c>
      <c r="AA22" s="7">
        <f t="shared" si="0"/>
        <v>34237.063250426261</v>
      </c>
      <c r="AB22" s="7">
        <f t="shared" si="0"/>
        <v>0</v>
      </c>
      <c r="AC22" s="14">
        <f t="shared" si="0"/>
        <v>922.0288177347029</v>
      </c>
    </row>
    <row r="23" spans="1:29" x14ac:dyDescent="0.25">
      <c r="A23" s="7" t="s">
        <v>42</v>
      </c>
      <c r="B23" s="7" t="s">
        <v>45</v>
      </c>
      <c r="C23" s="1">
        <v>300.60000000000002</v>
      </c>
      <c r="D23" s="7">
        <v>3357635.6</v>
      </c>
      <c r="E23" s="7">
        <v>-370716.52352174278</v>
      </c>
      <c r="F23" s="7">
        <f t="shared" si="1"/>
        <v>2986919.08</v>
      </c>
      <c r="G23" s="7">
        <v>745532.96</v>
      </c>
      <c r="H23" s="7">
        <v>78811.759999999995</v>
      </c>
      <c r="I23" s="7">
        <f t="shared" si="2"/>
        <v>2162574.36</v>
      </c>
      <c r="J23" s="7">
        <v>0</v>
      </c>
      <c r="K23" s="14">
        <v>9936.5192148103251</v>
      </c>
      <c r="L23" s="1">
        <v>290.89999999999998</v>
      </c>
      <c r="M23" s="7">
        <v>3388071.62</v>
      </c>
      <c r="N23" s="7">
        <v>-293550.74703595787</v>
      </c>
      <c r="O23" s="7">
        <f t="shared" si="3"/>
        <v>3094520.8729640422</v>
      </c>
      <c r="P23" s="7">
        <v>766633.02</v>
      </c>
      <c r="Q23" s="7">
        <v>81176.11</v>
      </c>
      <c r="R23" s="7">
        <f t="shared" si="4"/>
        <v>2246711.7429640424</v>
      </c>
      <c r="S23" s="7">
        <v>0</v>
      </c>
      <c r="T23" s="14">
        <f t="shared" si="5"/>
        <v>10637.747930436723</v>
      </c>
      <c r="U23" s="1">
        <f t="shared" si="0"/>
        <v>-9.7000000000000455</v>
      </c>
      <c r="V23" s="7">
        <f t="shared" si="0"/>
        <v>30436.020000000019</v>
      </c>
      <c r="W23" s="7">
        <f t="shared" si="0"/>
        <v>77165.776485784911</v>
      </c>
      <c r="X23" s="7">
        <f t="shared" si="0"/>
        <v>107601.79296404216</v>
      </c>
      <c r="Y23" s="7">
        <f t="shared" si="0"/>
        <v>21100.060000000056</v>
      </c>
      <c r="Z23" s="7">
        <f t="shared" si="0"/>
        <v>2364.3500000000058</v>
      </c>
      <c r="AA23" s="7">
        <f t="shared" si="0"/>
        <v>84137.382964042481</v>
      </c>
      <c r="AB23" s="7">
        <f t="shared" si="0"/>
        <v>0</v>
      </c>
      <c r="AC23" s="14">
        <f t="shared" si="0"/>
        <v>701.22871562639739</v>
      </c>
    </row>
    <row r="24" spans="1:29" x14ac:dyDescent="0.25">
      <c r="A24" s="7" t="s">
        <v>42</v>
      </c>
      <c r="B24" s="7" t="s">
        <v>46</v>
      </c>
      <c r="C24" s="1">
        <v>50</v>
      </c>
      <c r="D24" s="7">
        <v>891864.14</v>
      </c>
      <c r="E24" s="7">
        <v>-98470.713568354142</v>
      </c>
      <c r="F24" s="7">
        <f t="shared" si="1"/>
        <v>793393.43</v>
      </c>
      <c r="G24" s="7">
        <v>181736.89</v>
      </c>
      <c r="H24" s="7">
        <v>20410.900000000001</v>
      </c>
      <c r="I24" s="7">
        <f t="shared" si="2"/>
        <v>591245.64</v>
      </c>
      <c r="J24" s="7">
        <v>0</v>
      </c>
      <c r="K24" s="14">
        <v>15867.861088508544</v>
      </c>
      <c r="L24" s="1">
        <v>50</v>
      </c>
      <c r="M24" s="7">
        <v>926100.51</v>
      </c>
      <c r="N24" s="7">
        <v>-80239.595567015072</v>
      </c>
      <c r="O24" s="7">
        <f t="shared" si="3"/>
        <v>845860.91443298489</v>
      </c>
      <c r="P24" s="7">
        <v>185354.2</v>
      </c>
      <c r="Q24" s="7">
        <v>21023.23</v>
      </c>
      <c r="R24" s="7">
        <f t="shared" si="4"/>
        <v>639483.48443298484</v>
      </c>
      <c r="S24" s="7">
        <v>0</v>
      </c>
      <c r="T24" s="14">
        <f t="shared" si="5"/>
        <v>16917.218288659697</v>
      </c>
      <c r="U24" s="1">
        <f t="shared" si="0"/>
        <v>0</v>
      </c>
      <c r="V24" s="7">
        <f t="shared" si="0"/>
        <v>34236.369999999995</v>
      </c>
      <c r="W24" s="7">
        <f t="shared" si="0"/>
        <v>18231.118001339069</v>
      </c>
      <c r="X24" s="7">
        <f t="shared" si="0"/>
        <v>52467.484432984842</v>
      </c>
      <c r="Y24" s="7">
        <f t="shared" si="0"/>
        <v>3617.3099999999977</v>
      </c>
      <c r="Z24" s="7">
        <f t="shared" si="0"/>
        <v>612.32999999999811</v>
      </c>
      <c r="AA24" s="7">
        <f t="shared" si="0"/>
        <v>48237.844432984828</v>
      </c>
      <c r="AB24" s="7">
        <f t="shared" si="0"/>
        <v>0</v>
      </c>
      <c r="AC24" s="14">
        <f t="shared" si="0"/>
        <v>1049.3572001511529</v>
      </c>
    </row>
    <row r="25" spans="1:29" x14ac:dyDescent="0.25">
      <c r="A25" s="7" t="s">
        <v>42</v>
      </c>
      <c r="B25" s="7" t="s">
        <v>47</v>
      </c>
      <c r="C25" s="1">
        <v>50</v>
      </c>
      <c r="D25" s="7">
        <v>857156.5</v>
      </c>
      <c r="E25" s="7">
        <v>-94638.643274471091</v>
      </c>
      <c r="F25" s="7">
        <f t="shared" si="1"/>
        <v>762517.86</v>
      </c>
      <c r="G25" s="7">
        <v>148203.57999999999</v>
      </c>
      <c r="H25" s="7">
        <v>15985.99</v>
      </c>
      <c r="I25" s="7">
        <f t="shared" si="2"/>
        <v>598328.29</v>
      </c>
      <c r="J25" s="7">
        <v>0</v>
      </c>
      <c r="K25" s="14">
        <v>15250.349983924876</v>
      </c>
      <c r="L25" s="1">
        <v>50</v>
      </c>
      <c r="M25" s="7">
        <v>886969.5</v>
      </c>
      <c r="N25" s="7">
        <v>-76849.189900864614</v>
      </c>
      <c r="O25" s="7">
        <f t="shared" si="3"/>
        <v>810120.31009913539</v>
      </c>
      <c r="P25" s="7">
        <v>152581.34</v>
      </c>
      <c r="Q25" s="7">
        <v>16465.57</v>
      </c>
      <c r="R25" s="7">
        <f t="shared" si="4"/>
        <v>641073.40009913547</v>
      </c>
      <c r="S25" s="7">
        <v>0</v>
      </c>
      <c r="T25" s="14">
        <f t="shared" si="5"/>
        <v>16202.406201982707</v>
      </c>
      <c r="U25" s="1">
        <f t="shared" si="0"/>
        <v>0</v>
      </c>
      <c r="V25" s="7">
        <f t="shared" si="0"/>
        <v>29813</v>
      </c>
      <c r="W25" s="7">
        <f t="shared" si="0"/>
        <v>17789.453373606477</v>
      </c>
      <c r="X25" s="7">
        <f t="shared" si="0"/>
        <v>47602.4500991354</v>
      </c>
      <c r="Y25" s="7">
        <f t="shared" si="0"/>
        <v>4377.7600000000093</v>
      </c>
      <c r="Z25" s="7">
        <f t="shared" si="0"/>
        <v>479.57999999999993</v>
      </c>
      <c r="AA25" s="7">
        <f t="shared" si="0"/>
        <v>42745.110099135432</v>
      </c>
      <c r="AB25" s="7">
        <f t="shared" si="0"/>
        <v>0</v>
      </c>
      <c r="AC25" s="14">
        <f t="shared" si="0"/>
        <v>952.05621805783085</v>
      </c>
    </row>
    <row r="26" spans="1:29" x14ac:dyDescent="0.25">
      <c r="A26" s="7" t="s">
        <v>48</v>
      </c>
      <c r="B26" s="7" t="s">
        <v>49</v>
      </c>
      <c r="C26" s="1">
        <v>1686.3</v>
      </c>
      <c r="D26" s="7">
        <v>15204395.42</v>
      </c>
      <c r="E26" s="7">
        <v>-1678717.1938349437</v>
      </c>
      <c r="F26" s="7">
        <f t="shared" si="1"/>
        <v>13525678.23</v>
      </c>
      <c r="G26" s="7">
        <v>1193185.3700000001</v>
      </c>
      <c r="H26" s="7">
        <v>99913.22</v>
      </c>
      <c r="I26" s="7">
        <f t="shared" si="2"/>
        <v>12232579.640000001</v>
      </c>
      <c r="J26" s="7">
        <v>0</v>
      </c>
      <c r="K26" s="14">
        <v>8020.9167314514634</v>
      </c>
      <c r="L26" s="1">
        <v>1687</v>
      </c>
      <c r="M26" s="7">
        <v>15748015.889999999</v>
      </c>
      <c r="N26" s="7">
        <v>-1364446.312632445</v>
      </c>
      <c r="O26" s="7">
        <f t="shared" si="3"/>
        <v>14383569.577367553</v>
      </c>
      <c r="P26" s="7">
        <v>1212422.76</v>
      </c>
      <c r="Q26" s="7">
        <v>102910.62</v>
      </c>
      <c r="R26" s="7">
        <f t="shared" si="4"/>
        <v>13068236.197367555</v>
      </c>
      <c r="S26" s="7">
        <v>0</v>
      </c>
      <c r="T26" s="14">
        <f t="shared" si="5"/>
        <v>8526.1230452682594</v>
      </c>
      <c r="U26" s="1">
        <f t="shared" si="0"/>
        <v>0.70000000000004547</v>
      </c>
      <c r="V26" s="7">
        <f t="shared" si="0"/>
        <v>543620.46999999881</v>
      </c>
      <c r="W26" s="7">
        <f t="shared" si="0"/>
        <v>314270.88120249868</v>
      </c>
      <c r="X26" s="7">
        <f t="shared" si="0"/>
        <v>857891.34736755304</v>
      </c>
      <c r="Y26" s="7">
        <f t="shared" si="0"/>
        <v>19237.389999999898</v>
      </c>
      <c r="Z26" s="7">
        <f t="shared" si="0"/>
        <v>2997.3999999999942</v>
      </c>
      <c r="AA26" s="7">
        <f t="shared" si="0"/>
        <v>835656.55736755393</v>
      </c>
      <c r="AB26" s="7">
        <f t="shared" si="0"/>
        <v>0</v>
      </c>
      <c r="AC26" s="14">
        <f t="shared" si="0"/>
        <v>505.20631381679596</v>
      </c>
    </row>
    <row r="27" spans="1:29" x14ac:dyDescent="0.25">
      <c r="A27" s="7" t="s">
        <v>48</v>
      </c>
      <c r="B27" s="7" t="s">
        <v>50</v>
      </c>
      <c r="C27" s="1">
        <v>244.6</v>
      </c>
      <c r="D27" s="7">
        <v>2921414.9</v>
      </c>
      <c r="E27" s="7">
        <v>-322553.39903252746</v>
      </c>
      <c r="F27" s="7">
        <f t="shared" si="1"/>
        <v>2598861.5</v>
      </c>
      <c r="G27" s="7">
        <v>426886.39</v>
      </c>
      <c r="H27" s="7">
        <v>45089.25</v>
      </c>
      <c r="I27" s="7">
        <f t="shared" si="2"/>
        <v>2126885.86</v>
      </c>
      <c r="J27" s="7">
        <v>0</v>
      </c>
      <c r="K27" s="14">
        <v>10624.939829981971</v>
      </c>
      <c r="L27" s="1">
        <v>243</v>
      </c>
      <c r="M27" s="7">
        <v>3011753.23</v>
      </c>
      <c r="N27" s="7">
        <v>-260945.60850943846</v>
      </c>
      <c r="O27" s="7">
        <f t="shared" si="3"/>
        <v>2750807.6214905614</v>
      </c>
      <c r="P27" s="7">
        <v>442569.81</v>
      </c>
      <c r="Q27" s="7">
        <v>46441.93</v>
      </c>
      <c r="R27" s="7">
        <f t="shared" si="4"/>
        <v>2261795.8814905612</v>
      </c>
      <c r="S27" s="7">
        <v>0</v>
      </c>
      <c r="T27" s="14">
        <f t="shared" si="5"/>
        <v>11320.195973212187</v>
      </c>
      <c r="U27" s="1">
        <f t="shared" si="0"/>
        <v>-1.5999999999999943</v>
      </c>
      <c r="V27" s="7">
        <f t="shared" si="0"/>
        <v>90338.330000000075</v>
      </c>
      <c r="W27" s="7">
        <f t="shared" si="0"/>
        <v>61607.790523089003</v>
      </c>
      <c r="X27" s="7">
        <f t="shared" si="0"/>
        <v>151946.1214905614</v>
      </c>
      <c r="Y27" s="7">
        <f t="shared" si="0"/>
        <v>15683.419999999984</v>
      </c>
      <c r="Z27" s="7">
        <f t="shared" si="0"/>
        <v>1352.6800000000003</v>
      </c>
      <c r="AA27" s="7">
        <f t="shared" si="0"/>
        <v>134910.02149056131</v>
      </c>
      <c r="AB27" s="7">
        <f t="shared" si="0"/>
        <v>0</v>
      </c>
      <c r="AC27" s="14">
        <f t="shared" si="0"/>
        <v>695.25614323021546</v>
      </c>
    </row>
    <row r="28" spans="1:29" x14ac:dyDescent="0.25">
      <c r="A28" s="7" t="s">
        <v>51</v>
      </c>
      <c r="B28" s="7" t="s">
        <v>52</v>
      </c>
      <c r="C28" s="1">
        <v>30032.3</v>
      </c>
      <c r="D28" s="7">
        <v>252917425.71000001</v>
      </c>
      <c r="E28" s="7">
        <v>-27924611.234548457</v>
      </c>
      <c r="F28" s="7">
        <f t="shared" si="1"/>
        <v>224992814.47999999</v>
      </c>
      <c r="G28" s="7">
        <v>80732968.930000007</v>
      </c>
      <c r="H28" s="7">
        <v>4488356.7699999996</v>
      </c>
      <c r="I28" s="7">
        <f t="shared" si="2"/>
        <v>139771488.78</v>
      </c>
      <c r="J28" s="7">
        <v>0</v>
      </c>
      <c r="K28" s="14">
        <v>7491.6909121461413</v>
      </c>
      <c r="L28" s="1">
        <v>30234.400000000001</v>
      </c>
      <c r="M28" s="7">
        <v>263266849.22</v>
      </c>
      <c r="N28" s="7">
        <v>-22810078.689639352</v>
      </c>
      <c r="O28" s="7">
        <f t="shared" si="3"/>
        <v>240456770.53036064</v>
      </c>
      <c r="P28" s="7">
        <v>83628063.799999997</v>
      </c>
      <c r="Q28" s="7">
        <v>4623007.47</v>
      </c>
      <c r="R28" s="7">
        <f t="shared" si="4"/>
        <v>152205699.26036063</v>
      </c>
      <c r="S28" s="7">
        <v>0</v>
      </c>
      <c r="T28" s="14">
        <f t="shared" si="5"/>
        <v>7953.085575713777</v>
      </c>
      <c r="U28" s="1">
        <f t="shared" si="0"/>
        <v>202.10000000000218</v>
      </c>
      <c r="V28" s="7">
        <f t="shared" si="0"/>
        <v>10349423.50999999</v>
      </c>
      <c r="W28" s="7">
        <f t="shared" si="0"/>
        <v>5114532.5449091047</v>
      </c>
      <c r="X28" s="7">
        <f t="shared" si="0"/>
        <v>15463956.05036065</v>
      </c>
      <c r="Y28" s="7">
        <f t="shared" si="0"/>
        <v>2895094.8699999899</v>
      </c>
      <c r="Z28" s="7">
        <f t="shared" si="0"/>
        <v>134650.70000000019</v>
      </c>
      <c r="AA28" s="7">
        <f t="shared" si="0"/>
        <v>12434210.480360627</v>
      </c>
      <c r="AB28" s="7">
        <f t="shared" si="0"/>
        <v>0</v>
      </c>
      <c r="AC28" s="14">
        <f t="shared" si="0"/>
        <v>461.39466356763569</v>
      </c>
    </row>
    <row r="29" spans="1:29" x14ac:dyDescent="0.25">
      <c r="A29" s="7" t="s">
        <v>51</v>
      </c>
      <c r="B29" s="7" t="s">
        <v>51</v>
      </c>
      <c r="C29" s="1">
        <v>29822</v>
      </c>
      <c r="D29" s="7">
        <v>254158879.38</v>
      </c>
      <c r="E29" s="7">
        <v>-28061680.125721667</v>
      </c>
      <c r="F29" s="7">
        <f t="shared" si="1"/>
        <v>226097199.25</v>
      </c>
      <c r="G29" s="7">
        <v>166580824.49000001</v>
      </c>
      <c r="H29" s="7">
        <v>8611340.7400000002</v>
      </c>
      <c r="I29" s="7">
        <f t="shared" si="2"/>
        <v>50905034.020000003</v>
      </c>
      <c r="J29" s="7">
        <v>0</v>
      </c>
      <c r="K29" s="14">
        <v>7581.553659776323</v>
      </c>
      <c r="L29" s="1">
        <v>30144.5</v>
      </c>
      <c r="M29" s="7">
        <v>265651138.37</v>
      </c>
      <c r="N29" s="7">
        <v>-23016659.287582032</v>
      </c>
      <c r="O29" s="7">
        <f t="shared" si="3"/>
        <v>242634479.08241796</v>
      </c>
      <c r="P29" s="7">
        <v>171666140.03</v>
      </c>
      <c r="Q29" s="7">
        <v>8869680.9600000009</v>
      </c>
      <c r="R29" s="7">
        <f t="shared" si="4"/>
        <v>62098658.092417963</v>
      </c>
      <c r="S29" s="7">
        <v>0</v>
      </c>
      <c r="T29" s="14">
        <f t="shared" si="5"/>
        <v>8049.0463959401541</v>
      </c>
      <c r="U29" s="1">
        <f t="shared" si="0"/>
        <v>322.5</v>
      </c>
      <c r="V29" s="7">
        <f t="shared" si="0"/>
        <v>11492258.99000001</v>
      </c>
      <c r="W29" s="7">
        <f t="shared" si="0"/>
        <v>5045020.8381396346</v>
      </c>
      <c r="X29" s="7">
        <f t="shared" si="0"/>
        <v>16537279.832417965</v>
      </c>
      <c r="Y29" s="7">
        <f t="shared" si="0"/>
        <v>5085315.5399999917</v>
      </c>
      <c r="Z29" s="7">
        <f t="shared" si="0"/>
        <v>258340.22000000067</v>
      </c>
      <c r="AA29" s="7">
        <f t="shared" si="0"/>
        <v>11193624.07241796</v>
      </c>
      <c r="AB29" s="7">
        <f t="shared" si="0"/>
        <v>0</v>
      </c>
      <c r="AC29" s="14">
        <f t="shared" si="0"/>
        <v>467.49273616383107</v>
      </c>
    </row>
    <row r="30" spans="1:29" x14ac:dyDescent="0.25">
      <c r="A30" s="7" t="s">
        <v>53</v>
      </c>
      <c r="B30" s="7" t="s">
        <v>54</v>
      </c>
      <c r="C30" s="1">
        <v>964.5</v>
      </c>
      <c r="D30" s="7">
        <v>8474448.5700000003</v>
      </c>
      <c r="E30" s="7">
        <v>-935663.8083758119</v>
      </c>
      <c r="F30" s="7">
        <f t="shared" si="1"/>
        <v>7538784.7599999998</v>
      </c>
      <c r="G30" s="7">
        <v>3082935.95</v>
      </c>
      <c r="H30" s="7">
        <v>382592.79</v>
      </c>
      <c r="I30" s="7">
        <f t="shared" si="2"/>
        <v>4073256.02</v>
      </c>
      <c r="J30" s="7">
        <v>0</v>
      </c>
      <c r="K30" s="14">
        <v>7816.2584000411143</v>
      </c>
      <c r="L30" s="1">
        <v>968</v>
      </c>
      <c r="M30" s="7">
        <v>8788667.6199999992</v>
      </c>
      <c r="N30" s="7">
        <v>-761471.49017520878</v>
      </c>
      <c r="O30" s="7">
        <f t="shared" si="3"/>
        <v>8027196.1298247902</v>
      </c>
      <c r="P30" s="7">
        <v>3136526.72</v>
      </c>
      <c r="Q30" s="7">
        <v>394070.57</v>
      </c>
      <c r="R30" s="7">
        <f t="shared" si="4"/>
        <v>4496598.8398247901</v>
      </c>
      <c r="S30" s="7">
        <v>0</v>
      </c>
      <c r="T30" s="14">
        <f t="shared" si="5"/>
        <v>8292.5579853561885</v>
      </c>
      <c r="U30" s="1">
        <f t="shared" si="0"/>
        <v>3.5</v>
      </c>
      <c r="V30" s="7">
        <f t="shared" si="0"/>
        <v>314219.04999999888</v>
      </c>
      <c r="W30" s="7">
        <f t="shared" si="0"/>
        <v>174192.31820060313</v>
      </c>
      <c r="X30" s="7">
        <f t="shared" si="0"/>
        <v>488411.3698247904</v>
      </c>
      <c r="Y30" s="7">
        <f t="shared" si="0"/>
        <v>53590.770000000019</v>
      </c>
      <c r="Z30" s="7">
        <f t="shared" si="0"/>
        <v>11477.780000000028</v>
      </c>
      <c r="AA30" s="7">
        <f t="shared" si="0"/>
        <v>423342.81982479012</v>
      </c>
      <c r="AB30" s="7">
        <f t="shared" si="0"/>
        <v>0</v>
      </c>
      <c r="AC30" s="14">
        <f t="shared" si="0"/>
        <v>476.29958531507418</v>
      </c>
    </row>
    <row r="31" spans="1:29" x14ac:dyDescent="0.25">
      <c r="A31" s="7" t="s">
        <v>53</v>
      </c>
      <c r="B31" s="7" t="s">
        <v>55</v>
      </c>
      <c r="C31" s="1">
        <v>1280.2</v>
      </c>
      <c r="D31" s="7">
        <v>10885892.52</v>
      </c>
      <c r="E31" s="7">
        <v>-1201911.3183234485</v>
      </c>
      <c r="F31" s="7">
        <f t="shared" si="1"/>
        <v>9683981.1999999993</v>
      </c>
      <c r="G31" s="7">
        <v>3376462.79</v>
      </c>
      <c r="H31" s="7">
        <v>390326.71</v>
      </c>
      <c r="I31" s="7">
        <f t="shared" si="2"/>
        <v>5917191.7000000002</v>
      </c>
      <c r="J31" s="7">
        <v>0</v>
      </c>
      <c r="K31" s="14">
        <v>7564.4248250683931</v>
      </c>
      <c r="L31" s="1">
        <v>1301.5</v>
      </c>
      <c r="M31" s="7">
        <v>11432270.779999999</v>
      </c>
      <c r="N31" s="7">
        <v>-990519.68322510028</v>
      </c>
      <c r="O31" s="7">
        <f t="shared" si="3"/>
        <v>10441751.096774898</v>
      </c>
      <c r="P31" s="7">
        <v>3456181.83</v>
      </c>
      <c r="Q31" s="7">
        <v>402036.51</v>
      </c>
      <c r="R31" s="7">
        <f t="shared" si="4"/>
        <v>6583532.7567748986</v>
      </c>
      <c r="S31" s="7">
        <v>0</v>
      </c>
      <c r="T31" s="14">
        <f t="shared" si="5"/>
        <v>8022.8590831923921</v>
      </c>
      <c r="U31" s="1">
        <f t="shared" si="0"/>
        <v>21.299999999999955</v>
      </c>
      <c r="V31" s="7">
        <f t="shared" si="0"/>
        <v>546378.25999999978</v>
      </c>
      <c r="W31" s="7">
        <f t="shared" si="0"/>
        <v>211391.63509834826</v>
      </c>
      <c r="X31" s="7">
        <f t="shared" si="0"/>
        <v>757769.89677489921</v>
      </c>
      <c r="Y31" s="7">
        <f t="shared" si="0"/>
        <v>79719.040000000037</v>
      </c>
      <c r="Z31" s="7">
        <f t="shared" si="0"/>
        <v>11709.799999999988</v>
      </c>
      <c r="AA31" s="7">
        <f t="shared" si="0"/>
        <v>666341.05677489843</v>
      </c>
      <c r="AB31" s="7">
        <f t="shared" si="0"/>
        <v>0</v>
      </c>
      <c r="AC31" s="14">
        <f t="shared" si="0"/>
        <v>458.43425812399892</v>
      </c>
    </row>
    <row r="32" spans="1:29" x14ac:dyDescent="0.25">
      <c r="A32" s="7" t="s">
        <v>56</v>
      </c>
      <c r="B32" s="7" t="s">
        <v>57</v>
      </c>
      <c r="C32" s="1">
        <v>111.2</v>
      </c>
      <c r="D32" s="7">
        <v>1733712.96</v>
      </c>
      <c r="E32" s="7">
        <v>-191419.23599922226</v>
      </c>
      <c r="F32" s="7">
        <f t="shared" si="1"/>
        <v>1542293.72</v>
      </c>
      <c r="G32" s="7">
        <v>314465.98</v>
      </c>
      <c r="H32" s="7">
        <v>36371.1</v>
      </c>
      <c r="I32" s="7">
        <f t="shared" si="2"/>
        <v>1191456.6399999999</v>
      </c>
      <c r="J32" s="7">
        <v>0</v>
      </c>
      <c r="K32" s="14">
        <v>13869.541374552819</v>
      </c>
      <c r="L32" s="1">
        <v>110.7</v>
      </c>
      <c r="M32" s="7">
        <v>1797331.52</v>
      </c>
      <c r="N32" s="7">
        <v>-155725.16450147345</v>
      </c>
      <c r="O32" s="7">
        <f t="shared" si="3"/>
        <v>1641606.3554985265</v>
      </c>
      <c r="P32" s="7">
        <v>310369.44</v>
      </c>
      <c r="Q32" s="7">
        <v>37462.230000000003</v>
      </c>
      <c r="R32" s="7">
        <f t="shared" si="4"/>
        <v>1293774.6854985266</v>
      </c>
      <c r="S32" s="7">
        <v>0</v>
      </c>
      <c r="T32" s="14">
        <f t="shared" si="5"/>
        <v>14829.325704593735</v>
      </c>
      <c r="U32" s="1">
        <f t="shared" si="0"/>
        <v>-0.5</v>
      </c>
      <c r="V32" s="7">
        <f t="shared" si="0"/>
        <v>63618.560000000056</v>
      </c>
      <c r="W32" s="7">
        <f t="shared" si="0"/>
        <v>35694.07149774881</v>
      </c>
      <c r="X32" s="7">
        <f t="shared" ref="X32:AC63" si="6">O32-F32</f>
        <v>99312.635498526506</v>
      </c>
      <c r="Y32" s="7">
        <f t="shared" si="6"/>
        <v>-4096.539999999979</v>
      </c>
      <c r="Z32" s="7">
        <f t="shared" si="6"/>
        <v>1091.1300000000047</v>
      </c>
      <c r="AA32" s="7">
        <f t="shared" si="6"/>
        <v>102318.04549852666</v>
      </c>
      <c r="AB32" s="7">
        <f t="shared" si="6"/>
        <v>0</v>
      </c>
      <c r="AC32" s="14">
        <f t="shared" si="6"/>
        <v>959.78433004091676</v>
      </c>
    </row>
    <row r="33" spans="1:29" x14ac:dyDescent="0.25">
      <c r="A33" s="7" t="s">
        <v>56</v>
      </c>
      <c r="B33" s="7" t="s">
        <v>56</v>
      </c>
      <c r="C33" s="1">
        <v>169.1</v>
      </c>
      <c r="D33" s="7">
        <v>2479512.75</v>
      </c>
      <c r="E33" s="7">
        <v>-273762.9856878561</v>
      </c>
      <c r="F33" s="7">
        <f t="shared" si="1"/>
        <v>2205749.7599999998</v>
      </c>
      <c r="G33" s="7">
        <v>510138.94</v>
      </c>
      <c r="H33" s="7">
        <v>54448.21</v>
      </c>
      <c r="I33" s="7">
        <f t="shared" si="2"/>
        <v>1641162.61</v>
      </c>
      <c r="J33" s="7">
        <v>0</v>
      </c>
      <c r="K33" s="14">
        <v>13044.04926126817</v>
      </c>
      <c r="L33" s="1">
        <v>166.1</v>
      </c>
      <c r="M33" s="7">
        <v>2530986.34</v>
      </c>
      <c r="N33" s="7">
        <v>-219290.7984763335</v>
      </c>
      <c r="O33" s="7">
        <f t="shared" si="3"/>
        <v>2311695.5415236661</v>
      </c>
      <c r="P33" s="7">
        <v>508159.81</v>
      </c>
      <c r="Q33" s="7">
        <v>56081.66</v>
      </c>
      <c r="R33" s="7">
        <f t="shared" si="4"/>
        <v>1747454.0715236661</v>
      </c>
      <c r="S33" s="7">
        <v>0</v>
      </c>
      <c r="T33" s="14">
        <f t="shared" si="5"/>
        <v>13917.492724404974</v>
      </c>
      <c r="U33" s="1">
        <f t="shared" ref="U33:AC64" si="7">L33-C33</f>
        <v>-3</v>
      </c>
      <c r="V33" s="7">
        <f t="shared" si="7"/>
        <v>51473.589999999851</v>
      </c>
      <c r="W33" s="7">
        <f t="shared" si="7"/>
        <v>54472.1872115226</v>
      </c>
      <c r="X33" s="7">
        <f t="shared" si="6"/>
        <v>105945.78152366634</v>
      </c>
      <c r="Y33" s="7">
        <f t="shared" si="6"/>
        <v>-1979.1300000000047</v>
      </c>
      <c r="Z33" s="7">
        <f t="shared" si="6"/>
        <v>1633.4500000000044</v>
      </c>
      <c r="AA33" s="7">
        <f t="shared" si="6"/>
        <v>106291.46152366605</v>
      </c>
      <c r="AB33" s="7">
        <f t="shared" si="6"/>
        <v>0</v>
      </c>
      <c r="AC33" s="14">
        <f t="shared" si="6"/>
        <v>873.44346313680398</v>
      </c>
    </row>
    <row r="34" spans="1:29" x14ac:dyDescent="0.25">
      <c r="A34" s="7" t="s">
        <v>58</v>
      </c>
      <c r="B34" s="7" t="s">
        <v>58</v>
      </c>
      <c r="C34" s="1">
        <v>799.8</v>
      </c>
      <c r="D34" s="7">
        <v>7402449.3999999994</v>
      </c>
      <c r="E34" s="7">
        <v>-817304.38738307706</v>
      </c>
      <c r="F34" s="7">
        <f t="shared" si="1"/>
        <v>6585145.0099999998</v>
      </c>
      <c r="G34" s="7">
        <v>5786992.5099999998</v>
      </c>
      <c r="H34" s="7">
        <v>301636.59999999998</v>
      </c>
      <c r="I34" s="7">
        <f t="shared" si="2"/>
        <v>496515.9</v>
      </c>
      <c r="J34" s="7">
        <v>0</v>
      </c>
      <c r="K34" s="14">
        <v>8233.4857776630215</v>
      </c>
      <c r="L34" s="1">
        <v>775.6</v>
      </c>
      <c r="M34" s="7">
        <v>7455783.7299999995</v>
      </c>
      <c r="N34" s="7">
        <v>-645987.19541827159</v>
      </c>
      <c r="O34" s="7">
        <f t="shared" si="3"/>
        <v>6809796.5345817283</v>
      </c>
      <c r="P34" s="7">
        <v>5331495.9800000004</v>
      </c>
      <c r="Q34" s="7">
        <v>310685.7</v>
      </c>
      <c r="R34" s="7">
        <f t="shared" si="4"/>
        <v>1167614.8545817279</v>
      </c>
      <c r="S34" s="7">
        <v>0</v>
      </c>
      <c r="T34" s="14">
        <f t="shared" si="5"/>
        <v>8780.0367903322949</v>
      </c>
      <c r="U34" s="1">
        <f t="shared" si="7"/>
        <v>-24.199999999999932</v>
      </c>
      <c r="V34" s="7">
        <f t="shared" si="7"/>
        <v>53334.330000000075</v>
      </c>
      <c r="W34" s="7">
        <f t="shared" si="7"/>
        <v>171317.19196480548</v>
      </c>
      <c r="X34" s="7">
        <f t="shared" si="6"/>
        <v>224651.5245817285</v>
      </c>
      <c r="Y34" s="7">
        <f t="shared" si="6"/>
        <v>-455496.52999999933</v>
      </c>
      <c r="Z34" s="7">
        <f t="shared" si="6"/>
        <v>9049.1000000000349</v>
      </c>
      <c r="AA34" s="7">
        <f t="shared" si="6"/>
        <v>671098.95458172786</v>
      </c>
      <c r="AB34" s="7">
        <f t="shared" si="6"/>
        <v>0</v>
      </c>
      <c r="AC34" s="14">
        <f t="shared" si="6"/>
        <v>546.5510126692734</v>
      </c>
    </row>
    <row r="35" spans="1:29" x14ac:dyDescent="0.25">
      <c r="A35" s="7" t="s">
        <v>59</v>
      </c>
      <c r="B35" s="7" t="s">
        <v>60</v>
      </c>
      <c r="C35" s="1">
        <v>1034.5999999999999</v>
      </c>
      <c r="D35" s="7">
        <v>8836697.1800000016</v>
      </c>
      <c r="E35" s="7">
        <v>-975659.67491647648</v>
      </c>
      <c r="F35" s="7">
        <f t="shared" si="1"/>
        <v>7861037.5099999998</v>
      </c>
      <c r="G35" s="7">
        <v>532059.78</v>
      </c>
      <c r="H35" s="7">
        <v>155776.17000000001</v>
      </c>
      <c r="I35" s="7">
        <f t="shared" si="2"/>
        <v>7173201.5599999996</v>
      </c>
      <c r="J35" s="7">
        <v>0</v>
      </c>
      <c r="K35" s="14">
        <v>7598.1382362276845</v>
      </c>
      <c r="L35" s="1">
        <v>1014.9</v>
      </c>
      <c r="M35" s="7">
        <v>8976827.7100000009</v>
      </c>
      <c r="N35" s="7">
        <v>-777774.13698344049</v>
      </c>
      <c r="O35" s="7">
        <f t="shared" si="3"/>
        <v>8199053.5730165606</v>
      </c>
      <c r="P35" s="7">
        <v>554419.31000000006</v>
      </c>
      <c r="Q35" s="7">
        <v>160449.46</v>
      </c>
      <c r="R35" s="7">
        <f t="shared" si="4"/>
        <v>7484184.8030165611</v>
      </c>
      <c r="S35" s="7">
        <v>0</v>
      </c>
      <c r="T35" s="14">
        <f t="shared" si="5"/>
        <v>8078.6812227968876</v>
      </c>
      <c r="U35" s="1">
        <f t="shared" si="7"/>
        <v>-19.699999999999932</v>
      </c>
      <c r="V35" s="7">
        <f t="shared" si="7"/>
        <v>140130.52999999933</v>
      </c>
      <c r="W35" s="7">
        <f t="shared" si="7"/>
        <v>197885.53793303599</v>
      </c>
      <c r="X35" s="7">
        <f t="shared" si="6"/>
        <v>338016.06301656086</v>
      </c>
      <c r="Y35" s="7">
        <f t="shared" si="6"/>
        <v>22359.530000000028</v>
      </c>
      <c r="Z35" s="7">
        <f t="shared" si="6"/>
        <v>4673.289999999979</v>
      </c>
      <c r="AA35" s="7">
        <f t="shared" si="6"/>
        <v>310983.24301656149</v>
      </c>
      <c r="AB35" s="7">
        <f t="shared" si="6"/>
        <v>0</v>
      </c>
      <c r="AC35" s="14">
        <f t="shared" si="6"/>
        <v>480.54298656920309</v>
      </c>
    </row>
    <row r="36" spans="1:29" x14ac:dyDescent="0.25">
      <c r="A36" s="7" t="s">
        <v>59</v>
      </c>
      <c r="B36" s="7" t="s">
        <v>61</v>
      </c>
      <c r="C36" s="1">
        <v>367.6</v>
      </c>
      <c r="D36" s="7">
        <v>3798460.23</v>
      </c>
      <c r="E36" s="7">
        <v>-419387.96789061907</v>
      </c>
      <c r="F36" s="7">
        <f t="shared" si="1"/>
        <v>3379072.26</v>
      </c>
      <c r="G36" s="7">
        <v>216151.5</v>
      </c>
      <c r="H36" s="7">
        <v>36229.360000000001</v>
      </c>
      <c r="I36" s="7">
        <f t="shared" si="2"/>
        <v>3126691.4</v>
      </c>
      <c r="J36" s="7">
        <v>0</v>
      </c>
      <c r="K36" s="14">
        <v>9192.2488512795608</v>
      </c>
      <c r="L36" s="1">
        <v>360.2</v>
      </c>
      <c r="M36" s="7">
        <v>3880231.94</v>
      </c>
      <c r="N36" s="7">
        <v>-336192.71149285324</v>
      </c>
      <c r="O36" s="7">
        <f t="shared" si="3"/>
        <v>3544039.2285071467</v>
      </c>
      <c r="P36" s="7">
        <v>217882.43</v>
      </c>
      <c r="Q36" s="7">
        <v>37316.239999999998</v>
      </c>
      <c r="R36" s="7">
        <f t="shared" si="4"/>
        <v>3288840.5585071463</v>
      </c>
      <c r="S36" s="7">
        <v>0</v>
      </c>
      <c r="T36" s="14">
        <f t="shared" si="5"/>
        <v>9839.087252934889</v>
      </c>
      <c r="U36" s="1">
        <f t="shared" si="7"/>
        <v>-7.4000000000000341</v>
      </c>
      <c r="V36" s="7">
        <f t="shared" si="7"/>
        <v>81771.709999999963</v>
      </c>
      <c r="W36" s="7">
        <f t="shared" si="7"/>
        <v>83195.256397765828</v>
      </c>
      <c r="X36" s="7">
        <f t="shared" si="6"/>
        <v>164966.96850714693</v>
      </c>
      <c r="Y36" s="7">
        <f t="shared" si="6"/>
        <v>1730.929999999993</v>
      </c>
      <c r="Z36" s="7">
        <f t="shared" si="6"/>
        <v>1086.8799999999974</v>
      </c>
      <c r="AA36" s="7">
        <f t="shared" si="6"/>
        <v>162149.15850714641</v>
      </c>
      <c r="AB36" s="7">
        <f t="shared" si="6"/>
        <v>0</v>
      </c>
      <c r="AC36" s="14">
        <f t="shared" si="6"/>
        <v>646.8384016553282</v>
      </c>
    </row>
    <row r="37" spans="1:29" x14ac:dyDescent="0.25">
      <c r="A37" s="7" t="s">
        <v>59</v>
      </c>
      <c r="B37" s="7" t="s">
        <v>62</v>
      </c>
      <c r="C37" s="1">
        <v>203.29999999999998</v>
      </c>
      <c r="D37" s="7">
        <v>2805852.22</v>
      </c>
      <c r="E37" s="7">
        <v>-309794.12432789436</v>
      </c>
      <c r="F37" s="7">
        <f t="shared" si="1"/>
        <v>2496058.1</v>
      </c>
      <c r="G37" s="7">
        <v>529322.01</v>
      </c>
      <c r="H37" s="7">
        <v>67100.160000000003</v>
      </c>
      <c r="I37" s="7">
        <f t="shared" si="2"/>
        <v>1899635.93</v>
      </c>
      <c r="J37" s="7">
        <v>0</v>
      </c>
      <c r="K37" s="14">
        <v>12277.702534779502</v>
      </c>
      <c r="L37" s="1">
        <v>199.6</v>
      </c>
      <c r="M37" s="7">
        <v>2883838.82</v>
      </c>
      <c r="N37" s="7">
        <v>-249862.79361541217</v>
      </c>
      <c r="O37" s="7">
        <f t="shared" si="3"/>
        <v>2633976.0263845879</v>
      </c>
      <c r="P37" s="7">
        <v>535397.61</v>
      </c>
      <c r="Q37" s="7">
        <v>69113.16</v>
      </c>
      <c r="R37" s="7">
        <f t="shared" si="4"/>
        <v>2029465.2563845881</v>
      </c>
      <c r="S37" s="7">
        <v>0</v>
      </c>
      <c r="T37" s="14">
        <f t="shared" si="5"/>
        <v>13196.272677277495</v>
      </c>
      <c r="U37" s="1">
        <f t="shared" si="7"/>
        <v>-3.6999999999999886</v>
      </c>
      <c r="V37" s="7">
        <f t="shared" si="7"/>
        <v>77986.599999999627</v>
      </c>
      <c r="W37" s="7">
        <f t="shared" si="7"/>
        <v>59931.330712482188</v>
      </c>
      <c r="X37" s="7">
        <f t="shared" si="6"/>
        <v>137917.92638458777</v>
      </c>
      <c r="Y37" s="7">
        <f t="shared" si="6"/>
        <v>6075.5999999999767</v>
      </c>
      <c r="Z37" s="7">
        <f t="shared" si="6"/>
        <v>2013</v>
      </c>
      <c r="AA37" s="7">
        <f t="shared" si="6"/>
        <v>129829.32638458814</v>
      </c>
      <c r="AB37" s="7">
        <f t="shared" si="6"/>
        <v>0</v>
      </c>
      <c r="AC37" s="14">
        <f t="shared" si="6"/>
        <v>918.57014249799249</v>
      </c>
    </row>
    <row r="38" spans="1:29" x14ac:dyDescent="0.25">
      <c r="A38" s="7" t="s">
        <v>63</v>
      </c>
      <c r="B38" s="7" t="s">
        <v>64</v>
      </c>
      <c r="C38" s="1">
        <v>217.2</v>
      </c>
      <c r="D38" s="7">
        <v>2925730.6</v>
      </c>
      <c r="E38" s="7">
        <v>-323029.8954398692</v>
      </c>
      <c r="F38" s="7">
        <f t="shared" si="1"/>
        <v>2602700.7000000002</v>
      </c>
      <c r="G38" s="7">
        <v>1033386.72</v>
      </c>
      <c r="H38" s="7">
        <v>18334.34</v>
      </c>
      <c r="I38" s="7">
        <f t="shared" si="2"/>
        <v>1550979.64</v>
      </c>
      <c r="J38" s="7">
        <v>0</v>
      </c>
      <c r="K38" s="14">
        <v>11982.962634466498</v>
      </c>
      <c r="L38" s="1">
        <v>216.3</v>
      </c>
      <c r="M38" s="7">
        <v>3024521.52</v>
      </c>
      <c r="N38" s="7">
        <v>-262051.88414002027</v>
      </c>
      <c r="O38" s="7">
        <f t="shared" si="3"/>
        <v>2762469.6358599798</v>
      </c>
      <c r="P38" s="7">
        <v>1066551.92</v>
      </c>
      <c r="Q38" s="7">
        <v>18884.37</v>
      </c>
      <c r="R38" s="7">
        <f t="shared" si="4"/>
        <v>1677033.3458599797</v>
      </c>
      <c r="S38" s="7">
        <v>0</v>
      </c>
      <c r="T38" s="14">
        <f t="shared" si="5"/>
        <v>12771.473120018398</v>
      </c>
      <c r="U38" s="1">
        <f t="shared" si="7"/>
        <v>-0.89999999999997726</v>
      </c>
      <c r="V38" s="7">
        <f t="shared" si="7"/>
        <v>98790.919999999925</v>
      </c>
      <c r="W38" s="7">
        <f t="shared" si="7"/>
        <v>60978.011299848935</v>
      </c>
      <c r="X38" s="7">
        <f t="shared" si="6"/>
        <v>159768.9358599796</v>
      </c>
      <c r="Y38" s="7">
        <f t="shared" si="6"/>
        <v>33165.199999999953</v>
      </c>
      <c r="Z38" s="7">
        <f t="shared" si="6"/>
        <v>550.02999999999884</v>
      </c>
      <c r="AA38" s="7">
        <f t="shared" si="6"/>
        <v>126053.70585997985</v>
      </c>
      <c r="AB38" s="7">
        <f t="shared" si="6"/>
        <v>0</v>
      </c>
      <c r="AC38" s="14">
        <f t="shared" si="6"/>
        <v>788.51048555190027</v>
      </c>
    </row>
    <row r="39" spans="1:29" x14ac:dyDescent="0.25">
      <c r="A39" s="7" t="s">
        <v>63</v>
      </c>
      <c r="B39" s="7" t="s">
        <v>65</v>
      </c>
      <c r="C39" s="1">
        <v>280</v>
      </c>
      <c r="D39" s="7">
        <v>3333413.9299999997</v>
      </c>
      <c r="E39" s="7">
        <v>-368042.20910349826</v>
      </c>
      <c r="F39" s="7">
        <f t="shared" si="1"/>
        <v>2965371.72</v>
      </c>
      <c r="G39" s="7">
        <v>1725801.42</v>
      </c>
      <c r="H39" s="7">
        <v>115865.67</v>
      </c>
      <c r="I39" s="7">
        <f t="shared" si="2"/>
        <v>1123704.6299999999</v>
      </c>
      <c r="J39" s="7">
        <v>0</v>
      </c>
      <c r="K39" s="14">
        <v>10590.608323190534</v>
      </c>
      <c r="L39" s="1">
        <v>276.60000000000002</v>
      </c>
      <c r="M39" s="7">
        <v>3420154.93</v>
      </c>
      <c r="N39" s="7">
        <v>-296330.52287135954</v>
      </c>
      <c r="O39" s="7">
        <f t="shared" si="3"/>
        <v>3123824.4071286405</v>
      </c>
      <c r="P39" s="7">
        <v>1624492.87</v>
      </c>
      <c r="Q39" s="7">
        <v>119341.64</v>
      </c>
      <c r="R39" s="7">
        <f t="shared" si="4"/>
        <v>1379989.8971286404</v>
      </c>
      <c r="S39" s="7">
        <v>0</v>
      </c>
      <c r="T39" s="14">
        <f t="shared" si="5"/>
        <v>11293.652954188865</v>
      </c>
      <c r="U39" s="1">
        <f t="shared" si="7"/>
        <v>-3.3999999999999773</v>
      </c>
      <c r="V39" s="7">
        <f t="shared" si="7"/>
        <v>86741.000000000466</v>
      </c>
      <c r="W39" s="7">
        <f t="shared" si="7"/>
        <v>71711.686232138716</v>
      </c>
      <c r="X39" s="7">
        <f t="shared" si="6"/>
        <v>158452.68712864025</v>
      </c>
      <c r="Y39" s="7">
        <f t="shared" si="6"/>
        <v>-101308.54999999981</v>
      </c>
      <c r="Z39" s="7">
        <f t="shared" si="6"/>
        <v>3475.9700000000012</v>
      </c>
      <c r="AA39" s="7">
        <f t="shared" si="6"/>
        <v>256285.26712864055</v>
      </c>
      <c r="AB39" s="7">
        <f t="shared" si="6"/>
        <v>0</v>
      </c>
      <c r="AC39" s="14">
        <f t="shared" si="6"/>
        <v>703.04463099833083</v>
      </c>
    </row>
    <row r="40" spans="1:29" x14ac:dyDescent="0.25">
      <c r="A40" s="7" t="s">
        <v>66</v>
      </c>
      <c r="B40" s="7" t="s">
        <v>66</v>
      </c>
      <c r="C40" s="1">
        <v>449.5</v>
      </c>
      <c r="D40" s="7">
        <v>4274969.66</v>
      </c>
      <c r="E40" s="7">
        <v>-471999.37078226317</v>
      </c>
      <c r="F40" s="7">
        <f t="shared" si="1"/>
        <v>3802970.29</v>
      </c>
      <c r="G40" s="7">
        <v>736588.54</v>
      </c>
      <c r="H40" s="7">
        <v>83015.98</v>
      </c>
      <c r="I40" s="7">
        <f t="shared" si="2"/>
        <v>2983365.77</v>
      </c>
      <c r="J40" s="7">
        <v>0</v>
      </c>
      <c r="K40" s="14">
        <v>8460.4416153091533</v>
      </c>
      <c r="L40" s="1">
        <v>447.3</v>
      </c>
      <c r="M40" s="7">
        <v>4413196.3600000003</v>
      </c>
      <c r="N40" s="7">
        <v>-382370.04219360929</v>
      </c>
      <c r="O40" s="7">
        <f t="shared" si="3"/>
        <v>4030826.317806391</v>
      </c>
      <c r="P40" s="7">
        <v>774109.32</v>
      </c>
      <c r="Q40" s="7">
        <v>85506.46</v>
      </c>
      <c r="R40" s="7">
        <f t="shared" si="4"/>
        <v>3171210.5378063913</v>
      </c>
      <c r="S40" s="7">
        <v>0</v>
      </c>
      <c r="T40" s="14">
        <f t="shared" si="5"/>
        <v>9011.4605808325305</v>
      </c>
      <c r="U40" s="1">
        <f t="shared" si="7"/>
        <v>-2.1999999999999886</v>
      </c>
      <c r="V40" s="7">
        <f t="shared" si="7"/>
        <v>138226.70000000019</v>
      </c>
      <c r="W40" s="7">
        <f t="shared" si="7"/>
        <v>89629.32858865388</v>
      </c>
      <c r="X40" s="7">
        <f t="shared" si="6"/>
        <v>227856.02780639101</v>
      </c>
      <c r="Y40" s="7">
        <f t="shared" si="6"/>
        <v>37520.779999999912</v>
      </c>
      <c r="Z40" s="7">
        <f t="shared" si="6"/>
        <v>2490.4800000000105</v>
      </c>
      <c r="AA40" s="7">
        <f t="shared" si="6"/>
        <v>187844.76780639123</v>
      </c>
      <c r="AB40" s="7">
        <f t="shared" si="6"/>
        <v>0</v>
      </c>
      <c r="AC40" s="14">
        <f t="shared" si="6"/>
        <v>551.01896552337712</v>
      </c>
    </row>
    <row r="41" spans="1:29" x14ac:dyDescent="0.25">
      <c r="A41" s="7" t="s">
        <v>67</v>
      </c>
      <c r="B41" s="7" t="s">
        <v>68</v>
      </c>
      <c r="C41" s="1">
        <v>361.2</v>
      </c>
      <c r="D41" s="7">
        <v>3892046.54</v>
      </c>
      <c r="E41" s="7">
        <v>-429720.8317345776</v>
      </c>
      <c r="F41" s="7">
        <f t="shared" si="1"/>
        <v>3462325.71</v>
      </c>
      <c r="G41" s="7">
        <v>2207520.31</v>
      </c>
      <c r="H41" s="7">
        <v>306698.53999999998</v>
      </c>
      <c r="I41" s="7">
        <f t="shared" si="2"/>
        <v>948106.86</v>
      </c>
      <c r="J41" s="7">
        <v>0</v>
      </c>
      <c r="K41" s="14">
        <v>9585.6148528531066</v>
      </c>
      <c r="L41" s="1">
        <v>353</v>
      </c>
      <c r="M41" s="7">
        <v>3967491.1</v>
      </c>
      <c r="N41" s="7">
        <v>-343753.05686823535</v>
      </c>
      <c r="O41" s="7">
        <f t="shared" si="3"/>
        <v>3623738.043131765</v>
      </c>
      <c r="P41" s="7">
        <v>2234484.2200000002</v>
      </c>
      <c r="Q41" s="7">
        <v>315899.5</v>
      </c>
      <c r="R41" s="7">
        <f t="shared" si="4"/>
        <v>1073354.3231317648</v>
      </c>
      <c r="S41" s="7">
        <v>0</v>
      </c>
      <c r="T41" s="14">
        <f t="shared" si="5"/>
        <v>10265.546864395934</v>
      </c>
      <c r="U41" s="1">
        <f t="shared" si="7"/>
        <v>-8.1999999999999886</v>
      </c>
      <c r="V41" s="7">
        <f t="shared" si="7"/>
        <v>75444.560000000056</v>
      </c>
      <c r="W41" s="7">
        <f t="shared" si="7"/>
        <v>85967.774866342254</v>
      </c>
      <c r="X41" s="7">
        <f t="shared" si="6"/>
        <v>161412.33313176502</v>
      </c>
      <c r="Y41" s="7">
        <f t="shared" si="6"/>
        <v>26963.910000000149</v>
      </c>
      <c r="Z41" s="7">
        <f t="shared" si="6"/>
        <v>9200.960000000021</v>
      </c>
      <c r="AA41" s="7">
        <f t="shared" si="6"/>
        <v>125247.46313176479</v>
      </c>
      <c r="AB41" s="7">
        <f t="shared" si="6"/>
        <v>0</v>
      </c>
      <c r="AC41" s="14">
        <f t="shared" si="6"/>
        <v>679.93201154282724</v>
      </c>
    </row>
    <row r="42" spans="1:29" x14ac:dyDescent="0.25">
      <c r="A42" s="7" t="s">
        <v>69</v>
      </c>
      <c r="B42" s="7" t="s">
        <v>69</v>
      </c>
      <c r="C42" s="1">
        <v>4705.2000000000007</v>
      </c>
      <c r="D42" s="7">
        <v>39361716.280000001</v>
      </c>
      <c r="E42" s="7">
        <v>-4345926.8239742229</v>
      </c>
      <c r="F42" s="7">
        <f t="shared" si="1"/>
        <v>35015789.460000001</v>
      </c>
      <c r="G42" s="7">
        <v>7852081.1399999997</v>
      </c>
      <c r="H42" s="7">
        <v>1208186.42</v>
      </c>
      <c r="I42" s="7">
        <f t="shared" si="2"/>
        <v>25955521.899999999</v>
      </c>
      <c r="J42" s="7">
        <v>0</v>
      </c>
      <c r="K42" s="14">
        <v>7441.9308505114413</v>
      </c>
      <c r="L42" s="1">
        <v>4678.8999999999996</v>
      </c>
      <c r="M42" s="7">
        <v>40451232.609999999</v>
      </c>
      <c r="N42" s="7">
        <v>-3504792.9568828889</v>
      </c>
      <c r="O42" s="7">
        <f t="shared" si="3"/>
        <v>36946439.653117113</v>
      </c>
      <c r="P42" s="7">
        <v>6258769.0999999996</v>
      </c>
      <c r="Q42" s="7">
        <v>1244432.01</v>
      </c>
      <c r="R42" s="7">
        <f t="shared" si="4"/>
        <v>29443238.54311711</v>
      </c>
      <c r="S42" s="7">
        <v>0</v>
      </c>
      <c r="T42" s="14">
        <f t="shared" si="5"/>
        <v>7896.3943775496627</v>
      </c>
      <c r="U42" s="1">
        <f t="shared" si="7"/>
        <v>-26.300000000001091</v>
      </c>
      <c r="V42" s="7">
        <f t="shared" si="7"/>
        <v>1089516.3299999982</v>
      </c>
      <c r="W42" s="7">
        <f t="shared" si="7"/>
        <v>841133.86709133396</v>
      </c>
      <c r="X42" s="7">
        <f t="shared" si="6"/>
        <v>1930650.1931171119</v>
      </c>
      <c r="Y42" s="7">
        <f t="shared" si="6"/>
        <v>-1593312.04</v>
      </c>
      <c r="Z42" s="7">
        <f t="shared" si="6"/>
        <v>36245.590000000084</v>
      </c>
      <c r="AA42" s="7">
        <f t="shared" si="6"/>
        <v>3487716.6431171112</v>
      </c>
      <c r="AB42" s="7">
        <f t="shared" si="6"/>
        <v>0</v>
      </c>
      <c r="AC42" s="14">
        <f t="shared" si="6"/>
        <v>454.4635270382214</v>
      </c>
    </row>
    <row r="43" spans="1:29" x14ac:dyDescent="0.25">
      <c r="A43" s="7" t="s">
        <v>70</v>
      </c>
      <c r="B43" s="7" t="s">
        <v>70</v>
      </c>
      <c r="C43" s="1">
        <v>87117.9</v>
      </c>
      <c r="D43" s="7">
        <v>776068934.45999992</v>
      </c>
      <c r="E43" s="7">
        <v>-85685765.72044757</v>
      </c>
      <c r="F43" s="7">
        <f t="shared" si="1"/>
        <v>690383168.74000001</v>
      </c>
      <c r="G43" s="7">
        <v>423384220.31</v>
      </c>
      <c r="H43" s="7">
        <v>23173416.98</v>
      </c>
      <c r="I43" s="7">
        <f t="shared" si="2"/>
        <v>243825531.44999999</v>
      </c>
      <c r="J43" s="7">
        <v>0</v>
      </c>
      <c r="K43" s="14">
        <v>7924.6956714150765</v>
      </c>
      <c r="L43" s="1">
        <v>87980.5</v>
      </c>
      <c r="M43" s="7">
        <v>811630550.96999991</v>
      </c>
      <c r="N43" s="7">
        <v>-70321640.530860305</v>
      </c>
      <c r="O43" s="7">
        <f t="shared" si="3"/>
        <v>741308910.4391396</v>
      </c>
      <c r="P43" s="7">
        <v>413060257.43000001</v>
      </c>
      <c r="Q43" s="7">
        <v>23868619.489999998</v>
      </c>
      <c r="R43" s="7">
        <f t="shared" si="4"/>
        <v>304380033.51913959</v>
      </c>
      <c r="S43" s="7">
        <v>0</v>
      </c>
      <c r="T43" s="14">
        <f t="shared" si="5"/>
        <v>8425.8319791219601</v>
      </c>
      <c r="U43" s="1">
        <f t="shared" si="7"/>
        <v>862.60000000000582</v>
      </c>
      <c r="V43" s="7">
        <f t="shared" si="7"/>
        <v>35561616.50999999</v>
      </c>
      <c r="W43" s="7">
        <f t="shared" si="7"/>
        <v>15364125.189587265</v>
      </c>
      <c r="X43" s="7">
        <f t="shared" si="6"/>
        <v>50925741.699139595</v>
      </c>
      <c r="Y43" s="7">
        <f t="shared" si="6"/>
        <v>-10323962.879999995</v>
      </c>
      <c r="Z43" s="7">
        <f t="shared" si="6"/>
        <v>695202.50999999791</v>
      </c>
      <c r="AA43" s="7">
        <f t="shared" si="6"/>
        <v>60554502.0691396</v>
      </c>
      <c r="AB43" s="7">
        <f t="shared" si="6"/>
        <v>0</v>
      </c>
      <c r="AC43" s="14">
        <f t="shared" si="6"/>
        <v>501.1363077068836</v>
      </c>
    </row>
    <row r="44" spans="1:29" x14ac:dyDescent="0.25">
      <c r="A44" s="7" t="s">
        <v>71</v>
      </c>
      <c r="B44" s="7" t="s">
        <v>71</v>
      </c>
      <c r="C44" s="1">
        <v>284</v>
      </c>
      <c r="D44" s="7">
        <v>3240854.81</v>
      </c>
      <c r="E44" s="7">
        <v>-357822.75730038073</v>
      </c>
      <c r="F44" s="7">
        <f t="shared" si="1"/>
        <v>2883032.05</v>
      </c>
      <c r="G44" s="7">
        <v>2160230.9300000002</v>
      </c>
      <c r="H44" s="7">
        <v>85882.44</v>
      </c>
      <c r="I44" s="7">
        <f t="shared" si="2"/>
        <v>636918.68000000005</v>
      </c>
      <c r="J44" s="7">
        <v>0</v>
      </c>
      <c r="K44" s="14">
        <v>10151.516552478455</v>
      </c>
      <c r="L44" s="1">
        <v>278.79999999999995</v>
      </c>
      <c r="M44" s="7">
        <v>3311502.41</v>
      </c>
      <c r="N44" s="7">
        <v>-286916.60487002187</v>
      </c>
      <c r="O44" s="7">
        <f t="shared" si="3"/>
        <v>3024585.8051299783</v>
      </c>
      <c r="P44" s="7">
        <v>2146896.35</v>
      </c>
      <c r="Q44" s="7">
        <v>88458.91</v>
      </c>
      <c r="R44" s="7">
        <f t="shared" si="4"/>
        <v>789230.54512997821</v>
      </c>
      <c r="S44" s="7">
        <v>0</v>
      </c>
      <c r="T44" s="14">
        <f t="shared" si="5"/>
        <v>10848.586101613984</v>
      </c>
      <c r="U44" s="1">
        <f t="shared" si="7"/>
        <v>-5.2000000000000455</v>
      </c>
      <c r="V44" s="7">
        <f t="shared" si="7"/>
        <v>70647.600000000093</v>
      </c>
      <c r="W44" s="7">
        <f t="shared" si="7"/>
        <v>70906.152430358867</v>
      </c>
      <c r="X44" s="7">
        <f t="shared" si="6"/>
        <v>141553.75512997853</v>
      </c>
      <c r="Y44" s="7">
        <f t="shared" si="6"/>
        <v>-13334.580000000075</v>
      </c>
      <c r="Z44" s="7">
        <f t="shared" si="6"/>
        <v>2576.4700000000012</v>
      </c>
      <c r="AA44" s="7">
        <f t="shared" si="6"/>
        <v>152311.86512997816</v>
      </c>
      <c r="AB44" s="7">
        <f t="shared" si="6"/>
        <v>0</v>
      </c>
      <c r="AC44" s="14">
        <f t="shared" si="6"/>
        <v>697.06954913552909</v>
      </c>
    </row>
    <row r="45" spans="1:29" x14ac:dyDescent="0.25">
      <c r="A45" s="7" t="s">
        <v>72</v>
      </c>
      <c r="B45" s="7" t="s">
        <v>72</v>
      </c>
      <c r="C45" s="1">
        <v>64504.3</v>
      </c>
      <c r="D45" s="7">
        <v>536296975.74000001</v>
      </c>
      <c r="E45" s="7">
        <v>-59212545.405927084</v>
      </c>
      <c r="F45" s="7">
        <f t="shared" si="1"/>
        <v>477084430.32999998</v>
      </c>
      <c r="G45" s="7">
        <v>162307453.69</v>
      </c>
      <c r="H45" s="7">
        <v>14889161.34</v>
      </c>
      <c r="I45" s="7">
        <f t="shared" si="2"/>
        <v>299887815.30000001</v>
      </c>
      <c r="J45" s="7">
        <v>0</v>
      </c>
      <c r="K45" s="14">
        <v>7396.1612890734414</v>
      </c>
      <c r="L45" s="1">
        <v>65216.4</v>
      </c>
      <c r="M45" s="7">
        <v>560644623.65999997</v>
      </c>
      <c r="N45" s="7">
        <v>-48575610.717782415</v>
      </c>
      <c r="O45" s="7">
        <f t="shared" si="3"/>
        <v>512069012.94221753</v>
      </c>
      <c r="P45" s="7">
        <v>166137377.59</v>
      </c>
      <c r="Q45" s="7">
        <v>15335836.18</v>
      </c>
      <c r="R45" s="7">
        <f t="shared" si="4"/>
        <v>330595799.17221755</v>
      </c>
      <c r="S45" s="7">
        <v>0</v>
      </c>
      <c r="T45" s="14">
        <f t="shared" si="5"/>
        <v>7851.8442131460415</v>
      </c>
      <c r="U45" s="1">
        <f t="shared" si="7"/>
        <v>712.09999999999854</v>
      </c>
      <c r="V45" s="7">
        <f t="shared" si="7"/>
        <v>24347647.919999957</v>
      </c>
      <c r="W45" s="7">
        <f t="shared" si="7"/>
        <v>10636934.688144669</v>
      </c>
      <c r="X45" s="7">
        <f t="shared" si="6"/>
        <v>34984582.612217546</v>
      </c>
      <c r="Y45" s="7">
        <f t="shared" si="6"/>
        <v>3829923.900000006</v>
      </c>
      <c r="Z45" s="7">
        <f t="shared" si="6"/>
        <v>446674.83999999985</v>
      </c>
      <c r="AA45" s="7">
        <f t="shared" si="6"/>
        <v>30707983.872217536</v>
      </c>
      <c r="AB45" s="7">
        <f t="shared" si="6"/>
        <v>0</v>
      </c>
      <c r="AC45" s="14">
        <f t="shared" si="6"/>
        <v>455.68292407260014</v>
      </c>
    </row>
    <row r="46" spans="1:29" x14ac:dyDescent="0.25">
      <c r="A46" s="7" t="s">
        <v>73</v>
      </c>
      <c r="B46" s="7" t="s">
        <v>73</v>
      </c>
      <c r="C46" s="1">
        <v>6894.5</v>
      </c>
      <c r="D46" s="7">
        <v>61575335.579999998</v>
      </c>
      <c r="E46" s="7">
        <v>-6798532.3782313578</v>
      </c>
      <c r="F46" s="7">
        <f t="shared" si="1"/>
        <v>54776803.200000003</v>
      </c>
      <c r="G46" s="7">
        <v>33700794.18</v>
      </c>
      <c r="H46" s="7">
        <v>1594763.94</v>
      </c>
      <c r="I46" s="7">
        <f t="shared" si="2"/>
        <v>19481245.079999998</v>
      </c>
      <c r="J46" s="7">
        <v>0</v>
      </c>
      <c r="K46" s="14">
        <v>7944.9963765359989</v>
      </c>
      <c r="L46" s="1">
        <v>6900.6</v>
      </c>
      <c r="M46" s="7">
        <v>63722646.649999999</v>
      </c>
      <c r="N46" s="7">
        <v>-5521084.7423632313</v>
      </c>
      <c r="O46" s="7">
        <f t="shared" si="3"/>
        <v>58201561.907636769</v>
      </c>
      <c r="P46" s="7">
        <v>34043730.520000003</v>
      </c>
      <c r="Q46" s="7">
        <v>1642606.86</v>
      </c>
      <c r="R46" s="7">
        <f t="shared" si="4"/>
        <v>22515224.527636766</v>
      </c>
      <c r="S46" s="7">
        <v>0</v>
      </c>
      <c r="T46" s="14">
        <f t="shared" si="5"/>
        <v>8434.2755568554567</v>
      </c>
      <c r="U46" s="1">
        <f t="shared" si="7"/>
        <v>6.1000000000003638</v>
      </c>
      <c r="V46" s="7">
        <f t="shared" si="7"/>
        <v>2147311.0700000003</v>
      </c>
      <c r="W46" s="7">
        <f t="shared" si="7"/>
        <v>1277447.6358681265</v>
      </c>
      <c r="X46" s="7">
        <f t="shared" si="6"/>
        <v>3424758.7076367661</v>
      </c>
      <c r="Y46" s="7">
        <f t="shared" si="6"/>
        <v>342936.34000000358</v>
      </c>
      <c r="Z46" s="7">
        <f t="shared" si="6"/>
        <v>47842.920000000158</v>
      </c>
      <c r="AA46" s="7">
        <f t="shared" si="6"/>
        <v>3033979.4476367682</v>
      </c>
      <c r="AB46" s="7">
        <f t="shared" si="6"/>
        <v>0</v>
      </c>
      <c r="AC46" s="14">
        <f t="shared" si="6"/>
        <v>489.27918031945774</v>
      </c>
    </row>
    <row r="47" spans="1:29" x14ac:dyDescent="0.25">
      <c r="A47" s="7" t="s">
        <v>74</v>
      </c>
      <c r="B47" s="7" t="s">
        <v>75</v>
      </c>
      <c r="C47" s="1">
        <v>2337.1999999999998</v>
      </c>
      <c r="D47" s="7">
        <v>19850863.09</v>
      </c>
      <c r="E47" s="7">
        <v>-2191733.6573483078</v>
      </c>
      <c r="F47" s="7">
        <f t="shared" si="1"/>
        <v>17659129.43</v>
      </c>
      <c r="G47" s="7">
        <v>5588123.1500000004</v>
      </c>
      <c r="H47" s="7">
        <v>852455.28</v>
      </c>
      <c r="I47" s="7">
        <f t="shared" si="2"/>
        <v>11218551</v>
      </c>
      <c r="J47" s="7">
        <v>0</v>
      </c>
      <c r="K47" s="14">
        <v>7555.67394858853</v>
      </c>
      <c r="L47" s="1">
        <v>2406.2000000000003</v>
      </c>
      <c r="M47" s="7">
        <v>21126251.629999999</v>
      </c>
      <c r="N47" s="7">
        <v>-1830429.708583351</v>
      </c>
      <c r="O47" s="7">
        <f t="shared" si="3"/>
        <v>19295821.921416648</v>
      </c>
      <c r="P47" s="7">
        <v>5737207.2300000004</v>
      </c>
      <c r="Q47" s="7">
        <v>878028.94</v>
      </c>
      <c r="R47" s="7">
        <f t="shared" si="4"/>
        <v>12680585.751416648</v>
      </c>
      <c r="S47" s="7">
        <v>0</v>
      </c>
      <c r="T47" s="14">
        <f t="shared" si="5"/>
        <v>8019.2095093577618</v>
      </c>
      <c r="U47" s="1">
        <f t="shared" si="7"/>
        <v>69.000000000000455</v>
      </c>
      <c r="V47" s="7">
        <f t="shared" si="7"/>
        <v>1275388.5399999991</v>
      </c>
      <c r="W47" s="7">
        <f t="shared" si="7"/>
        <v>361303.94876495679</v>
      </c>
      <c r="X47" s="7">
        <f t="shared" si="6"/>
        <v>1636692.491416648</v>
      </c>
      <c r="Y47" s="7">
        <f t="shared" si="6"/>
        <v>149084.08000000007</v>
      </c>
      <c r="Z47" s="7">
        <f t="shared" si="6"/>
        <v>25573.659999999916</v>
      </c>
      <c r="AA47" s="7">
        <f t="shared" si="6"/>
        <v>1462034.7514166478</v>
      </c>
      <c r="AB47" s="7">
        <f t="shared" si="6"/>
        <v>0</v>
      </c>
      <c r="AC47" s="14">
        <f t="shared" si="6"/>
        <v>463.53556076923178</v>
      </c>
    </row>
    <row r="48" spans="1:29" x14ac:dyDescent="0.25">
      <c r="A48" s="7" t="s">
        <v>74</v>
      </c>
      <c r="B48" s="7" t="s">
        <v>76</v>
      </c>
      <c r="C48" s="1">
        <v>263.5</v>
      </c>
      <c r="D48" s="7">
        <v>3336098.7</v>
      </c>
      <c r="E48" s="7">
        <v>-368338.63454074808</v>
      </c>
      <c r="F48" s="7">
        <f t="shared" si="1"/>
        <v>2967760.07</v>
      </c>
      <c r="G48" s="7">
        <v>733361.19</v>
      </c>
      <c r="H48" s="7">
        <v>106291.01</v>
      </c>
      <c r="I48" s="7">
        <f t="shared" si="2"/>
        <v>2128107.87</v>
      </c>
      <c r="J48" s="7">
        <v>0</v>
      </c>
      <c r="K48" s="14">
        <v>11262.841267310259</v>
      </c>
      <c r="L48" s="1">
        <v>250.6</v>
      </c>
      <c r="M48" s="7">
        <v>3386561.1700000004</v>
      </c>
      <c r="N48" s="7">
        <v>-293419.87798252847</v>
      </c>
      <c r="O48" s="7">
        <f t="shared" si="3"/>
        <v>3093141.292017472</v>
      </c>
      <c r="P48" s="7">
        <v>761613.23</v>
      </c>
      <c r="Q48" s="7">
        <v>109479.74</v>
      </c>
      <c r="R48" s="7">
        <f t="shared" si="4"/>
        <v>2222048.3220174718</v>
      </c>
      <c r="S48" s="7">
        <v>0</v>
      </c>
      <c r="T48" s="14">
        <f t="shared" si="5"/>
        <v>12342.942107013057</v>
      </c>
      <c r="U48" s="1">
        <f t="shared" si="7"/>
        <v>-12.900000000000006</v>
      </c>
      <c r="V48" s="7">
        <f t="shared" si="7"/>
        <v>50462.470000000205</v>
      </c>
      <c r="W48" s="7">
        <f t="shared" si="7"/>
        <v>74918.756558219611</v>
      </c>
      <c r="X48" s="7">
        <f t="shared" si="6"/>
        <v>125381.22201747214</v>
      </c>
      <c r="Y48" s="7">
        <f t="shared" si="6"/>
        <v>28252.040000000037</v>
      </c>
      <c r="Z48" s="7">
        <f t="shared" si="6"/>
        <v>3188.7300000000105</v>
      </c>
      <c r="AA48" s="7">
        <f t="shared" si="6"/>
        <v>93940.45201747166</v>
      </c>
      <c r="AB48" s="7">
        <f t="shared" si="6"/>
        <v>0</v>
      </c>
      <c r="AC48" s="14">
        <f t="shared" si="6"/>
        <v>1080.1008397027981</v>
      </c>
    </row>
    <row r="49" spans="1:29" x14ac:dyDescent="0.25">
      <c r="A49" s="7" t="s">
        <v>74</v>
      </c>
      <c r="B49" s="7" t="s">
        <v>77</v>
      </c>
      <c r="C49" s="1">
        <v>302.10000000000002</v>
      </c>
      <c r="D49" s="7">
        <v>3609067.4</v>
      </c>
      <c r="E49" s="7">
        <v>-398477.10683185956</v>
      </c>
      <c r="F49" s="7">
        <f t="shared" si="1"/>
        <v>3210590.29</v>
      </c>
      <c r="G49" s="7">
        <v>444890.66</v>
      </c>
      <c r="H49" s="7">
        <v>69394.3</v>
      </c>
      <c r="I49" s="7">
        <f t="shared" si="2"/>
        <v>2696305.33</v>
      </c>
      <c r="J49" s="7">
        <v>0</v>
      </c>
      <c r="K49" s="14">
        <v>10627.56963848703</v>
      </c>
      <c r="L49" s="1">
        <v>300.89999999999998</v>
      </c>
      <c r="M49" s="7">
        <v>3724384.1999999997</v>
      </c>
      <c r="N49" s="7">
        <v>-322689.68510143779</v>
      </c>
      <c r="O49" s="7">
        <f t="shared" si="3"/>
        <v>3401694.5148985619</v>
      </c>
      <c r="P49" s="7">
        <v>454556.21</v>
      </c>
      <c r="Q49" s="7">
        <v>71476.13</v>
      </c>
      <c r="R49" s="7">
        <f t="shared" si="4"/>
        <v>2875662.174898562</v>
      </c>
      <c r="S49" s="7">
        <v>0</v>
      </c>
      <c r="T49" s="14">
        <f t="shared" si="5"/>
        <v>11305.066516778206</v>
      </c>
      <c r="U49" s="1">
        <f t="shared" si="7"/>
        <v>-1.2000000000000455</v>
      </c>
      <c r="V49" s="7">
        <f t="shared" si="7"/>
        <v>115316.79999999981</v>
      </c>
      <c r="W49" s="7">
        <f t="shared" si="7"/>
        <v>75787.421730421775</v>
      </c>
      <c r="X49" s="7">
        <f t="shared" si="6"/>
        <v>191104.22489856184</v>
      </c>
      <c r="Y49" s="7">
        <f t="shared" si="6"/>
        <v>9665.5500000000466</v>
      </c>
      <c r="Z49" s="7">
        <f t="shared" si="6"/>
        <v>2081.8300000000017</v>
      </c>
      <c r="AA49" s="7">
        <f t="shared" si="6"/>
        <v>179356.84489856195</v>
      </c>
      <c r="AB49" s="7">
        <f t="shared" si="6"/>
        <v>0</v>
      </c>
      <c r="AC49" s="14">
        <f t="shared" si="6"/>
        <v>677.49687829117647</v>
      </c>
    </row>
    <row r="50" spans="1:29" x14ac:dyDescent="0.25">
      <c r="A50" s="7" t="s">
        <v>74</v>
      </c>
      <c r="B50" s="7" t="s">
        <v>74</v>
      </c>
      <c r="C50" s="1">
        <v>211.9</v>
      </c>
      <c r="D50" s="7">
        <v>2952238.9000000004</v>
      </c>
      <c r="E50" s="7">
        <v>-325956.6766606996</v>
      </c>
      <c r="F50" s="7">
        <f t="shared" si="1"/>
        <v>2626282.2200000002</v>
      </c>
      <c r="G50" s="7">
        <v>437509.13</v>
      </c>
      <c r="H50" s="7">
        <v>72674.53</v>
      </c>
      <c r="I50" s="7">
        <f t="shared" si="2"/>
        <v>2116098.56</v>
      </c>
      <c r="J50" s="7">
        <v>0</v>
      </c>
      <c r="K50" s="14">
        <v>12393.964095933899</v>
      </c>
      <c r="L50" s="1">
        <v>212.9</v>
      </c>
      <c r="M50" s="7">
        <v>3061021.0100000002</v>
      </c>
      <c r="N50" s="7">
        <v>-265214.28852742561</v>
      </c>
      <c r="O50" s="7">
        <f t="shared" si="3"/>
        <v>2795806.7214725744</v>
      </c>
      <c r="P50" s="7">
        <v>454053.78</v>
      </c>
      <c r="Q50" s="7">
        <v>74854.77</v>
      </c>
      <c r="R50" s="7">
        <f t="shared" si="4"/>
        <v>2266898.1714725741</v>
      </c>
      <c r="S50" s="7">
        <v>0</v>
      </c>
      <c r="T50" s="14">
        <f t="shared" si="5"/>
        <v>13132.01841931693</v>
      </c>
      <c r="U50" s="1">
        <f t="shared" si="7"/>
        <v>1</v>
      </c>
      <c r="V50" s="7">
        <f t="shared" si="7"/>
        <v>108782.10999999987</v>
      </c>
      <c r="W50" s="7">
        <f t="shared" si="7"/>
        <v>60742.388133273984</v>
      </c>
      <c r="X50" s="7">
        <f t="shared" si="6"/>
        <v>169524.50147257419</v>
      </c>
      <c r="Y50" s="7">
        <f t="shared" si="6"/>
        <v>16544.650000000023</v>
      </c>
      <c r="Z50" s="7">
        <f t="shared" si="6"/>
        <v>2180.2400000000052</v>
      </c>
      <c r="AA50" s="7">
        <f t="shared" si="6"/>
        <v>150799.61147257406</v>
      </c>
      <c r="AB50" s="7">
        <f t="shared" si="6"/>
        <v>0</v>
      </c>
      <c r="AC50" s="14">
        <f t="shared" si="6"/>
        <v>738.05432338303035</v>
      </c>
    </row>
    <row r="51" spans="1:29" x14ac:dyDescent="0.25">
      <c r="A51" s="7" t="s">
        <v>74</v>
      </c>
      <c r="B51" s="7" t="s">
        <v>78</v>
      </c>
      <c r="C51" s="1">
        <v>50</v>
      </c>
      <c r="D51" s="7">
        <v>913155.55999999994</v>
      </c>
      <c r="E51" s="7">
        <v>-100821.49910423577</v>
      </c>
      <c r="F51" s="7">
        <f t="shared" si="1"/>
        <v>812334.06</v>
      </c>
      <c r="G51" s="7">
        <v>278101.24</v>
      </c>
      <c r="H51" s="7">
        <v>45903.81</v>
      </c>
      <c r="I51" s="7">
        <f t="shared" si="2"/>
        <v>488329.01</v>
      </c>
      <c r="J51" s="7">
        <v>0</v>
      </c>
      <c r="K51" s="14">
        <v>16246.673600173259</v>
      </c>
      <c r="L51" s="1">
        <v>50</v>
      </c>
      <c r="M51" s="7">
        <v>945973.04999999993</v>
      </c>
      <c r="N51" s="7">
        <v>-81961.400657576261</v>
      </c>
      <c r="O51" s="7">
        <f t="shared" si="3"/>
        <v>864011.64934242365</v>
      </c>
      <c r="P51" s="7">
        <v>285192.75</v>
      </c>
      <c r="Q51" s="7">
        <v>47280.92</v>
      </c>
      <c r="R51" s="7">
        <f t="shared" si="4"/>
        <v>531537.97934242361</v>
      </c>
      <c r="S51" s="7">
        <v>0</v>
      </c>
      <c r="T51" s="14">
        <f t="shared" si="5"/>
        <v>17280.232986848474</v>
      </c>
      <c r="U51" s="1">
        <f t="shared" si="7"/>
        <v>0</v>
      </c>
      <c r="V51" s="7">
        <f t="shared" si="7"/>
        <v>32817.489999999991</v>
      </c>
      <c r="W51" s="7">
        <f t="shared" si="7"/>
        <v>18860.098446659511</v>
      </c>
      <c r="X51" s="7">
        <f t="shared" si="6"/>
        <v>51677.589342423598</v>
      </c>
      <c r="Y51" s="7">
        <f t="shared" si="6"/>
        <v>7091.5100000000093</v>
      </c>
      <c r="Z51" s="7">
        <f t="shared" si="6"/>
        <v>1377.1100000000006</v>
      </c>
      <c r="AA51" s="7">
        <f t="shared" si="6"/>
        <v>43208.969342423603</v>
      </c>
      <c r="AB51" s="7">
        <f t="shared" si="6"/>
        <v>0</v>
      </c>
      <c r="AC51" s="14">
        <f t="shared" si="6"/>
        <v>1033.5593866752151</v>
      </c>
    </row>
    <row r="52" spans="1:29" x14ac:dyDescent="0.25">
      <c r="A52" s="7" t="s">
        <v>79</v>
      </c>
      <c r="B52" s="7" t="s">
        <v>80</v>
      </c>
      <c r="C52" s="1">
        <v>474.3</v>
      </c>
      <c r="D52" s="7">
        <v>4682627.3800000008</v>
      </c>
      <c r="E52" s="7">
        <v>-517008.85684596834</v>
      </c>
      <c r="F52" s="7">
        <f t="shared" si="1"/>
        <v>4165618.52</v>
      </c>
      <c r="G52" s="7">
        <v>1061058.23</v>
      </c>
      <c r="H52" s="7">
        <v>92196.66</v>
      </c>
      <c r="I52" s="7">
        <f t="shared" si="2"/>
        <v>3012363.63</v>
      </c>
      <c r="J52" s="7">
        <v>0</v>
      </c>
      <c r="K52" s="14">
        <v>8782.6619649574059</v>
      </c>
      <c r="L52" s="1">
        <v>486</v>
      </c>
      <c r="M52" s="7">
        <v>4957057.46</v>
      </c>
      <c r="N52" s="7">
        <v>-429491.48769268574</v>
      </c>
      <c r="O52" s="7">
        <f t="shared" si="3"/>
        <v>4527565.9723073142</v>
      </c>
      <c r="P52" s="7">
        <v>1096917.33</v>
      </c>
      <c r="Q52" s="7">
        <v>94962.559999999998</v>
      </c>
      <c r="R52" s="7">
        <f t="shared" si="4"/>
        <v>3335686.082307314</v>
      </c>
      <c r="S52" s="7">
        <v>0</v>
      </c>
      <c r="T52" s="14">
        <f t="shared" si="5"/>
        <v>9315.9793668874772</v>
      </c>
      <c r="U52" s="1">
        <f t="shared" si="7"/>
        <v>11.699999999999989</v>
      </c>
      <c r="V52" s="7">
        <f t="shared" si="7"/>
        <v>274430.07999999914</v>
      </c>
      <c r="W52" s="7">
        <f t="shared" si="7"/>
        <v>87517.369153282605</v>
      </c>
      <c r="X52" s="7">
        <f t="shared" si="6"/>
        <v>361947.45230731415</v>
      </c>
      <c r="Y52" s="7">
        <f t="shared" si="6"/>
        <v>35859.100000000093</v>
      </c>
      <c r="Z52" s="7">
        <f t="shared" si="6"/>
        <v>2765.8999999999942</v>
      </c>
      <c r="AA52" s="7">
        <f t="shared" si="6"/>
        <v>323322.45230731415</v>
      </c>
      <c r="AB52" s="7">
        <f t="shared" si="6"/>
        <v>0</v>
      </c>
      <c r="AC52" s="14">
        <f t="shared" si="6"/>
        <v>533.31740193007136</v>
      </c>
    </row>
    <row r="53" spans="1:29" x14ac:dyDescent="0.25">
      <c r="A53" s="7" t="s">
        <v>79</v>
      </c>
      <c r="B53" s="7" t="s">
        <v>81</v>
      </c>
      <c r="C53" s="1">
        <v>11452</v>
      </c>
      <c r="D53" s="7">
        <v>100416779.83000001</v>
      </c>
      <c r="E53" s="7">
        <v>-11087015.970948683</v>
      </c>
      <c r="F53" s="7">
        <f t="shared" si="1"/>
        <v>89329763.859999999</v>
      </c>
      <c r="G53" s="7">
        <v>10598084.880000001</v>
      </c>
      <c r="H53" s="7">
        <v>1294054.04</v>
      </c>
      <c r="I53" s="7">
        <f t="shared" si="2"/>
        <v>77437624.939999998</v>
      </c>
      <c r="J53" s="7">
        <v>0</v>
      </c>
      <c r="K53" s="14">
        <v>7800.359934869186</v>
      </c>
      <c r="L53" s="1">
        <v>11392.9</v>
      </c>
      <c r="M53" s="7">
        <v>103246410.69</v>
      </c>
      <c r="N53" s="7">
        <v>-8945519.5716408156</v>
      </c>
      <c r="O53" s="7">
        <f t="shared" si="3"/>
        <v>94300891.118359178</v>
      </c>
      <c r="P53" s="7">
        <v>10896206.130000001</v>
      </c>
      <c r="Q53" s="7">
        <v>1332875.6599999999</v>
      </c>
      <c r="R53" s="7">
        <f t="shared" si="4"/>
        <v>82071809.328359187</v>
      </c>
      <c r="S53" s="7">
        <v>0</v>
      </c>
      <c r="T53" s="14">
        <f t="shared" si="5"/>
        <v>8277.163068082682</v>
      </c>
      <c r="U53" s="1">
        <f t="shared" si="7"/>
        <v>-59.100000000000364</v>
      </c>
      <c r="V53" s="7">
        <f t="shared" si="7"/>
        <v>2829630.8599999845</v>
      </c>
      <c r="W53" s="7">
        <f t="shared" si="7"/>
        <v>2141496.3993078675</v>
      </c>
      <c r="X53" s="7">
        <f t="shared" si="6"/>
        <v>4971127.2583591789</v>
      </c>
      <c r="Y53" s="7">
        <f t="shared" si="6"/>
        <v>298121.25</v>
      </c>
      <c r="Z53" s="7">
        <f t="shared" si="6"/>
        <v>38821.619999999879</v>
      </c>
      <c r="AA53" s="7">
        <f t="shared" si="6"/>
        <v>4634184.388359189</v>
      </c>
      <c r="AB53" s="7">
        <f t="shared" si="6"/>
        <v>0</v>
      </c>
      <c r="AC53" s="14">
        <f t="shared" si="6"/>
        <v>476.80313321349604</v>
      </c>
    </row>
    <row r="54" spans="1:29" x14ac:dyDescent="0.25">
      <c r="A54" s="7" t="s">
        <v>79</v>
      </c>
      <c r="B54" s="7" t="s">
        <v>82</v>
      </c>
      <c r="C54" s="1">
        <v>9048.2000000000007</v>
      </c>
      <c r="D54" s="7">
        <v>74027124.444000006</v>
      </c>
      <c r="E54" s="7">
        <v>-8173334.3011347353</v>
      </c>
      <c r="F54" s="7">
        <f t="shared" si="1"/>
        <v>65853790.140000001</v>
      </c>
      <c r="G54" s="7">
        <v>7984188.3200000003</v>
      </c>
      <c r="H54" s="7">
        <v>804806.61</v>
      </c>
      <c r="I54" s="7">
        <f t="shared" si="2"/>
        <v>57064795.210000001</v>
      </c>
      <c r="J54" s="7">
        <v>0</v>
      </c>
      <c r="K54" s="14">
        <v>7278.1060614650105</v>
      </c>
      <c r="L54" s="1">
        <v>9151.7999999999993</v>
      </c>
      <c r="M54" s="7">
        <v>77456808.409999996</v>
      </c>
      <c r="N54" s="7">
        <v>-6711045.8461254612</v>
      </c>
      <c r="O54" s="7">
        <f t="shared" si="3"/>
        <v>70745762.563874543</v>
      </c>
      <c r="P54" s="7">
        <v>8200826.7000000002</v>
      </c>
      <c r="Q54" s="7">
        <v>828950.81</v>
      </c>
      <c r="R54" s="7">
        <f t="shared" si="4"/>
        <v>61715985.053874537</v>
      </c>
      <c r="S54" s="7">
        <v>0</v>
      </c>
      <c r="T54" s="14">
        <f t="shared" si="5"/>
        <v>7730.2566231642459</v>
      </c>
      <c r="U54" s="1">
        <f t="shared" si="7"/>
        <v>103.59999999999854</v>
      </c>
      <c r="V54" s="7">
        <f t="shared" si="7"/>
        <v>3429683.9659999907</v>
      </c>
      <c r="W54" s="7">
        <f t="shared" si="7"/>
        <v>1462288.4550092742</v>
      </c>
      <c r="X54" s="7">
        <f t="shared" si="6"/>
        <v>4891972.4238745421</v>
      </c>
      <c r="Y54" s="7">
        <f t="shared" si="6"/>
        <v>216638.37999999989</v>
      </c>
      <c r="Z54" s="7">
        <f t="shared" si="6"/>
        <v>24144.20000000007</v>
      </c>
      <c r="AA54" s="7">
        <f t="shared" si="6"/>
        <v>4651189.8438745365</v>
      </c>
      <c r="AB54" s="7">
        <f t="shared" si="6"/>
        <v>0</v>
      </c>
      <c r="AC54" s="14">
        <f t="shared" si="6"/>
        <v>452.15056169923537</v>
      </c>
    </row>
    <row r="55" spans="1:29" x14ac:dyDescent="0.25">
      <c r="A55" s="7" t="s">
        <v>79</v>
      </c>
      <c r="B55" s="7" t="s">
        <v>83</v>
      </c>
      <c r="C55" s="1">
        <v>7826.5</v>
      </c>
      <c r="D55" s="7">
        <v>64031883.630000003</v>
      </c>
      <c r="E55" s="7">
        <v>-7069759.8315500319</v>
      </c>
      <c r="F55" s="7">
        <f t="shared" si="1"/>
        <v>56962123.799999997</v>
      </c>
      <c r="G55" s="7">
        <v>2928779.41</v>
      </c>
      <c r="H55" s="7">
        <v>354929.4</v>
      </c>
      <c r="I55" s="7">
        <f t="shared" si="2"/>
        <v>53678414.990000002</v>
      </c>
      <c r="J55" s="7">
        <v>0</v>
      </c>
      <c r="K55" s="14">
        <v>7278.1060614650105</v>
      </c>
      <c r="L55" s="1">
        <v>7806</v>
      </c>
      <c r="M55" s="7">
        <v>66066549.359999999</v>
      </c>
      <c r="N55" s="7">
        <v>-5724166.1611379934</v>
      </c>
      <c r="O55" s="7">
        <f t="shared" si="3"/>
        <v>60342383.198862009</v>
      </c>
      <c r="P55" s="7">
        <v>2968510.15</v>
      </c>
      <c r="Q55" s="7">
        <v>365577.28</v>
      </c>
      <c r="R55" s="7">
        <f t="shared" si="4"/>
        <v>57008295.768862009</v>
      </c>
      <c r="S55" s="7">
        <v>0</v>
      </c>
      <c r="T55" s="14">
        <f t="shared" si="5"/>
        <v>7730.2566229646436</v>
      </c>
      <c r="U55" s="1">
        <f t="shared" si="7"/>
        <v>-20.5</v>
      </c>
      <c r="V55" s="7">
        <f t="shared" si="7"/>
        <v>2034665.7299999967</v>
      </c>
      <c r="W55" s="7">
        <f t="shared" si="7"/>
        <v>1345593.6704120385</v>
      </c>
      <c r="X55" s="7">
        <f t="shared" si="6"/>
        <v>3380259.3988620117</v>
      </c>
      <c r="Y55" s="7">
        <f t="shared" si="6"/>
        <v>39730.739999999758</v>
      </c>
      <c r="Z55" s="7">
        <f t="shared" si="6"/>
        <v>10647.880000000005</v>
      </c>
      <c r="AA55" s="7">
        <f t="shared" si="6"/>
        <v>3329880.778862007</v>
      </c>
      <c r="AB55" s="7">
        <f t="shared" si="6"/>
        <v>0</v>
      </c>
      <c r="AC55" s="14">
        <f t="shared" si="6"/>
        <v>452.15056149963311</v>
      </c>
    </row>
    <row r="56" spans="1:29" x14ac:dyDescent="0.25">
      <c r="A56" s="7" t="s">
        <v>79</v>
      </c>
      <c r="B56" s="7" t="s">
        <v>84</v>
      </c>
      <c r="C56" s="1">
        <v>30132</v>
      </c>
      <c r="D56" s="7">
        <v>256152062.92000002</v>
      </c>
      <c r="E56" s="7">
        <v>-28281747.506675564</v>
      </c>
      <c r="F56" s="7">
        <f t="shared" si="1"/>
        <v>227870315.41</v>
      </c>
      <c r="G56" s="7">
        <v>59649010.840000004</v>
      </c>
      <c r="H56" s="7">
        <v>7300888.5700000003</v>
      </c>
      <c r="I56" s="7">
        <f t="shared" si="2"/>
        <v>160920416</v>
      </c>
      <c r="J56" s="7">
        <v>0</v>
      </c>
      <c r="K56" s="14">
        <v>7562.399063106237</v>
      </c>
      <c r="L56" s="1">
        <v>30363.200000000001</v>
      </c>
      <c r="M56" s="7">
        <v>267221117.74000001</v>
      </c>
      <c r="N56" s="7">
        <v>-23152686.110088974</v>
      </c>
      <c r="O56" s="7">
        <f t="shared" si="3"/>
        <v>244068431.62991104</v>
      </c>
      <c r="P56" s="7">
        <v>60325540.409999996</v>
      </c>
      <c r="Q56" s="7">
        <v>7519915.2300000004</v>
      </c>
      <c r="R56" s="7">
        <f t="shared" si="4"/>
        <v>176222975.98991105</v>
      </c>
      <c r="S56" s="7">
        <v>0</v>
      </c>
      <c r="T56" s="14">
        <f t="shared" si="5"/>
        <v>8038.297400468693</v>
      </c>
      <c r="U56" s="1">
        <f t="shared" si="7"/>
        <v>231.20000000000073</v>
      </c>
      <c r="V56" s="7">
        <f t="shared" si="7"/>
        <v>11069054.819999993</v>
      </c>
      <c r="W56" s="7">
        <f t="shared" si="7"/>
        <v>5129061.3965865895</v>
      </c>
      <c r="X56" s="7">
        <f t="shared" si="6"/>
        <v>16198116.219911039</v>
      </c>
      <c r="Y56" s="7">
        <f t="shared" si="6"/>
        <v>676529.56999999285</v>
      </c>
      <c r="Z56" s="7">
        <f t="shared" si="6"/>
        <v>219026.66000000015</v>
      </c>
      <c r="AA56" s="7">
        <f t="shared" si="6"/>
        <v>15302559.98991105</v>
      </c>
      <c r="AB56" s="7">
        <f t="shared" si="6"/>
        <v>0</v>
      </c>
      <c r="AC56" s="14">
        <f t="shared" si="6"/>
        <v>475.898337362456</v>
      </c>
    </row>
    <row r="57" spans="1:29" x14ac:dyDescent="0.25">
      <c r="A57" s="7" t="s">
        <v>79</v>
      </c>
      <c r="B57" s="7" t="s">
        <v>85</v>
      </c>
      <c r="C57" s="1">
        <v>4945.8999999999996</v>
      </c>
      <c r="D57" s="7">
        <v>40464485.177999996</v>
      </c>
      <c r="E57" s="7">
        <v>-4467683.5304239821</v>
      </c>
      <c r="F57" s="7">
        <f t="shared" si="1"/>
        <v>35996801.649999999</v>
      </c>
      <c r="G57" s="7">
        <v>10373437.26</v>
      </c>
      <c r="H57" s="7">
        <v>1297465.48</v>
      </c>
      <c r="I57" s="7">
        <f t="shared" si="2"/>
        <v>24325898.91</v>
      </c>
      <c r="J57" s="7">
        <v>0</v>
      </c>
      <c r="K57" s="14">
        <v>7278.1060614650105</v>
      </c>
      <c r="L57" s="1">
        <v>4963.3</v>
      </c>
      <c r="M57" s="7">
        <v>42007187.349999994</v>
      </c>
      <c r="N57" s="7">
        <v>-3639604.6514128698</v>
      </c>
      <c r="O57" s="7">
        <f t="shared" si="3"/>
        <v>38367582.698587127</v>
      </c>
      <c r="P57" s="7">
        <v>10438656.039999999</v>
      </c>
      <c r="Q57" s="7">
        <v>1336389.44</v>
      </c>
      <c r="R57" s="7">
        <f t="shared" si="4"/>
        <v>26592537.218587127</v>
      </c>
      <c r="S57" s="7">
        <v>0</v>
      </c>
      <c r="T57" s="14">
        <f t="shared" si="5"/>
        <v>7730.256623332687</v>
      </c>
      <c r="U57" s="1">
        <f t="shared" si="7"/>
        <v>17.400000000000546</v>
      </c>
      <c r="V57" s="7">
        <f t="shared" si="7"/>
        <v>1542702.1719999984</v>
      </c>
      <c r="W57" s="7">
        <f t="shared" si="7"/>
        <v>828078.87901111227</v>
      </c>
      <c r="X57" s="7">
        <f t="shared" si="6"/>
        <v>2370781.0485871285</v>
      </c>
      <c r="Y57" s="7">
        <f t="shared" si="6"/>
        <v>65218.779999999329</v>
      </c>
      <c r="Z57" s="7">
        <f t="shared" si="6"/>
        <v>38923.959999999963</v>
      </c>
      <c r="AA57" s="7">
        <f t="shared" si="6"/>
        <v>2266638.3085871264</v>
      </c>
      <c r="AB57" s="7">
        <f t="shared" si="6"/>
        <v>0</v>
      </c>
      <c r="AC57" s="14">
        <f t="shared" si="6"/>
        <v>452.15056186767652</v>
      </c>
    </row>
    <row r="58" spans="1:29" x14ac:dyDescent="0.25">
      <c r="A58" s="7" t="s">
        <v>79</v>
      </c>
      <c r="B58" s="7" t="s">
        <v>86</v>
      </c>
      <c r="C58" s="1">
        <v>1405.8999999999999</v>
      </c>
      <c r="D58" s="7">
        <v>12265923.229999999</v>
      </c>
      <c r="E58" s="7">
        <v>-1354280.4995307368</v>
      </c>
      <c r="F58" s="7">
        <f t="shared" si="1"/>
        <v>10911642.73</v>
      </c>
      <c r="G58" s="7">
        <v>2742192.3</v>
      </c>
      <c r="H58" s="7">
        <v>334875.34000000003</v>
      </c>
      <c r="I58" s="7">
        <f t="shared" si="2"/>
        <v>7834575.0899999999</v>
      </c>
      <c r="J58" s="7">
        <v>0</v>
      </c>
      <c r="K58" s="14">
        <v>7761.3184538156856</v>
      </c>
      <c r="L58" s="1">
        <v>1402</v>
      </c>
      <c r="M58" s="7">
        <v>12663778.309999999</v>
      </c>
      <c r="N58" s="7">
        <v>-1097220.4841402555</v>
      </c>
      <c r="O58" s="7">
        <f t="shared" si="3"/>
        <v>11566557.825859744</v>
      </c>
      <c r="P58" s="7">
        <v>2773627.85</v>
      </c>
      <c r="Q58" s="7">
        <v>344921.59999999998</v>
      </c>
      <c r="R58" s="7">
        <f t="shared" si="4"/>
        <v>8448008.3758597448</v>
      </c>
      <c r="S58" s="7">
        <v>0</v>
      </c>
      <c r="T58" s="14">
        <f t="shared" si="5"/>
        <v>8250.0412452637265</v>
      </c>
      <c r="U58" s="1">
        <f t="shared" si="7"/>
        <v>-3.8999999999998636</v>
      </c>
      <c r="V58" s="7">
        <f t="shared" si="7"/>
        <v>397855.08000000007</v>
      </c>
      <c r="W58" s="7">
        <f t="shared" si="7"/>
        <v>257060.01539048133</v>
      </c>
      <c r="X58" s="7">
        <f t="shared" si="6"/>
        <v>654915.09585974365</v>
      </c>
      <c r="Y58" s="7">
        <f t="shared" si="6"/>
        <v>31435.550000000279</v>
      </c>
      <c r="Z58" s="7">
        <f t="shared" si="6"/>
        <v>10046.259999999951</v>
      </c>
      <c r="AA58" s="7">
        <f t="shared" si="6"/>
        <v>613433.285859745</v>
      </c>
      <c r="AB58" s="7">
        <f t="shared" si="6"/>
        <v>0</v>
      </c>
      <c r="AC58" s="14">
        <f t="shared" si="6"/>
        <v>488.72279144804088</v>
      </c>
    </row>
    <row r="59" spans="1:29" x14ac:dyDescent="0.25">
      <c r="A59" s="7" t="s">
        <v>79</v>
      </c>
      <c r="B59" s="7" t="s">
        <v>87</v>
      </c>
      <c r="C59" s="1">
        <v>24330.6</v>
      </c>
      <c r="D59" s="7">
        <v>198855220.382</v>
      </c>
      <c r="E59" s="7">
        <v>-21955603.515808877</v>
      </c>
      <c r="F59" s="7">
        <f t="shared" si="1"/>
        <v>176899616.87</v>
      </c>
      <c r="G59" s="7">
        <v>41645230.210000001</v>
      </c>
      <c r="H59" s="7">
        <v>4953188.57</v>
      </c>
      <c r="I59" s="7">
        <f t="shared" si="2"/>
        <v>130301198.09</v>
      </c>
      <c r="J59" s="7">
        <v>0</v>
      </c>
      <c r="K59" s="14">
        <v>7270.6605641257966</v>
      </c>
      <c r="L59" s="1">
        <v>24606.9</v>
      </c>
      <c r="M59" s="7">
        <v>208044579.95999998</v>
      </c>
      <c r="N59" s="7">
        <v>-18025487.272326332</v>
      </c>
      <c r="O59" s="7">
        <f t="shared" si="3"/>
        <v>190019092.68767366</v>
      </c>
      <c r="P59" s="7">
        <v>42195534.729999997</v>
      </c>
      <c r="Q59" s="7">
        <v>5101784.2300000004</v>
      </c>
      <c r="R59" s="7">
        <f t="shared" si="4"/>
        <v>142721773.72767368</v>
      </c>
      <c r="S59" s="7">
        <v>0</v>
      </c>
      <c r="T59" s="14">
        <f t="shared" si="5"/>
        <v>7722.1873818999402</v>
      </c>
      <c r="U59" s="1">
        <f t="shared" si="7"/>
        <v>276.30000000000291</v>
      </c>
      <c r="V59" s="7">
        <f t="shared" si="7"/>
        <v>9189359.5779999793</v>
      </c>
      <c r="W59" s="7">
        <f t="shared" si="7"/>
        <v>3930116.243482545</v>
      </c>
      <c r="X59" s="7">
        <f t="shared" si="6"/>
        <v>13119475.817673653</v>
      </c>
      <c r="Y59" s="7">
        <f t="shared" si="6"/>
        <v>550304.51999999583</v>
      </c>
      <c r="Z59" s="7">
        <f t="shared" si="6"/>
        <v>148595.66000000015</v>
      </c>
      <c r="AA59" s="7">
        <f t="shared" si="6"/>
        <v>12420575.637673676</v>
      </c>
      <c r="AB59" s="7">
        <f t="shared" si="6"/>
        <v>0</v>
      </c>
      <c r="AC59" s="14">
        <f t="shared" si="6"/>
        <v>451.52681777414364</v>
      </c>
    </row>
    <row r="60" spans="1:29" x14ac:dyDescent="0.25">
      <c r="A60" s="7" t="s">
        <v>79</v>
      </c>
      <c r="B60" s="7" t="s">
        <v>88</v>
      </c>
      <c r="C60" s="1">
        <v>976.5</v>
      </c>
      <c r="D60" s="7">
        <v>8940099.2300000004</v>
      </c>
      <c r="E60" s="7">
        <v>-987076.29454637947</v>
      </c>
      <c r="F60" s="7">
        <f t="shared" si="1"/>
        <v>7953022.9400000004</v>
      </c>
      <c r="G60" s="7">
        <v>840429.81</v>
      </c>
      <c r="H60" s="7">
        <v>172436.45</v>
      </c>
      <c r="I60" s="7">
        <f t="shared" si="2"/>
        <v>6940156.6799999997</v>
      </c>
      <c r="J60" s="7">
        <v>0</v>
      </c>
      <c r="K60" s="14">
        <v>8144.4129098219564</v>
      </c>
      <c r="L60" s="1">
        <v>977.6</v>
      </c>
      <c r="M60" s="7">
        <v>9260434.6800000016</v>
      </c>
      <c r="N60" s="7">
        <v>-802346.53309710487</v>
      </c>
      <c r="O60" s="7">
        <f t="shared" si="3"/>
        <v>8458088.1469028965</v>
      </c>
      <c r="P60" s="7">
        <v>861775</v>
      </c>
      <c r="Q60" s="7">
        <v>177609.54</v>
      </c>
      <c r="R60" s="7">
        <f t="shared" si="4"/>
        <v>7418703.6069028964</v>
      </c>
      <c r="S60" s="7">
        <v>0</v>
      </c>
      <c r="T60" s="14">
        <f t="shared" si="5"/>
        <v>8651.8904939677741</v>
      </c>
      <c r="U60" s="1">
        <f t="shared" si="7"/>
        <v>1.1000000000000227</v>
      </c>
      <c r="V60" s="7">
        <f t="shared" si="7"/>
        <v>320335.45000000112</v>
      </c>
      <c r="W60" s="7">
        <f t="shared" si="7"/>
        <v>184729.76144927461</v>
      </c>
      <c r="X60" s="7">
        <f t="shared" si="6"/>
        <v>505065.20690289605</v>
      </c>
      <c r="Y60" s="7">
        <f t="shared" si="6"/>
        <v>21345.189999999944</v>
      </c>
      <c r="Z60" s="7">
        <f t="shared" si="6"/>
        <v>5173.0899999999965</v>
      </c>
      <c r="AA60" s="7">
        <f t="shared" si="6"/>
        <v>478546.92690289672</v>
      </c>
      <c r="AB60" s="7">
        <f t="shared" si="6"/>
        <v>0</v>
      </c>
      <c r="AC60" s="14">
        <f t="shared" si="6"/>
        <v>507.47758414581767</v>
      </c>
    </row>
    <row r="61" spans="1:29" x14ac:dyDescent="0.25">
      <c r="A61" s="7" t="s">
        <v>79</v>
      </c>
      <c r="B61" s="7" t="s">
        <v>89</v>
      </c>
      <c r="C61" s="1">
        <v>636.70000000000005</v>
      </c>
      <c r="D61" s="7">
        <v>5958337.9800000004</v>
      </c>
      <c r="E61" s="7">
        <v>-657860.05542506266</v>
      </c>
      <c r="F61" s="7">
        <f t="shared" si="1"/>
        <v>5300477.92</v>
      </c>
      <c r="G61" s="7">
        <v>905428.04</v>
      </c>
      <c r="H61" s="7">
        <v>108726.14</v>
      </c>
      <c r="I61" s="7">
        <f t="shared" si="2"/>
        <v>4286323.74</v>
      </c>
      <c r="J61" s="7">
        <v>0</v>
      </c>
      <c r="K61" s="14">
        <v>8324.9182335282821</v>
      </c>
      <c r="L61" s="1">
        <v>625.29999999999995</v>
      </c>
      <c r="M61" s="7">
        <v>6065853.2799999993</v>
      </c>
      <c r="N61" s="7">
        <v>-525560.24826727691</v>
      </c>
      <c r="O61" s="7">
        <f t="shared" si="3"/>
        <v>5540293.0317327222</v>
      </c>
      <c r="P61" s="7">
        <v>920724.56</v>
      </c>
      <c r="Q61" s="7">
        <v>111987.92</v>
      </c>
      <c r="R61" s="7">
        <f t="shared" si="4"/>
        <v>4507580.5517327227</v>
      </c>
      <c r="S61" s="7">
        <v>0</v>
      </c>
      <c r="T61" s="14">
        <f t="shared" si="5"/>
        <v>8860.2159471177401</v>
      </c>
      <c r="U61" s="1">
        <f t="shared" si="7"/>
        <v>-11.400000000000091</v>
      </c>
      <c r="V61" s="7">
        <f t="shared" si="7"/>
        <v>107515.29999999888</v>
      </c>
      <c r="W61" s="7">
        <f t="shared" si="7"/>
        <v>132299.80715778575</v>
      </c>
      <c r="X61" s="7">
        <f t="shared" si="6"/>
        <v>239815.11173272226</v>
      </c>
      <c r="Y61" s="7">
        <f t="shared" si="6"/>
        <v>15296.520000000019</v>
      </c>
      <c r="Z61" s="7">
        <f t="shared" si="6"/>
        <v>3261.7799999999988</v>
      </c>
      <c r="AA61" s="7">
        <f t="shared" si="6"/>
        <v>221256.81173272245</v>
      </c>
      <c r="AB61" s="7">
        <f t="shared" si="6"/>
        <v>0</v>
      </c>
      <c r="AC61" s="14">
        <f t="shared" si="6"/>
        <v>535.297713589458</v>
      </c>
    </row>
    <row r="62" spans="1:29" x14ac:dyDescent="0.25">
      <c r="A62" s="7" t="s">
        <v>79</v>
      </c>
      <c r="B62" s="7" t="s">
        <v>90</v>
      </c>
      <c r="C62" s="1">
        <v>257.2</v>
      </c>
      <c r="D62" s="7">
        <v>3311248.1</v>
      </c>
      <c r="E62" s="7">
        <v>-365594.87996552576</v>
      </c>
      <c r="F62" s="7">
        <f t="shared" si="1"/>
        <v>2945653.22</v>
      </c>
      <c r="G62" s="7">
        <v>295165.63</v>
      </c>
      <c r="H62" s="7">
        <v>44112.160000000003</v>
      </c>
      <c r="I62" s="7">
        <f t="shared" si="2"/>
        <v>2606375.4300000002</v>
      </c>
      <c r="J62" s="7">
        <v>0</v>
      </c>
      <c r="K62" s="14">
        <v>11452.767647266452</v>
      </c>
      <c r="L62" s="1">
        <v>254.4</v>
      </c>
      <c r="M62" s="7">
        <v>3410237.56</v>
      </c>
      <c r="N62" s="7">
        <v>-295471.25786794384</v>
      </c>
      <c r="O62" s="7">
        <f t="shared" si="3"/>
        <v>3114766.3021320561</v>
      </c>
      <c r="P62" s="7">
        <v>299271.73</v>
      </c>
      <c r="Q62" s="7">
        <v>45435.519999999997</v>
      </c>
      <c r="R62" s="7">
        <f t="shared" si="4"/>
        <v>2770059.0521320561</v>
      </c>
      <c r="S62" s="7">
        <v>0</v>
      </c>
      <c r="T62" s="14">
        <f t="shared" si="5"/>
        <v>12243.578231651163</v>
      </c>
      <c r="U62" s="1">
        <f t="shared" si="7"/>
        <v>-2.7999999999999829</v>
      </c>
      <c r="V62" s="7">
        <f t="shared" si="7"/>
        <v>98989.459999999963</v>
      </c>
      <c r="W62" s="7">
        <f t="shared" si="7"/>
        <v>70123.622097581916</v>
      </c>
      <c r="X62" s="7">
        <f t="shared" si="6"/>
        <v>169113.08213205589</v>
      </c>
      <c r="Y62" s="7">
        <f t="shared" si="6"/>
        <v>4106.0999999999767</v>
      </c>
      <c r="Z62" s="7">
        <f t="shared" si="6"/>
        <v>1323.3599999999933</v>
      </c>
      <c r="AA62" s="7">
        <f t="shared" si="6"/>
        <v>163683.62213205593</v>
      </c>
      <c r="AB62" s="7">
        <f t="shared" si="6"/>
        <v>0</v>
      </c>
      <c r="AC62" s="14">
        <f t="shared" si="6"/>
        <v>790.81058438471155</v>
      </c>
    </row>
    <row r="63" spans="1:29" x14ac:dyDescent="0.25">
      <c r="A63" s="7" t="s">
        <v>79</v>
      </c>
      <c r="B63" s="7" t="s">
        <v>91</v>
      </c>
      <c r="C63" s="1">
        <v>6301.1</v>
      </c>
      <c r="D63" s="7">
        <v>51551945.562000006</v>
      </c>
      <c r="E63" s="7">
        <v>-5691849.9552264623</v>
      </c>
      <c r="F63" s="7">
        <f t="shared" si="1"/>
        <v>45860095.609999999</v>
      </c>
      <c r="G63" s="7">
        <v>11539352.060000001</v>
      </c>
      <c r="H63" s="7">
        <v>1323659.43</v>
      </c>
      <c r="I63" s="7">
        <f t="shared" si="2"/>
        <v>32997084.120000001</v>
      </c>
      <c r="J63" s="7">
        <v>0</v>
      </c>
      <c r="K63" s="14">
        <v>7278.1060614650114</v>
      </c>
      <c r="L63" s="1">
        <v>6497</v>
      </c>
      <c r="M63" s="7">
        <v>54987749.32</v>
      </c>
      <c r="N63" s="7">
        <v>-4764272.0405987119</v>
      </c>
      <c r="O63" s="7">
        <f t="shared" si="3"/>
        <v>50223477.279401287</v>
      </c>
      <c r="P63" s="7">
        <v>11787708.82</v>
      </c>
      <c r="Q63" s="7">
        <v>1363369.21</v>
      </c>
      <c r="R63" s="7">
        <f t="shared" si="4"/>
        <v>37072399.249401286</v>
      </c>
      <c r="S63" s="7">
        <v>0</v>
      </c>
      <c r="T63" s="14">
        <f t="shared" si="5"/>
        <v>7730.2566229646436</v>
      </c>
      <c r="U63" s="1">
        <f t="shared" si="7"/>
        <v>195.89999999999964</v>
      </c>
      <c r="V63" s="7">
        <f t="shared" si="7"/>
        <v>3435803.7579999939</v>
      </c>
      <c r="W63" s="7">
        <f t="shared" si="7"/>
        <v>927577.9146277504</v>
      </c>
      <c r="X63" s="7">
        <f t="shared" si="6"/>
        <v>4363381.669401288</v>
      </c>
      <c r="Y63" s="7">
        <f t="shared" si="6"/>
        <v>248356.75999999978</v>
      </c>
      <c r="Z63" s="7">
        <f t="shared" si="6"/>
        <v>39709.780000000028</v>
      </c>
      <c r="AA63" s="7">
        <f t="shared" si="6"/>
        <v>4075315.1294012852</v>
      </c>
      <c r="AB63" s="7">
        <f t="shared" si="6"/>
        <v>0</v>
      </c>
      <c r="AC63" s="14">
        <f t="shared" si="6"/>
        <v>452.1505614996322</v>
      </c>
    </row>
    <row r="64" spans="1:29" x14ac:dyDescent="0.25">
      <c r="A64" s="7" t="s">
        <v>79</v>
      </c>
      <c r="B64" s="7" t="s">
        <v>92</v>
      </c>
      <c r="C64" s="1">
        <v>22501.5</v>
      </c>
      <c r="D64" s="7">
        <v>184463667.34</v>
      </c>
      <c r="E64" s="7">
        <v>-20366632.243342917</v>
      </c>
      <c r="F64" s="7">
        <f t="shared" si="1"/>
        <v>164097035.09999999</v>
      </c>
      <c r="G64" s="7">
        <v>20559617.809999999</v>
      </c>
      <c r="H64" s="7">
        <v>2357006.73</v>
      </c>
      <c r="I64" s="7">
        <f t="shared" si="2"/>
        <v>141180410.56</v>
      </c>
      <c r="J64" s="7">
        <v>0</v>
      </c>
      <c r="K64" s="14">
        <v>7292.7119594186215</v>
      </c>
      <c r="L64" s="1">
        <v>23235.800000000003</v>
      </c>
      <c r="M64" s="7">
        <v>197074239.91000003</v>
      </c>
      <c r="N64" s="7">
        <v>-17074990.388521977</v>
      </c>
      <c r="O64" s="7">
        <f t="shared" si="3"/>
        <v>179999249.52147806</v>
      </c>
      <c r="P64" s="7">
        <v>21261363.329999998</v>
      </c>
      <c r="Q64" s="7">
        <v>2427716.9300000002</v>
      </c>
      <c r="R64" s="7">
        <f t="shared" si="4"/>
        <v>156310169.26147807</v>
      </c>
      <c r="S64" s="7">
        <v>0</v>
      </c>
      <c r="T64" s="14">
        <f t="shared" si="5"/>
        <v>7746.6344830596763</v>
      </c>
      <c r="U64" s="1">
        <f t="shared" si="7"/>
        <v>734.30000000000291</v>
      </c>
      <c r="V64" s="7">
        <f t="shared" si="7"/>
        <v>12610572.570000023</v>
      </c>
      <c r="W64" s="7">
        <f t="shared" si="7"/>
        <v>3291641.8548209406</v>
      </c>
      <c r="X64" s="7">
        <f t="shared" si="7"/>
        <v>15902214.421478063</v>
      </c>
      <c r="Y64" s="7">
        <f t="shared" si="7"/>
        <v>701745.51999999955</v>
      </c>
      <c r="Z64" s="7">
        <f t="shared" si="7"/>
        <v>70710.200000000186</v>
      </c>
      <c r="AA64" s="7">
        <f t="shared" si="7"/>
        <v>15129758.701478064</v>
      </c>
      <c r="AB64" s="7">
        <f t="shared" si="7"/>
        <v>0</v>
      </c>
      <c r="AC64" s="14">
        <f t="shared" si="7"/>
        <v>453.9225236410548</v>
      </c>
    </row>
    <row r="65" spans="1:29" x14ac:dyDescent="0.25">
      <c r="A65" s="7" t="s">
        <v>79</v>
      </c>
      <c r="B65" s="7" t="s">
        <v>93</v>
      </c>
      <c r="C65" s="1">
        <v>194.6</v>
      </c>
      <c r="D65" s="7">
        <v>2788512.66</v>
      </c>
      <c r="E65" s="7">
        <v>-307879.66362745484</v>
      </c>
      <c r="F65" s="7">
        <f t="shared" si="1"/>
        <v>2480633</v>
      </c>
      <c r="G65" s="7">
        <v>139436.85999999999</v>
      </c>
      <c r="H65" s="7">
        <v>8553.7199999999993</v>
      </c>
      <c r="I65" s="7">
        <f t="shared" si="2"/>
        <v>2332642.42</v>
      </c>
      <c r="J65" s="7">
        <v>0</v>
      </c>
      <c r="K65" s="14">
        <v>12747.337272629142</v>
      </c>
      <c r="L65" s="1">
        <v>206.20000000000002</v>
      </c>
      <c r="M65" s="7">
        <v>2977207.2499999995</v>
      </c>
      <c r="N65" s="7">
        <v>-257952.46096904221</v>
      </c>
      <c r="O65" s="7">
        <f t="shared" si="3"/>
        <v>2719254.7890309575</v>
      </c>
      <c r="P65" s="7">
        <v>155910.76999999999</v>
      </c>
      <c r="Q65" s="7">
        <v>8810.33</v>
      </c>
      <c r="R65" s="7">
        <f t="shared" si="4"/>
        <v>2554533.6890309574</v>
      </c>
      <c r="S65" s="7">
        <v>0</v>
      </c>
      <c r="T65" s="14">
        <f t="shared" si="5"/>
        <v>13187.462604417833</v>
      </c>
      <c r="U65" s="1">
        <f t="shared" ref="U65:AC93" si="8">L65-C65</f>
        <v>11.600000000000023</v>
      </c>
      <c r="V65" s="7">
        <f t="shared" si="8"/>
        <v>188694.58999999939</v>
      </c>
      <c r="W65" s="7">
        <f t="shared" si="8"/>
        <v>49927.202658412629</v>
      </c>
      <c r="X65" s="7">
        <f t="shared" si="8"/>
        <v>238621.7890309575</v>
      </c>
      <c r="Y65" s="7">
        <f t="shared" si="8"/>
        <v>16473.910000000003</v>
      </c>
      <c r="Z65" s="7">
        <f t="shared" si="8"/>
        <v>256.61000000000058</v>
      </c>
      <c r="AA65" s="7">
        <f t="shared" si="8"/>
        <v>221891.26903095748</v>
      </c>
      <c r="AB65" s="7">
        <f t="shared" si="8"/>
        <v>0</v>
      </c>
      <c r="AC65" s="14">
        <f t="shared" si="8"/>
        <v>440.12533178869126</v>
      </c>
    </row>
    <row r="66" spans="1:29" x14ac:dyDescent="0.25">
      <c r="A66" s="7" t="s">
        <v>79</v>
      </c>
      <c r="B66" s="7" t="s">
        <v>94</v>
      </c>
      <c r="C66" s="1">
        <v>282.39999999999998</v>
      </c>
      <c r="D66" s="7">
        <v>3376076.8899999997</v>
      </c>
      <c r="E66" s="7">
        <v>-372752.62622391095</v>
      </c>
      <c r="F66" s="7">
        <f t="shared" si="1"/>
        <v>3003324.26</v>
      </c>
      <c r="G66" s="7">
        <v>451752.61</v>
      </c>
      <c r="H66" s="7">
        <v>102830.06</v>
      </c>
      <c r="I66" s="7">
        <f t="shared" si="2"/>
        <v>2448741.59</v>
      </c>
      <c r="J66" s="7">
        <v>0</v>
      </c>
      <c r="K66" s="14">
        <v>10634.995947513291</v>
      </c>
      <c r="L66" s="1">
        <v>281.2</v>
      </c>
      <c r="M66" s="7">
        <v>3484099.76</v>
      </c>
      <c r="N66" s="7">
        <v>-301870.85811834206</v>
      </c>
      <c r="O66" s="7">
        <f t="shared" si="3"/>
        <v>3182228.9018816575</v>
      </c>
      <c r="P66" s="7">
        <v>478850.45</v>
      </c>
      <c r="Q66" s="7">
        <v>105914.96</v>
      </c>
      <c r="R66" s="7">
        <f t="shared" si="4"/>
        <v>2597463.4918816574</v>
      </c>
      <c r="S66" s="7">
        <v>0</v>
      </c>
      <c r="T66" s="14">
        <f t="shared" si="5"/>
        <v>11316.603491755539</v>
      </c>
      <c r="U66" s="1">
        <f t="shared" si="8"/>
        <v>-1.1999999999999886</v>
      </c>
      <c r="V66" s="7">
        <f t="shared" si="8"/>
        <v>108022.87000000011</v>
      </c>
      <c r="W66" s="7">
        <f t="shared" si="8"/>
        <v>70881.768105568888</v>
      </c>
      <c r="X66" s="7">
        <f t="shared" si="8"/>
        <v>178904.64188165776</v>
      </c>
      <c r="Y66" s="7">
        <f t="shared" si="8"/>
        <v>27097.840000000026</v>
      </c>
      <c r="Z66" s="7">
        <f t="shared" si="8"/>
        <v>3084.9000000000087</v>
      </c>
      <c r="AA66" s="7">
        <f t="shared" si="8"/>
        <v>148721.90188165754</v>
      </c>
      <c r="AB66" s="7">
        <f t="shared" si="8"/>
        <v>0</v>
      </c>
      <c r="AC66" s="14">
        <f t="shared" si="8"/>
        <v>681.60754424224797</v>
      </c>
    </row>
    <row r="67" spans="1:29" x14ac:dyDescent="0.25">
      <c r="A67" s="7" t="s">
        <v>95</v>
      </c>
      <c r="B67" s="7" t="s">
        <v>96</v>
      </c>
      <c r="C67" s="1">
        <v>3670.2</v>
      </c>
      <c r="D67" s="7">
        <v>30027447.684</v>
      </c>
      <c r="E67" s="7">
        <v>-3315330.2924365844</v>
      </c>
      <c r="F67" s="7">
        <f t="shared" si="1"/>
        <v>26712117.390000001</v>
      </c>
      <c r="G67" s="7">
        <v>6380329.7699999996</v>
      </c>
      <c r="H67" s="7">
        <v>969487.31</v>
      </c>
      <c r="I67" s="7">
        <f t="shared" si="2"/>
        <v>19362300.309999999</v>
      </c>
      <c r="J67" s="7">
        <v>0</v>
      </c>
      <c r="K67" s="14">
        <v>7278.1060614650114</v>
      </c>
      <c r="L67" s="1">
        <v>3662.8</v>
      </c>
      <c r="M67" s="7">
        <v>31000327.57</v>
      </c>
      <c r="N67" s="7">
        <v>-2685943.6095783892</v>
      </c>
      <c r="O67" s="7">
        <f t="shared" si="3"/>
        <v>28314383.960421611</v>
      </c>
      <c r="P67" s="7">
        <v>6433663.0099999998</v>
      </c>
      <c r="Q67" s="7">
        <v>998571.93</v>
      </c>
      <c r="R67" s="7">
        <f t="shared" si="4"/>
        <v>20882149.020421609</v>
      </c>
      <c r="S67" s="7">
        <v>0</v>
      </c>
      <c r="T67" s="14">
        <f t="shared" si="5"/>
        <v>7730.2566234633641</v>
      </c>
      <c r="U67" s="1">
        <f t="shared" si="8"/>
        <v>-7.3999999999996362</v>
      </c>
      <c r="V67" s="7">
        <f t="shared" si="8"/>
        <v>972879.88599999994</v>
      </c>
      <c r="W67" s="7">
        <f t="shared" si="8"/>
        <v>629386.68285819516</v>
      </c>
      <c r="X67" s="7">
        <f t="shared" si="8"/>
        <v>1602266.57042161</v>
      </c>
      <c r="Y67" s="7">
        <f t="shared" si="8"/>
        <v>53333.240000000224</v>
      </c>
      <c r="Z67" s="7">
        <f t="shared" si="8"/>
        <v>29084.619999999995</v>
      </c>
      <c r="AA67" s="7">
        <f t="shared" si="8"/>
        <v>1519848.7104216106</v>
      </c>
      <c r="AB67" s="7">
        <f t="shared" si="8"/>
        <v>0</v>
      </c>
      <c r="AC67" s="14">
        <f t="shared" si="8"/>
        <v>452.15056199835271</v>
      </c>
    </row>
    <row r="68" spans="1:29" x14ac:dyDescent="0.25">
      <c r="A68" s="7" t="s">
        <v>95</v>
      </c>
      <c r="B68" s="7" t="s">
        <v>97</v>
      </c>
      <c r="C68" s="1">
        <v>1355.6</v>
      </c>
      <c r="D68" s="7">
        <v>11599167.5</v>
      </c>
      <c r="E68" s="7">
        <v>-1280664.0039634986</v>
      </c>
      <c r="F68" s="7">
        <f t="shared" si="1"/>
        <v>10318503.5</v>
      </c>
      <c r="G68" s="7">
        <v>2148920.41</v>
      </c>
      <c r="H68" s="7">
        <v>352247.96</v>
      </c>
      <c r="I68" s="7">
        <f t="shared" si="2"/>
        <v>7817335.1299999999</v>
      </c>
      <c r="J68" s="7">
        <v>0</v>
      </c>
      <c r="K68" s="14">
        <v>7611.7576408216046</v>
      </c>
      <c r="L68" s="1">
        <v>1398.6</v>
      </c>
      <c r="M68" s="7">
        <v>12361212.43</v>
      </c>
      <c r="N68" s="7">
        <v>-1071005.4420563483</v>
      </c>
      <c r="O68" s="7">
        <f t="shared" si="3"/>
        <v>11290206.987943651</v>
      </c>
      <c r="P68" s="7">
        <v>2147465.2200000002</v>
      </c>
      <c r="Q68" s="7">
        <v>362815.4</v>
      </c>
      <c r="R68" s="7">
        <f t="shared" si="4"/>
        <v>8779926.3679436501</v>
      </c>
      <c r="S68" s="7">
        <v>0</v>
      </c>
      <c r="T68" s="14">
        <f t="shared" si="5"/>
        <v>8072.5060688857802</v>
      </c>
      <c r="U68" s="1">
        <f t="shared" si="8"/>
        <v>43</v>
      </c>
      <c r="V68" s="7">
        <f t="shared" si="8"/>
        <v>762044.9299999997</v>
      </c>
      <c r="W68" s="7">
        <f t="shared" si="8"/>
        <v>209658.56190715032</v>
      </c>
      <c r="X68" s="7">
        <f t="shared" si="8"/>
        <v>971703.48794365115</v>
      </c>
      <c r="Y68" s="7">
        <f t="shared" si="8"/>
        <v>-1455.1899999999441</v>
      </c>
      <c r="Z68" s="7">
        <f t="shared" si="8"/>
        <v>10567.440000000002</v>
      </c>
      <c r="AA68" s="7">
        <f t="shared" si="8"/>
        <v>962591.23794365022</v>
      </c>
      <c r="AB68" s="7">
        <f t="shared" si="8"/>
        <v>0</v>
      </c>
      <c r="AC68" s="14">
        <f t="shared" si="8"/>
        <v>460.74842806417564</v>
      </c>
    </row>
    <row r="69" spans="1:29" x14ac:dyDescent="0.25">
      <c r="A69" s="7" t="s">
        <v>95</v>
      </c>
      <c r="B69" s="7" t="s">
        <v>98</v>
      </c>
      <c r="C69" s="1">
        <v>199.9</v>
      </c>
      <c r="D69" s="7">
        <v>2780887.1900000004</v>
      </c>
      <c r="E69" s="7">
        <v>-307037.73553715844</v>
      </c>
      <c r="F69" s="7">
        <f t="shared" ref="F69:F132" si="9">ROUND(D69+E69,2)</f>
        <v>2473849.4500000002</v>
      </c>
      <c r="G69" s="7">
        <v>1289444.56</v>
      </c>
      <c r="H69" s="7">
        <v>192072.8</v>
      </c>
      <c r="I69" s="7">
        <f t="shared" ref="I69:I132" si="10">ROUND(F69-G69-H69,2)</f>
        <v>992332.09</v>
      </c>
      <c r="J69" s="7">
        <v>0</v>
      </c>
      <c r="K69" s="14">
        <v>12375.429187216576</v>
      </c>
      <c r="L69" s="1">
        <v>196.4</v>
      </c>
      <c r="M69" s="7">
        <v>2842687.13</v>
      </c>
      <c r="N69" s="7">
        <v>-246297.31133045026</v>
      </c>
      <c r="O69" s="7">
        <f t="shared" ref="O69:O132" si="11">M69+N69</f>
        <v>2596389.8186695497</v>
      </c>
      <c r="P69" s="7">
        <v>1308471.29</v>
      </c>
      <c r="Q69" s="7">
        <v>197834.98</v>
      </c>
      <c r="R69" s="7">
        <f t="shared" ref="R69:R132" si="12">O69-P69-Q69</f>
        <v>1090083.5486695496</v>
      </c>
      <c r="S69" s="7">
        <v>0</v>
      </c>
      <c r="T69" s="14">
        <f t="shared" ref="T69:T132" si="13">O69/L69</f>
        <v>13219.907427034366</v>
      </c>
      <c r="U69" s="1">
        <f t="shared" si="8"/>
        <v>-3.5</v>
      </c>
      <c r="V69" s="7">
        <f t="shared" si="8"/>
        <v>61799.939999999478</v>
      </c>
      <c r="W69" s="7">
        <f t="shared" si="8"/>
        <v>60740.42420670818</v>
      </c>
      <c r="X69" s="7">
        <f t="shared" si="8"/>
        <v>122540.36866954947</v>
      </c>
      <c r="Y69" s="7">
        <f t="shared" si="8"/>
        <v>19026.729999999981</v>
      </c>
      <c r="Z69" s="7">
        <f t="shared" si="8"/>
        <v>5762.1800000000221</v>
      </c>
      <c r="AA69" s="7">
        <f t="shared" si="8"/>
        <v>97751.458669549669</v>
      </c>
      <c r="AB69" s="7">
        <f t="shared" si="8"/>
        <v>0</v>
      </c>
      <c r="AC69" s="14">
        <f t="shared" si="8"/>
        <v>844.47823981779038</v>
      </c>
    </row>
    <row r="70" spans="1:29" x14ac:dyDescent="0.25">
      <c r="A70" s="7" t="s">
        <v>99</v>
      </c>
      <c r="B70" s="7" t="s">
        <v>100</v>
      </c>
      <c r="C70" s="1">
        <v>6056.1</v>
      </c>
      <c r="D70" s="7">
        <v>53873805.909999996</v>
      </c>
      <c r="E70" s="7">
        <v>-5948206.5402929122</v>
      </c>
      <c r="F70" s="7">
        <f t="shared" si="9"/>
        <v>47925599.369999997</v>
      </c>
      <c r="G70" s="7">
        <v>23275653.649999999</v>
      </c>
      <c r="H70" s="7">
        <v>1192260.3600000001</v>
      </c>
      <c r="I70" s="7">
        <f t="shared" si="10"/>
        <v>23457685.359999999</v>
      </c>
      <c r="J70" s="7">
        <v>0</v>
      </c>
      <c r="K70" s="14">
        <v>7913.6039527678795</v>
      </c>
      <c r="L70" s="1">
        <v>6104.9000000000005</v>
      </c>
      <c r="M70" s="7">
        <v>56195541.969999999</v>
      </c>
      <c r="N70" s="7">
        <v>-4868918.1267614476</v>
      </c>
      <c r="O70" s="7">
        <f t="shared" si="11"/>
        <v>51326623.843238547</v>
      </c>
      <c r="P70" s="7">
        <v>23608242.16</v>
      </c>
      <c r="Q70" s="7">
        <v>1228028.17</v>
      </c>
      <c r="R70" s="7">
        <f t="shared" si="12"/>
        <v>26490353.513238549</v>
      </c>
      <c r="S70" s="7">
        <v>0</v>
      </c>
      <c r="T70" s="14">
        <f t="shared" si="13"/>
        <v>8407.4471069531919</v>
      </c>
      <c r="U70" s="1">
        <f t="shared" si="8"/>
        <v>48.800000000000182</v>
      </c>
      <c r="V70" s="7">
        <f t="shared" si="8"/>
        <v>2321736.0600000024</v>
      </c>
      <c r="W70" s="7">
        <f t="shared" si="8"/>
        <v>1079288.4135314645</v>
      </c>
      <c r="X70" s="7">
        <f t="shared" si="8"/>
        <v>3401024.4732385501</v>
      </c>
      <c r="Y70" s="7">
        <f t="shared" si="8"/>
        <v>332588.51000000164</v>
      </c>
      <c r="Z70" s="7">
        <f t="shared" si="8"/>
        <v>35767.809999999823</v>
      </c>
      <c r="AA70" s="7">
        <f t="shared" si="8"/>
        <v>3032668.1532385498</v>
      </c>
      <c r="AB70" s="7">
        <f t="shared" si="8"/>
        <v>0</v>
      </c>
      <c r="AC70" s="14">
        <f t="shared" si="8"/>
        <v>493.84315418531241</v>
      </c>
    </row>
    <row r="71" spans="1:29" x14ac:dyDescent="0.25">
      <c r="A71" s="7" t="s">
        <v>99</v>
      </c>
      <c r="B71" s="7" t="s">
        <v>101</v>
      </c>
      <c r="C71" s="1">
        <v>4715.1000000000004</v>
      </c>
      <c r="D71" s="7">
        <v>39188001.280000001</v>
      </c>
      <c r="E71" s="7">
        <v>-4326746.9520180225</v>
      </c>
      <c r="F71" s="7">
        <f t="shared" si="9"/>
        <v>34861254.329999998</v>
      </c>
      <c r="G71" s="7">
        <v>3362113.98</v>
      </c>
      <c r="H71" s="7">
        <v>234768.74</v>
      </c>
      <c r="I71" s="7">
        <f t="shared" si="10"/>
        <v>31264371.609999999</v>
      </c>
      <c r="J71" s="7">
        <v>0</v>
      </c>
      <c r="K71" s="14">
        <v>7393.5309923948689</v>
      </c>
      <c r="L71" s="1">
        <v>4703.7</v>
      </c>
      <c r="M71" s="7">
        <v>40461835.899999999</v>
      </c>
      <c r="N71" s="7">
        <v>-3505711.6516596358</v>
      </c>
      <c r="O71" s="7">
        <f t="shared" si="11"/>
        <v>36956124.248340361</v>
      </c>
      <c r="P71" s="7">
        <v>3159388.91</v>
      </c>
      <c r="Q71" s="7">
        <v>241811.8</v>
      </c>
      <c r="R71" s="7">
        <f t="shared" si="12"/>
        <v>33554923.53834036</v>
      </c>
      <c r="S71" s="7">
        <v>0</v>
      </c>
      <c r="T71" s="14">
        <f t="shared" si="13"/>
        <v>7856.8200030487405</v>
      </c>
      <c r="U71" s="1">
        <f t="shared" si="8"/>
        <v>-11.400000000000546</v>
      </c>
      <c r="V71" s="7">
        <f t="shared" si="8"/>
        <v>1273834.6199999973</v>
      </c>
      <c r="W71" s="7">
        <f t="shared" si="8"/>
        <v>821035.30035838671</v>
      </c>
      <c r="X71" s="7">
        <f t="shared" si="8"/>
        <v>2094869.9183403626</v>
      </c>
      <c r="Y71" s="7">
        <f t="shared" si="8"/>
        <v>-202725.06999999983</v>
      </c>
      <c r="Z71" s="7">
        <f t="shared" si="8"/>
        <v>7043.0599999999977</v>
      </c>
      <c r="AA71" s="7">
        <f t="shared" si="8"/>
        <v>2290551.9283403605</v>
      </c>
      <c r="AB71" s="7">
        <f t="shared" si="8"/>
        <v>0</v>
      </c>
      <c r="AC71" s="14">
        <f t="shared" si="8"/>
        <v>463.28901065387163</v>
      </c>
    </row>
    <row r="72" spans="1:29" x14ac:dyDescent="0.25">
      <c r="A72" s="7" t="s">
        <v>99</v>
      </c>
      <c r="B72" s="7" t="s">
        <v>102</v>
      </c>
      <c r="C72" s="1">
        <v>1103.4000000000001</v>
      </c>
      <c r="D72" s="7">
        <v>10139244.800000001</v>
      </c>
      <c r="E72" s="7">
        <v>-1119473.948689342</v>
      </c>
      <c r="F72" s="7">
        <f t="shared" si="9"/>
        <v>9019770.8499999996</v>
      </c>
      <c r="G72" s="7">
        <v>1356687.88</v>
      </c>
      <c r="H72" s="7">
        <v>91642.1</v>
      </c>
      <c r="I72" s="7">
        <f t="shared" si="10"/>
        <v>7571440.8700000001</v>
      </c>
      <c r="J72" s="7">
        <v>0</v>
      </c>
      <c r="K72" s="14">
        <v>8174.5211365973682</v>
      </c>
      <c r="L72" s="1">
        <v>1130.2</v>
      </c>
      <c r="M72" s="7">
        <v>10725695.870000001</v>
      </c>
      <c r="N72" s="7">
        <v>-929300.31836782373</v>
      </c>
      <c r="O72" s="7">
        <f t="shared" si="11"/>
        <v>9796395.5516321771</v>
      </c>
      <c r="P72" s="7">
        <v>1265737.68</v>
      </c>
      <c r="Q72" s="7">
        <v>94391.360000000001</v>
      </c>
      <c r="R72" s="7">
        <f t="shared" si="12"/>
        <v>8436266.511632178</v>
      </c>
      <c r="S72" s="7">
        <v>0</v>
      </c>
      <c r="T72" s="14">
        <f t="shared" si="13"/>
        <v>8667.8424629553847</v>
      </c>
      <c r="U72" s="1">
        <f t="shared" si="8"/>
        <v>26.799999999999955</v>
      </c>
      <c r="V72" s="7">
        <f t="shared" si="8"/>
        <v>586451.0700000003</v>
      </c>
      <c r="W72" s="7">
        <f t="shared" si="8"/>
        <v>190173.63032151829</v>
      </c>
      <c r="X72" s="7">
        <f t="shared" si="8"/>
        <v>776624.70163217746</v>
      </c>
      <c r="Y72" s="7">
        <f t="shared" si="8"/>
        <v>-90950.199999999953</v>
      </c>
      <c r="Z72" s="7">
        <f t="shared" si="8"/>
        <v>2749.2599999999948</v>
      </c>
      <c r="AA72" s="7">
        <f t="shared" si="8"/>
        <v>864825.64163217787</v>
      </c>
      <c r="AB72" s="7">
        <f t="shared" si="8"/>
        <v>0</v>
      </c>
      <c r="AC72" s="14">
        <f t="shared" si="8"/>
        <v>493.32132635801645</v>
      </c>
    </row>
    <row r="73" spans="1:29" x14ac:dyDescent="0.25">
      <c r="A73" s="7" t="s">
        <v>103</v>
      </c>
      <c r="B73" s="7" t="s">
        <v>103</v>
      </c>
      <c r="C73" s="1">
        <v>440</v>
      </c>
      <c r="D73" s="7">
        <v>4515408.5900000008</v>
      </c>
      <c r="E73" s="7">
        <v>-498546.23139122501</v>
      </c>
      <c r="F73" s="7">
        <f t="shared" si="9"/>
        <v>4016862.36</v>
      </c>
      <c r="G73" s="7">
        <v>1289897.95</v>
      </c>
      <c r="H73" s="7">
        <v>92041.64</v>
      </c>
      <c r="I73" s="7">
        <f t="shared" si="10"/>
        <v>2634922.77</v>
      </c>
      <c r="J73" s="7">
        <v>0</v>
      </c>
      <c r="K73" s="14">
        <v>9129.2283526882147</v>
      </c>
      <c r="L73" s="1">
        <v>440.3</v>
      </c>
      <c r="M73" s="7">
        <v>4669156.25</v>
      </c>
      <c r="N73" s="7">
        <v>-404547.02820453118</v>
      </c>
      <c r="O73" s="7">
        <f t="shared" si="11"/>
        <v>4264609.2217954686</v>
      </c>
      <c r="P73" s="7">
        <v>1323119.98</v>
      </c>
      <c r="Q73" s="7">
        <v>94802.89</v>
      </c>
      <c r="R73" s="7">
        <f t="shared" si="12"/>
        <v>2846686.3517954685</v>
      </c>
      <c r="S73" s="7">
        <v>0</v>
      </c>
      <c r="T73" s="14">
        <f t="shared" si="13"/>
        <v>9685.6898064852794</v>
      </c>
      <c r="U73" s="1">
        <f t="shared" si="8"/>
        <v>0.30000000000001137</v>
      </c>
      <c r="V73" s="7">
        <f t="shared" si="8"/>
        <v>153747.65999999922</v>
      </c>
      <c r="W73" s="7">
        <f t="shared" si="8"/>
        <v>93999.203186693834</v>
      </c>
      <c r="X73" s="7">
        <f t="shared" si="8"/>
        <v>247746.86179546872</v>
      </c>
      <c r="Y73" s="7">
        <f t="shared" si="8"/>
        <v>33222.030000000028</v>
      </c>
      <c r="Z73" s="7">
        <f t="shared" si="8"/>
        <v>2761.25</v>
      </c>
      <c r="AA73" s="7">
        <f t="shared" si="8"/>
        <v>211763.58179546846</v>
      </c>
      <c r="AB73" s="7">
        <f t="shared" si="8"/>
        <v>0</v>
      </c>
      <c r="AC73" s="14">
        <f t="shared" si="8"/>
        <v>556.46145379706468</v>
      </c>
    </row>
    <row r="74" spans="1:29" x14ac:dyDescent="0.25">
      <c r="A74" s="7" t="s">
        <v>104</v>
      </c>
      <c r="B74" s="7" t="s">
        <v>105</v>
      </c>
      <c r="C74" s="1">
        <v>428.09999999999997</v>
      </c>
      <c r="D74" s="7">
        <v>4485126.13</v>
      </c>
      <c r="E74" s="7">
        <v>-495202.74519073125</v>
      </c>
      <c r="F74" s="7">
        <f t="shared" si="9"/>
        <v>3989923.38</v>
      </c>
      <c r="G74" s="7">
        <v>1686649.73</v>
      </c>
      <c r="H74" s="7">
        <v>145594.76999999999</v>
      </c>
      <c r="I74" s="7">
        <f t="shared" si="10"/>
        <v>2157678.88</v>
      </c>
      <c r="J74" s="7">
        <v>0</v>
      </c>
      <c r="K74" s="14">
        <v>9320.0689418697748</v>
      </c>
      <c r="L74" s="1">
        <v>420.3</v>
      </c>
      <c r="M74" s="7">
        <v>4607445.22</v>
      </c>
      <c r="N74" s="7">
        <v>-399200.23481034121</v>
      </c>
      <c r="O74" s="7">
        <f t="shared" si="11"/>
        <v>4208244.9851896586</v>
      </c>
      <c r="P74" s="7">
        <v>1533111.82</v>
      </c>
      <c r="Q74" s="7">
        <v>149962.60999999999</v>
      </c>
      <c r="R74" s="7">
        <f t="shared" si="12"/>
        <v>2525170.5551896584</v>
      </c>
      <c r="S74" s="7">
        <v>0</v>
      </c>
      <c r="T74" s="14">
        <f t="shared" si="13"/>
        <v>10012.479146299449</v>
      </c>
      <c r="U74" s="1">
        <f t="shared" si="8"/>
        <v>-7.7999999999999545</v>
      </c>
      <c r="V74" s="7">
        <f t="shared" si="8"/>
        <v>122319.08999999985</v>
      </c>
      <c r="W74" s="7">
        <f t="shared" si="8"/>
        <v>96002.510380390042</v>
      </c>
      <c r="X74" s="7">
        <f t="shared" si="8"/>
        <v>218321.6051896587</v>
      </c>
      <c r="Y74" s="7">
        <f t="shared" si="8"/>
        <v>-153537.90999999992</v>
      </c>
      <c r="Z74" s="7">
        <f t="shared" si="8"/>
        <v>4367.8399999999965</v>
      </c>
      <c r="AA74" s="7">
        <f t="shared" si="8"/>
        <v>367491.67518965853</v>
      </c>
      <c r="AB74" s="7">
        <f t="shared" si="8"/>
        <v>0</v>
      </c>
      <c r="AC74" s="14">
        <f t="shared" si="8"/>
        <v>692.4102044296742</v>
      </c>
    </row>
    <row r="75" spans="1:29" x14ac:dyDescent="0.25">
      <c r="A75" s="7" t="s">
        <v>104</v>
      </c>
      <c r="B75" s="7" t="s">
        <v>106</v>
      </c>
      <c r="C75" s="1">
        <v>1257.3999999999999</v>
      </c>
      <c r="D75" s="7">
        <v>10859674.08</v>
      </c>
      <c r="E75" s="7">
        <v>-1199016.5405432263</v>
      </c>
      <c r="F75" s="7">
        <f t="shared" si="9"/>
        <v>9660657.5399999991</v>
      </c>
      <c r="G75" s="7">
        <v>6432115.2999999998</v>
      </c>
      <c r="H75" s="7">
        <v>465645.68</v>
      </c>
      <c r="I75" s="7">
        <f t="shared" si="10"/>
        <v>2762896.56</v>
      </c>
      <c r="J75" s="7">
        <v>0</v>
      </c>
      <c r="K75" s="14">
        <v>7683.0388180123891</v>
      </c>
      <c r="L75" s="1">
        <v>1281.5</v>
      </c>
      <c r="M75" s="7">
        <v>11431900.85</v>
      </c>
      <c r="N75" s="7">
        <v>-990487.63159218617</v>
      </c>
      <c r="O75" s="7">
        <f t="shared" si="11"/>
        <v>10441413.218407813</v>
      </c>
      <c r="P75" s="7">
        <v>6579180.3600000003</v>
      </c>
      <c r="Q75" s="7">
        <v>479615.05</v>
      </c>
      <c r="R75" s="7">
        <f t="shared" si="12"/>
        <v>3382617.8084078133</v>
      </c>
      <c r="S75" s="7">
        <v>0</v>
      </c>
      <c r="T75" s="14">
        <f t="shared" si="13"/>
        <v>8147.8058668808535</v>
      </c>
      <c r="U75" s="1">
        <f t="shared" si="8"/>
        <v>24.100000000000136</v>
      </c>
      <c r="V75" s="7">
        <f t="shared" si="8"/>
        <v>572226.76999999955</v>
      </c>
      <c r="W75" s="7">
        <f t="shared" si="8"/>
        <v>208528.90895104012</v>
      </c>
      <c r="X75" s="7">
        <f t="shared" si="8"/>
        <v>780755.67840781435</v>
      </c>
      <c r="Y75" s="7">
        <f t="shared" si="8"/>
        <v>147065.06000000052</v>
      </c>
      <c r="Z75" s="7">
        <f t="shared" si="8"/>
        <v>13969.369999999995</v>
      </c>
      <c r="AA75" s="7">
        <f t="shared" si="8"/>
        <v>619721.24840781325</v>
      </c>
      <c r="AB75" s="7">
        <f t="shared" si="8"/>
        <v>0</v>
      </c>
      <c r="AC75" s="14">
        <f t="shared" si="8"/>
        <v>464.76704886846437</v>
      </c>
    </row>
    <row r="76" spans="1:29" x14ac:dyDescent="0.25">
      <c r="A76" s="7" t="s">
        <v>107</v>
      </c>
      <c r="B76" s="7" t="s">
        <v>107</v>
      </c>
      <c r="C76" s="1">
        <v>1959.2</v>
      </c>
      <c r="D76" s="7">
        <v>16703024.33</v>
      </c>
      <c r="E76" s="7">
        <v>-1844180.8014892046</v>
      </c>
      <c r="F76" s="7">
        <f t="shared" si="9"/>
        <v>14858843.529999999</v>
      </c>
      <c r="G76" s="7">
        <v>8361803.8799999999</v>
      </c>
      <c r="H76" s="7">
        <v>509669.69</v>
      </c>
      <c r="I76" s="7">
        <f t="shared" si="10"/>
        <v>5987369.96</v>
      </c>
      <c r="J76" s="7">
        <v>0</v>
      </c>
      <c r="K76" s="14">
        <v>7584.1346271426855</v>
      </c>
      <c r="L76" s="1">
        <v>1957.8</v>
      </c>
      <c r="M76" s="7">
        <v>17259134.060000002</v>
      </c>
      <c r="N76" s="7">
        <v>-1495373.2579321167</v>
      </c>
      <c r="O76" s="7">
        <f t="shared" si="11"/>
        <v>15763760.802067885</v>
      </c>
      <c r="P76" s="7">
        <v>8539729.9700000007</v>
      </c>
      <c r="Q76" s="7">
        <v>524959.78</v>
      </c>
      <c r="R76" s="7">
        <f t="shared" si="12"/>
        <v>6699071.0520678842</v>
      </c>
      <c r="S76" s="7">
        <v>0</v>
      </c>
      <c r="T76" s="14">
        <f t="shared" si="13"/>
        <v>8051.7728072672826</v>
      </c>
      <c r="U76" s="1">
        <f t="shared" si="8"/>
        <v>-1.4000000000000909</v>
      </c>
      <c r="V76" s="7">
        <f t="shared" si="8"/>
        <v>556109.73000000231</v>
      </c>
      <c r="W76" s="7">
        <f t="shared" si="8"/>
        <v>348807.54355708789</v>
      </c>
      <c r="X76" s="7">
        <f t="shared" si="8"/>
        <v>904917.27206788585</v>
      </c>
      <c r="Y76" s="7">
        <f t="shared" si="8"/>
        <v>177926.09000000078</v>
      </c>
      <c r="Z76" s="7">
        <f t="shared" si="8"/>
        <v>15290.090000000026</v>
      </c>
      <c r="AA76" s="7">
        <f t="shared" si="8"/>
        <v>711701.09206788428</v>
      </c>
      <c r="AB76" s="7">
        <f t="shared" si="8"/>
        <v>0</v>
      </c>
      <c r="AC76" s="14">
        <f t="shared" si="8"/>
        <v>467.63818012459706</v>
      </c>
    </row>
    <row r="77" spans="1:29" x14ac:dyDescent="0.25">
      <c r="A77" s="7" t="s">
        <v>108</v>
      </c>
      <c r="B77" s="7" t="s">
        <v>108</v>
      </c>
      <c r="C77" s="1">
        <v>92.6</v>
      </c>
      <c r="D77" s="7">
        <v>1619852.9500000002</v>
      </c>
      <c r="E77" s="7">
        <v>-178847.95307758811</v>
      </c>
      <c r="F77" s="7">
        <f t="shared" si="9"/>
        <v>1441005</v>
      </c>
      <c r="G77" s="7">
        <v>979051.35</v>
      </c>
      <c r="H77" s="7">
        <v>68297.03</v>
      </c>
      <c r="I77" s="7">
        <f t="shared" si="10"/>
        <v>393656.62</v>
      </c>
      <c r="J77" s="7">
        <v>0</v>
      </c>
      <c r="K77" s="14">
        <v>15561.601741513548</v>
      </c>
      <c r="L77" s="1">
        <v>102.4</v>
      </c>
      <c r="M77" s="7">
        <v>1825035.98</v>
      </c>
      <c r="N77" s="7">
        <v>-158125.54614666069</v>
      </c>
      <c r="O77" s="7">
        <f t="shared" si="11"/>
        <v>1666910.4338533394</v>
      </c>
      <c r="P77" s="7">
        <v>976759.47</v>
      </c>
      <c r="Q77" s="7">
        <v>70345.94</v>
      </c>
      <c r="R77" s="7">
        <f t="shared" si="12"/>
        <v>619805.02385333949</v>
      </c>
      <c r="S77" s="7">
        <v>0</v>
      </c>
      <c r="T77" s="14">
        <f t="shared" si="13"/>
        <v>16278.422205599018</v>
      </c>
      <c r="U77" s="1">
        <f t="shared" si="8"/>
        <v>9.8000000000000114</v>
      </c>
      <c r="V77" s="7">
        <f t="shared" si="8"/>
        <v>205183.0299999998</v>
      </c>
      <c r="W77" s="7">
        <f t="shared" si="8"/>
        <v>20722.40693092742</v>
      </c>
      <c r="X77" s="7">
        <f t="shared" si="8"/>
        <v>225905.4338533394</v>
      </c>
      <c r="Y77" s="7">
        <f t="shared" si="8"/>
        <v>-2291.8800000000047</v>
      </c>
      <c r="Z77" s="7">
        <f t="shared" si="8"/>
        <v>2048.9100000000035</v>
      </c>
      <c r="AA77" s="7">
        <f t="shared" si="8"/>
        <v>226148.40385333949</v>
      </c>
      <c r="AB77" s="7">
        <f t="shared" si="8"/>
        <v>0</v>
      </c>
      <c r="AC77" s="14">
        <f t="shared" si="8"/>
        <v>716.82046408546921</v>
      </c>
    </row>
    <row r="78" spans="1:29" x14ac:dyDescent="0.25">
      <c r="A78" s="7" t="s">
        <v>109</v>
      </c>
      <c r="B78" s="7" t="s">
        <v>109</v>
      </c>
      <c r="C78" s="1">
        <v>526.20000000000005</v>
      </c>
      <c r="D78" s="7">
        <v>5026355.72</v>
      </c>
      <c r="E78" s="7">
        <v>-554959.90050320711</v>
      </c>
      <c r="F78" s="7">
        <f t="shared" si="9"/>
        <v>4471395.82</v>
      </c>
      <c r="G78" s="7">
        <v>2043724.99</v>
      </c>
      <c r="H78" s="7">
        <v>10899.4</v>
      </c>
      <c r="I78" s="7">
        <f t="shared" si="10"/>
        <v>2416771.4300000002</v>
      </c>
      <c r="J78" s="7">
        <v>0</v>
      </c>
      <c r="K78" s="14">
        <v>8497.5175274595858</v>
      </c>
      <c r="L78" s="1">
        <v>523.70000000000005</v>
      </c>
      <c r="M78" s="7">
        <v>5169081.1399999997</v>
      </c>
      <c r="N78" s="7">
        <v>-447861.73384861345</v>
      </c>
      <c r="O78" s="7">
        <f t="shared" si="11"/>
        <v>4721219.406151386</v>
      </c>
      <c r="P78" s="7">
        <v>2022925.17</v>
      </c>
      <c r="Q78" s="7">
        <v>11226.38</v>
      </c>
      <c r="R78" s="7">
        <f t="shared" si="12"/>
        <v>2687067.8561513862</v>
      </c>
      <c r="S78" s="7">
        <v>0</v>
      </c>
      <c r="T78" s="14">
        <f t="shared" si="13"/>
        <v>9015.1220281676251</v>
      </c>
      <c r="U78" s="1">
        <f t="shared" si="8"/>
        <v>-2.5</v>
      </c>
      <c r="V78" s="7">
        <f t="shared" si="8"/>
        <v>142725.41999999993</v>
      </c>
      <c r="W78" s="7">
        <f t="shared" si="8"/>
        <v>107098.16665459366</v>
      </c>
      <c r="X78" s="7">
        <f t="shared" si="8"/>
        <v>249823.58615138568</v>
      </c>
      <c r="Y78" s="7">
        <f t="shared" si="8"/>
        <v>-20799.820000000065</v>
      </c>
      <c r="Z78" s="7">
        <f t="shared" si="8"/>
        <v>326.97999999999956</v>
      </c>
      <c r="AA78" s="7">
        <f t="shared" si="8"/>
        <v>270296.426151386</v>
      </c>
      <c r="AB78" s="7">
        <f t="shared" si="8"/>
        <v>0</v>
      </c>
      <c r="AC78" s="14">
        <f t="shared" si="8"/>
        <v>517.60450070803927</v>
      </c>
    </row>
    <row r="79" spans="1:29" x14ac:dyDescent="0.25">
      <c r="A79" s="7" t="s">
        <v>109</v>
      </c>
      <c r="B79" s="7" t="s">
        <v>110</v>
      </c>
      <c r="C79" s="1">
        <v>214.2</v>
      </c>
      <c r="D79" s="7">
        <v>2781434.0500000003</v>
      </c>
      <c r="E79" s="7">
        <v>-307098.11434600031</v>
      </c>
      <c r="F79" s="7">
        <f t="shared" si="9"/>
        <v>2474335.94</v>
      </c>
      <c r="G79" s="7">
        <v>859892.26</v>
      </c>
      <c r="H79" s="7">
        <v>99747.04</v>
      </c>
      <c r="I79" s="7">
        <f t="shared" si="10"/>
        <v>1514696.64</v>
      </c>
      <c r="J79" s="7">
        <v>0</v>
      </c>
      <c r="K79" s="14">
        <v>11551.516225432544</v>
      </c>
      <c r="L79" s="1">
        <v>214.1</v>
      </c>
      <c r="M79" s="7">
        <v>2873393.38</v>
      </c>
      <c r="N79" s="7">
        <v>-248957.77534572184</v>
      </c>
      <c r="O79" s="7">
        <f t="shared" si="11"/>
        <v>2624435.6046542781</v>
      </c>
      <c r="P79" s="7">
        <v>863674.32</v>
      </c>
      <c r="Q79" s="7">
        <v>102739.45</v>
      </c>
      <c r="R79" s="7">
        <f t="shared" si="12"/>
        <v>1658021.8346542784</v>
      </c>
      <c r="S79" s="7">
        <v>0</v>
      </c>
      <c r="T79" s="14">
        <f t="shared" si="13"/>
        <v>12257.989746166642</v>
      </c>
      <c r="U79" s="1">
        <f t="shared" si="8"/>
        <v>-9.9999999999994316E-2</v>
      </c>
      <c r="V79" s="7">
        <f t="shared" si="8"/>
        <v>91959.329999999609</v>
      </c>
      <c r="W79" s="7">
        <f t="shared" si="8"/>
        <v>58140.339000278473</v>
      </c>
      <c r="X79" s="7">
        <f t="shared" si="8"/>
        <v>150099.6646542782</v>
      </c>
      <c r="Y79" s="7">
        <f t="shared" si="8"/>
        <v>3782.0599999999395</v>
      </c>
      <c r="Z79" s="7">
        <f t="shared" si="8"/>
        <v>2992.4100000000035</v>
      </c>
      <c r="AA79" s="7">
        <f t="shared" si="8"/>
        <v>143325.19465427846</v>
      </c>
      <c r="AB79" s="7">
        <f t="shared" si="8"/>
        <v>0</v>
      </c>
      <c r="AC79" s="14">
        <f t="shared" si="8"/>
        <v>706.4735207340982</v>
      </c>
    </row>
    <row r="80" spans="1:29" x14ac:dyDescent="0.25">
      <c r="A80" s="7" t="s">
        <v>111</v>
      </c>
      <c r="B80" s="7" t="s">
        <v>112</v>
      </c>
      <c r="C80" s="1">
        <v>175</v>
      </c>
      <c r="D80" s="7">
        <v>2586765.2200000002</v>
      </c>
      <c r="E80" s="7">
        <v>-285604.73016349843</v>
      </c>
      <c r="F80" s="7">
        <f t="shared" si="9"/>
        <v>2301160.4900000002</v>
      </c>
      <c r="G80" s="7">
        <v>1283333.72</v>
      </c>
      <c r="H80" s="7">
        <v>267504.12</v>
      </c>
      <c r="I80" s="7">
        <f t="shared" si="10"/>
        <v>750322.65</v>
      </c>
      <c r="J80" s="7">
        <v>0</v>
      </c>
      <c r="K80" s="14">
        <v>13149.482347820775</v>
      </c>
      <c r="L80" s="1">
        <v>170.7</v>
      </c>
      <c r="M80" s="7">
        <v>2638740.1</v>
      </c>
      <c r="N80" s="7">
        <v>-228626.84573023819</v>
      </c>
      <c r="O80" s="7">
        <f t="shared" si="11"/>
        <v>2410113.254269762</v>
      </c>
      <c r="P80" s="7">
        <v>1300242.1399999999</v>
      </c>
      <c r="Q80" s="7">
        <v>275529.24</v>
      </c>
      <c r="R80" s="7">
        <f t="shared" si="12"/>
        <v>834341.87426976208</v>
      </c>
      <c r="S80" s="7">
        <v>0</v>
      </c>
      <c r="T80" s="14">
        <f t="shared" si="13"/>
        <v>14118.999732101711</v>
      </c>
      <c r="U80" s="1">
        <f t="shared" si="8"/>
        <v>-4.3000000000000114</v>
      </c>
      <c r="V80" s="7">
        <f t="shared" si="8"/>
        <v>51974.879999999888</v>
      </c>
      <c r="W80" s="7">
        <f t="shared" si="8"/>
        <v>56977.884433260246</v>
      </c>
      <c r="X80" s="7">
        <f t="shared" si="8"/>
        <v>108952.76426976174</v>
      </c>
      <c r="Y80" s="7">
        <f t="shared" si="8"/>
        <v>16908.419999999925</v>
      </c>
      <c r="Z80" s="7">
        <f t="shared" si="8"/>
        <v>8025.1199999999953</v>
      </c>
      <c r="AA80" s="7">
        <f t="shared" si="8"/>
        <v>84019.224269762053</v>
      </c>
      <c r="AB80" s="7">
        <f t="shared" si="8"/>
        <v>0</v>
      </c>
      <c r="AC80" s="14">
        <f t="shared" si="8"/>
        <v>969.51738428093631</v>
      </c>
    </row>
    <row r="81" spans="1:29" x14ac:dyDescent="0.25">
      <c r="A81" s="7" t="s">
        <v>113</v>
      </c>
      <c r="B81" s="7" t="s">
        <v>113</v>
      </c>
      <c r="C81" s="1">
        <v>80996.3</v>
      </c>
      <c r="D81" s="7">
        <v>680894228.81000006</v>
      </c>
      <c r="E81" s="7">
        <v>-75177527.123688251</v>
      </c>
      <c r="F81" s="7">
        <f t="shared" si="9"/>
        <v>605716701.69000006</v>
      </c>
      <c r="G81" s="7">
        <v>247171456.00999999</v>
      </c>
      <c r="H81" s="7">
        <v>19127654.59</v>
      </c>
      <c r="I81" s="7">
        <f t="shared" si="10"/>
        <v>339417591.08999997</v>
      </c>
      <c r="J81" s="7">
        <v>0</v>
      </c>
      <c r="K81" s="14">
        <v>7478.3220675257298</v>
      </c>
      <c r="L81" s="1">
        <v>80984.800000000003</v>
      </c>
      <c r="M81" s="7">
        <v>704419628.79999995</v>
      </c>
      <c r="N81" s="7">
        <v>-61032626.06385874</v>
      </c>
      <c r="O81" s="7">
        <f t="shared" si="11"/>
        <v>643387002.7361412</v>
      </c>
      <c r="P81" s="7">
        <v>252389504.49000001</v>
      </c>
      <c r="Q81" s="7">
        <v>19701484.23</v>
      </c>
      <c r="R81" s="7">
        <f t="shared" si="12"/>
        <v>371296014.01614118</v>
      </c>
      <c r="S81" s="7">
        <v>0</v>
      </c>
      <c r="T81" s="14">
        <f t="shared" si="13"/>
        <v>7944.5402438005794</v>
      </c>
      <c r="U81" s="1">
        <f t="shared" si="8"/>
        <v>-11.5</v>
      </c>
      <c r="V81" s="7">
        <f t="shared" si="8"/>
        <v>23525399.98999989</v>
      </c>
      <c r="W81" s="7">
        <f t="shared" si="8"/>
        <v>14144901.059829511</v>
      </c>
      <c r="X81" s="7">
        <f t="shared" si="8"/>
        <v>37670301.046141148</v>
      </c>
      <c r="Y81" s="7">
        <f t="shared" si="8"/>
        <v>5218048.4800000191</v>
      </c>
      <c r="Z81" s="7">
        <f t="shared" si="8"/>
        <v>573829.6400000006</v>
      </c>
      <c r="AA81" s="7">
        <f t="shared" si="8"/>
        <v>31878422.926141202</v>
      </c>
      <c r="AB81" s="7">
        <f t="shared" si="8"/>
        <v>0</v>
      </c>
      <c r="AC81" s="14">
        <f t="shared" si="8"/>
        <v>466.21817627484961</v>
      </c>
    </row>
    <row r="82" spans="1:29" x14ac:dyDescent="0.25">
      <c r="A82" s="7" t="s">
        <v>76</v>
      </c>
      <c r="B82" s="7" t="s">
        <v>114</v>
      </c>
      <c r="C82" s="1">
        <v>168.9</v>
      </c>
      <c r="D82" s="7">
        <v>2370468.0100000002</v>
      </c>
      <c r="E82" s="7">
        <v>-261723.35669383057</v>
      </c>
      <c r="F82" s="7">
        <f t="shared" si="9"/>
        <v>2108744.65</v>
      </c>
      <c r="G82" s="7">
        <v>480558.62</v>
      </c>
      <c r="H82" s="7">
        <v>71163.3</v>
      </c>
      <c r="I82" s="7">
        <f t="shared" si="10"/>
        <v>1557022.73</v>
      </c>
      <c r="J82" s="7">
        <v>0</v>
      </c>
      <c r="K82" s="14">
        <v>12485.16083219786</v>
      </c>
      <c r="L82" s="1">
        <v>166.3</v>
      </c>
      <c r="M82" s="7">
        <v>2423530.4699999997</v>
      </c>
      <c r="N82" s="7">
        <v>-209980.56113492252</v>
      </c>
      <c r="O82" s="7">
        <f t="shared" si="11"/>
        <v>2213549.9088650774</v>
      </c>
      <c r="P82" s="7">
        <v>483477.16</v>
      </c>
      <c r="Q82" s="7">
        <v>73298.2</v>
      </c>
      <c r="R82" s="7">
        <f t="shared" si="12"/>
        <v>1656774.5488650776</v>
      </c>
      <c r="S82" s="7">
        <v>0</v>
      </c>
      <c r="T82" s="14">
        <f t="shared" si="13"/>
        <v>13310.582735207921</v>
      </c>
      <c r="U82" s="1">
        <f t="shared" si="8"/>
        <v>-2.5999999999999943</v>
      </c>
      <c r="V82" s="7">
        <f t="shared" si="8"/>
        <v>53062.459999999497</v>
      </c>
      <c r="W82" s="7">
        <f t="shared" si="8"/>
        <v>51742.795558908052</v>
      </c>
      <c r="X82" s="7">
        <f t="shared" si="8"/>
        <v>104805.25886507751</v>
      </c>
      <c r="Y82" s="7">
        <f t="shared" si="8"/>
        <v>2918.539999999979</v>
      </c>
      <c r="Z82" s="7">
        <f t="shared" si="8"/>
        <v>2134.8999999999942</v>
      </c>
      <c r="AA82" s="7">
        <f t="shared" si="8"/>
        <v>99751.81886507757</v>
      </c>
      <c r="AB82" s="7">
        <f t="shared" si="8"/>
        <v>0</v>
      </c>
      <c r="AC82" s="14">
        <f t="shared" si="8"/>
        <v>825.42190301006121</v>
      </c>
    </row>
    <row r="83" spans="1:29" x14ac:dyDescent="0.25">
      <c r="A83" s="7" t="s">
        <v>76</v>
      </c>
      <c r="B83" s="7" t="s">
        <v>115</v>
      </c>
      <c r="C83" s="1">
        <v>59.5</v>
      </c>
      <c r="D83" s="7">
        <v>992485.16999999993</v>
      </c>
      <c r="E83" s="7">
        <v>-109580.28079916886</v>
      </c>
      <c r="F83" s="7">
        <f t="shared" si="9"/>
        <v>882904.89</v>
      </c>
      <c r="G83" s="7">
        <v>312349.28000000003</v>
      </c>
      <c r="H83" s="7">
        <v>60841.21</v>
      </c>
      <c r="I83" s="7">
        <f t="shared" si="10"/>
        <v>509714.4</v>
      </c>
      <c r="J83" s="7">
        <v>0</v>
      </c>
      <c r="K83" s="14">
        <v>14838.730676041814</v>
      </c>
      <c r="L83" s="1">
        <v>58.3</v>
      </c>
      <c r="M83" s="7">
        <v>1019632.48</v>
      </c>
      <c r="N83" s="7">
        <v>-88343.432423109858</v>
      </c>
      <c r="O83" s="7">
        <f t="shared" si="11"/>
        <v>931289.04757689009</v>
      </c>
      <c r="P83" s="7">
        <v>308489.71000000002</v>
      </c>
      <c r="Q83" s="7">
        <v>62666.45</v>
      </c>
      <c r="R83" s="7">
        <f t="shared" si="12"/>
        <v>560132.88757689018</v>
      </c>
      <c r="S83" s="7">
        <v>0</v>
      </c>
      <c r="T83" s="14">
        <f t="shared" si="13"/>
        <v>15974.083148831734</v>
      </c>
      <c r="U83" s="1">
        <f t="shared" si="8"/>
        <v>-1.2000000000000028</v>
      </c>
      <c r="V83" s="7">
        <f t="shared" si="8"/>
        <v>27147.310000000056</v>
      </c>
      <c r="W83" s="7">
        <f t="shared" si="8"/>
        <v>21236.848376059002</v>
      </c>
      <c r="X83" s="7">
        <f t="shared" si="8"/>
        <v>48384.15757689008</v>
      </c>
      <c r="Y83" s="7">
        <f t="shared" si="8"/>
        <v>-3859.570000000007</v>
      </c>
      <c r="Z83" s="7">
        <f t="shared" si="8"/>
        <v>1825.239999999998</v>
      </c>
      <c r="AA83" s="7">
        <f t="shared" si="8"/>
        <v>50418.487576890155</v>
      </c>
      <c r="AB83" s="7">
        <f t="shared" si="8"/>
        <v>0</v>
      </c>
      <c r="AC83" s="14">
        <f t="shared" si="8"/>
        <v>1135.3524727899203</v>
      </c>
    </row>
    <row r="84" spans="1:29" x14ac:dyDescent="0.25">
      <c r="A84" s="7" t="s">
        <v>57</v>
      </c>
      <c r="B84" s="7" t="s">
        <v>116</v>
      </c>
      <c r="C84" s="1">
        <v>167</v>
      </c>
      <c r="D84" s="7">
        <v>2364295.4200000004</v>
      </c>
      <c r="E84" s="7">
        <v>-261041.84107434971</v>
      </c>
      <c r="F84" s="7">
        <f t="shared" si="9"/>
        <v>2103253.58</v>
      </c>
      <c r="G84" s="7">
        <v>843310.36</v>
      </c>
      <c r="H84" s="7">
        <v>73939.23</v>
      </c>
      <c r="I84" s="7">
        <f t="shared" si="10"/>
        <v>1186003.99</v>
      </c>
      <c r="J84" s="7">
        <v>0</v>
      </c>
      <c r="K84" s="14">
        <v>12594.326902708708</v>
      </c>
      <c r="L84" s="1">
        <v>165.3</v>
      </c>
      <c r="M84" s="7">
        <v>2431255.6799999997</v>
      </c>
      <c r="N84" s="7">
        <v>-210649.89207619397</v>
      </c>
      <c r="O84" s="7">
        <f t="shared" si="11"/>
        <v>2220605.7879238059</v>
      </c>
      <c r="P84" s="7">
        <v>888376.15</v>
      </c>
      <c r="Q84" s="7">
        <v>76157.41</v>
      </c>
      <c r="R84" s="7">
        <f t="shared" si="12"/>
        <v>1256072.2279238061</v>
      </c>
      <c r="S84" s="7">
        <v>0</v>
      </c>
      <c r="T84" s="14">
        <f t="shared" si="13"/>
        <v>13433.791820470695</v>
      </c>
      <c r="U84" s="1">
        <f t="shared" si="8"/>
        <v>-1.6999999999999886</v>
      </c>
      <c r="V84" s="7">
        <f t="shared" si="8"/>
        <v>66960.259999999311</v>
      </c>
      <c r="W84" s="7">
        <f t="shared" si="8"/>
        <v>50391.948998155742</v>
      </c>
      <c r="X84" s="7">
        <f t="shared" si="8"/>
        <v>117352.20792380581</v>
      </c>
      <c r="Y84" s="7">
        <f t="shared" si="8"/>
        <v>45065.790000000037</v>
      </c>
      <c r="Z84" s="7">
        <f t="shared" si="8"/>
        <v>2218.1800000000076</v>
      </c>
      <c r="AA84" s="7">
        <f t="shared" si="8"/>
        <v>70068.237923806068</v>
      </c>
      <c r="AB84" s="7">
        <f t="shared" si="8"/>
        <v>0</v>
      </c>
      <c r="AC84" s="14">
        <f t="shared" si="8"/>
        <v>839.46491776198673</v>
      </c>
    </row>
    <row r="85" spans="1:29" x14ac:dyDescent="0.25">
      <c r="A85" s="7" t="s">
        <v>57</v>
      </c>
      <c r="B85" s="7" t="s">
        <v>117</v>
      </c>
      <c r="C85" s="1">
        <v>100.39999999999999</v>
      </c>
      <c r="D85" s="7">
        <v>1556612.3900000001</v>
      </c>
      <c r="E85" s="7">
        <v>-171865.56328258826</v>
      </c>
      <c r="F85" s="7">
        <f t="shared" si="9"/>
        <v>1384746.83</v>
      </c>
      <c r="G85" s="7">
        <v>669289.04</v>
      </c>
      <c r="H85" s="7">
        <v>68135.38</v>
      </c>
      <c r="I85" s="7">
        <f t="shared" si="10"/>
        <v>647322.41</v>
      </c>
      <c r="J85" s="7">
        <v>0</v>
      </c>
      <c r="K85" s="14">
        <v>13792.292603958953</v>
      </c>
      <c r="L85" s="1">
        <v>103</v>
      </c>
      <c r="M85" s="7">
        <v>1649036.2</v>
      </c>
      <c r="N85" s="7">
        <v>-142876.4981064176</v>
      </c>
      <c r="O85" s="7">
        <f t="shared" si="11"/>
        <v>1506159.7018935825</v>
      </c>
      <c r="P85" s="7">
        <v>687830.79</v>
      </c>
      <c r="Q85" s="7">
        <v>70179.44</v>
      </c>
      <c r="R85" s="7">
        <f t="shared" si="12"/>
        <v>748149.47189358249</v>
      </c>
      <c r="S85" s="7">
        <v>0</v>
      </c>
      <c r="T85" s="14">
        <f t="shared" si="13"/>
        <v>14622.90972712216</v>
      </c>
      <c r="U85" s="1">
        <f t="shared" si="8"/>
        <v>2.6000000000000085</v>
      </c>
      <c r="V85" s="7">
        <f t="shared" si="8"/>
        <v>92423.809999999823</v>
      </c>
      <c r="W85" s="7">
        <f t="shared" si="8"/>
        <v>28989.065176170669</v>
      </c>
      <c r="X85" s="7">
        <f t="shared" si="8"/>
        <v>121412.8718935824</v>
      </c>
      <c r="Y85" s="7">
        <f t="shared" si="8"/>
        <v>18541.75</v>
      </c>
      <c r="Z85" s="7">
        <f t="shared" si="8"/>
        <v>2044.0599999999977</v>
      </c>
      <c r="AA85" s="7">
        <f t="shared" si="8"/>
        <v>100827.06189358246</v>
      </c>
      <c r="AB85" s="7">
        <f t="shared" si="8"/>
        <v>0</v>
      </c>
      <c r="AC85" s="14">
        <f t="shared" si="8"/>
        <v>830.617123163207</v>
      </c>
    </row>
    <row r="86" spans="1:29" x14ac:dyDescent="0.25">
      <c r="A86" s="7" t="s">
        <v>57</v>
      </c>
      <c r="B86" s="7" t="s">
        <v>118</v>
      </c>
      <c r="C86" s="1">
        <v>202.5</v>
      </c>
      <c r="D86" s="7">
        <v>2672154.46</v>
      </c>
      <c r="E86" s="7">
        <v>-295032.55556508864</v>
      </c>
      <c r="F86" s="7">
        <f t="shared" si="9"/>
        <v>2377121.9</v>
      </c>
      <c r="G86" s="7">
        <v>641055.65</v>
      </c>
      <c r="H86" s="7">
        <v>57553.37</v>
      </c>
      <c r="I86" s="7">
        <f t="shared" si="10"/>
        <v>1678512.88</v>
      </c>
      <c r="J86" s="7">
        <v>0</v>
      </c>
      <c r="K86" s="14">
        <v>11738.868098026003</v>
      </c>
      <c r="L86" s="1">
        <v>203.1</v>
      </c>
      <c r="M86" s="7">
        <v>2766575.48</v>
      </c>
      <c r="N86" s="7">
        <v>-239702.8132732813</v>
      </c>
      <c r="O86" s="7">
        <f t="shared" si="11"/>
        <v>2526872.6667267187</v>
      </c>
      <c r="P86" s="7">
        <v>680429.39</v>
      </c>
      <c r="Q86" s="7">
        <v>59279.97</v>
      </c>
      <c r="R86" s="7">
        <f t="shared" si="12"/>
        <v>1787163.3067267186</v>
      </c>
      <c r="S86" s="7">
        <v>0</v>
      </c>
      <c r="T86" s="14">
        <f t="shared" si="13"/>
        <v>12441.519777088719</v>
      </c>
      <c r="U86" s="1">
        <f t="shared" si="8"/>
        <v>0.59999999999999432</v>
      </c>
      <c r="V86" s="7">
        <f t="shared" si="8"/>
        <v>94421.020000000019</v>
      </c>
      <c r="W86" s="7">
        <f t="shared" si="8"/>
        <v>55329.742291807343</v>
      </c>
      <c r="X86" s="7">
        <f t="shared" si="8"/>
        <v>149750.76672671875</v>
      </c>
      <c r="Y86" s="7">
        <f t="shared" si="8"/>
        <v>39373.739999999991</v>
      </c>
      <c r="Z86" s="7">
        <f t="shared" si="8"/>
        <v>1726.5999999999985</v>
      </c>
      <c r="AA86" s="7">
        <f t="shared" si="8"/>
        <v>108650.42672671867</v>
      </c>
      <c r="AB86" s="7">
        <f t="shared" si="8"/>
        <v>0</v>
      </c>
      <c r="AC86" s="14">
        <f t="shared" si="8"/>
        <v>702.65167906271563</v>
      </c>
    </row>
    <row r="87" spans="1:29" x14ac:dyDescent="0.25">
      <c r="A87" s="7" t="s">
        <v>57</v>
      </c>
      <c r="B87" s="7" t="s">
        <v>119</v>
      </c>
      <c r="C87" s="1">
        <v>111</v>
      </c>
      <c r="D87" s="7">
        <v>1778143.9</v>
      </c>
      <c r="E87" s="7">
        <v>-196324.85577928508</v>
      </c>
      <c r="F87" s="7">
        <f t="shared" si="9"/>
        <v>1581819.04</v>
      </c>
      <c r="G87" s="7">
        <v>434949.54</v>
      </c>
      <c r="H87" s="7">
        <v>42357.75</v>
      </c>
      <c r="I87" s="7">
        <f t="shared" si="10"/>
        <v>1104511.75</v>
      </c>
      <c r="J87" s="7">
        <v>0</v>
      </c>
      <c r="K87" s="14">
        <v>14250.615338176423</v>
      </c>
      <c r="L87" s="1">
        <v>106.9</v>
      </c>
      <c r="M87" s="7">
        <v>1786509.4000000001</v>
      </c>
      <c r="N87" s="7">
        <v>-154787.50976248868</v>
      </c>
      <c r="O87" s="7">
        <f t="shared" si="11"/>
        <v>1631721.8902375114</v>
      </c>
      <c r="P87" s="7">
        <v>461133.37</v>
      </c>
      <c r="Q87" s="7">
        <v>43628.480000000003</v>
      </c>
      <c r="R87" s="7">
        <f t="shared" si="12"/>
        <v>1126960.0402375115</v>
      </c>
      <c r="S87" s="7">
        <v>0</v>
      </c>
      <c r="T87" s="14">
        <f t="shared" si="13"/>
        <v>15264.002715037524</v>
      </c>
      <c r="U87" s="1">
        <f t="shared" si="8"/>
        <v>-4.0999999999999943</v>
      </c>
      <c r="V87" s="7">
        <f t="shared" si="8"/>
        <v>8365.5000000002328</v>
      </c>
      <c r="W87" s="7">
        <f t="shared" si="8"/>
        <v>41537.346016796393</v>
      </c>
      <c r="X87" s="7">
        <f t="shared" si="8"/>
        <v>49902.850237511331</v>
      </c>
      <c r="Y87" s="7">
        <f t="shared" si="8"/>
        <v>26183.830000000016</v>
      </c>
      <c r="Z87" s="7">
        <f t="shared" si="8"/>
        <v>1270.7300000000032</v>
      </c>
      <c r="AA87" s="7">
        <f t="shared" si="8"/>
        <v>22448.290237511508</v>
      </c>
      <c r="AB87" s="7">
        <f t="shared" si="8"/>
        <v>0</v>
      </c>
      <c r="AC87" s="14">
        <f t="shared" si="8"/>
        <v>1013.3873768611011</v>
      </c>
    </row>
    <row r="88" spans="1:29" x14ac:dyDescent="0.25">
      <c r="A88" s="7" t="s">
        <v>57</v>
      </c>
      <c r="B88" s="7" t="s">
        <v>120</v>
      </c>
      <c r="C88" s="1">
        <v>719</v>
      </c>
      <c r="D88" s="7">
        <v>6379759.4399999995</v>
      </c>
      <c r="E88" s="7">
        <v>-704389.19592758082</v>
      </c>
      <c r="F88" s="7">
        <f t="shared" si="9"/>
        <v>5675370.2400000002</v>
      </c>
      <c r="G88" s="7">
        <v>2508685.2000000002</v>
      </c>
      <c r="H88" s="7">
        <v>245241.93</v>
      </c>
      <c r="I88" s="7">
        <f t="shared" si="10"/>
        <v>2921443.11</v>
      </c>
      <c r="J88" s="7">
        <v>0</v>
      </c>
      <c r="K88" s="14">
        <v>7893.4180570312519</v>
      </c>
      <c r="L88" s="1">
        <v>724.6</v>
      </c>
      <c r="M88" s="7">
        <v>6646488.8399999999</v>
      </c>
      <c r="N88" s="7">
        <v>-575867.92222183221</v>
      </c>
      <c r="O88" s="7">
        <f t="shared" si="11"/>
        <v>6070620.9177781679</v>
      </c>
      <c r="P88" s="7">
        <v>2645330.77</v>
      </c>
      <c r="Q88" s="7">
        <v>252599.19</v>
      </c>
      <c r="R88" s="7">
        <f t="shared" si="12"/>
        <v>3172690.9577781679</v>
      </c>
      <c r="S88" s="7">
        <v>0</v>
      </c>
      <c r="T88" s="14">
        <f t="shared" si="13"/>
        <v>8377.8925169447521</v>
      </c>
      <c r="U88" s="1">
        <f t="shared" si="8"/>
        <v>5.6000000000000227</v>
      </c>
      <c r="V88" s="7">
        <f t="shared" si="8"/>
        <v>266729.40000000037</v>
      </c>
      <c r="W88" s="7">
        <f t="shared" si="8"/>
        <v>128521.27370574861</v>
      </c>
      <c r="X88" s="7">
        <f t="shared" si="8"/>
        <v>395250.67777816765</v>
      </c>
      <c r="Y88" s="7">
        <f t="shared" si="8"/>
        <v>136645.56999999983</v>
      </c>
      <c r="Z88" s="7">
        <f t="shared" si="8"/>
        <v>7357.2600000000093</v>
      </c>
      <c r="AA88" s="7">
        <f t="shared" si="8"/>
        <v>251247.84777816804</v>
      </c>
      <c r="AB88" s="7">
        <f t="shared" si="8"/>
        <v>0</v>
      </c>
      <c r="AC88" s="14">
        <f t="shared" si="8"/>
        <v>484.47445991350014</v>
      </c>
    </row>
    <row r="89" spans="1:29" x14ac:dyDescent="0.25">
      <c r="A89" s="7" t="s">
        <v>121</v>
      </c>
      <c r="B89" s="7" t="s">
        <v>121</v>
      </c>
      <c r="C89" s="1">
        <v>973.2</v>
      </c>
      <c r="D89" s="7">
        <v>8755352.2599999998</v>
      </c>
      <c r="E89" s="7">
        <v>-966678.38285829278</v>
      </c>
      <c r="F89" s="7">
        <f t="shared" si="9"/>
        <v>7788673.8799999999</v>
      </c>
      <c r="G89" s="7">
        <v>4605943.8899999997</v>
      </c>
      <c r="H89" s="7">
        <v>263139.84999999998</v>
      </c>
      <c r="I89" s="7">
        <f t="shared" si="10"/>
        <v>2919590.14</v>
      </c>
      <c r="J89" s="7">
        <v>0</v>
      </c>
      <c r="K89" s="14">
        <v>8003.154773108502</v>
      </c>
      <c r="L89" s="1">
        <v>966.7</v>
      </c>
      <c r="M89" s="7">
        <v>9006407.4000000004</v>
      </c>
      <c r="N89" s="7">
        <v>-780336.99310647359</v>
      </c>
      <c r="O89" s="7">
        <f t="shared" si="11"/>
        <v>8226070.4068935271</v>
      </c>
      <c r="P89" s="7">
        <v>4571655.18</v>
      </c>
      <c r="Q89" s="7">
        <v>271034.05</v>
      </c>
      <c r="R89" s="7">
        <f t="shared" si="12"/>
        <v>3383381.1768935276</v>
      </c>
      <c r="S89" s="7">
        <v>0</v>
      </c>
      <c r="T89" s="14">
        <f t="shared" si="13"/>
        <v>8509.4345783526715</v>
      </c>
      <c r="U89" s="1">
        <f t="shared" si="8"/>
        <v>-6.5</v>
      </c>
      <c r="V89" s="7">
        <f t="shared" si="8"/>
        <v>251055.1400000006</v>
      </c>
      <c r="W89" s="7">
        <f t="shared" si="8"/>
        <v>186341.3897518192</v>
      </c>
      <c r="X89" s="7">
        <f t="shared" si="8"/>
        <v>437396.52689352725</v>
      </c>
      <c r="Y89" s="7">
        <f t="shared" si="8"/>
        <v>-34288.709999999963</v>
      </c>
      <c r="Z89" s="7">
        <f t="shared" si="8"/>
        <v>7894.2000000000116</v>
      </c>
      <c r="AA89" s="7">
        <f t="shared" si="8"/>
        <v>463791.03689352749</v>
      </c>
      <c r="AB89" s="7">
        <f t="shared" si="8"/>
        <v>0</v>
      </c>
      <c r="AC89" s="14">
        <f t="shared" si="8"/>
        <v>506.27980524416944</v>
      </c>
    </row>
    <row r="90" spans="1:29" x14ac:dyDescent="0.25">
      <c r="A90" s="7" t="s">
        <v>122</v>
      </c>
      <c r="B90" s="7" t="s">
        <v>123</v>
      </c>
      <c r="C90" s="1">
        <v>5502.6</v>
      </c>
      <c r="D90" s="7">
        <v>46603358.280000001</v>
      </c>
      <c r="E90" s="7">
        <v>-5145476.4674283965</v>
      </c>
      <c r="F90" s="7">
        <f t="shared" si="9"/>
        <v>41457881.810000002</v>
      </c>
      <c r="G90" s="7">
        <v>8726204.6199999992</v>
      </c>
      <c r="H90" s="7">
        <v>1031380.62</v>
      </c>
      <c r="I90" s="7">
        <f t="shared" si="10"/>
        <v>31700296.57</v>
      </c>
      <c r="J90" s="7">
        <v>0</v>
      </c>
      <c r="K90" s="14">
        <v>7534.2315221540248</v>
      </c>
      <c r="L90" s="1">
        <v>5525.6</v>
      </c>
      <c r="M90" s="7">
        <v>48388792.399999999</v>
      </c>
      <c r="N90" s="7">
        <v>-4192522.3992720316</v>
      </c>
      <c r="O90" s="7">
        <f t="shared" si="11"/>
        <v>44196270.000727966</v>
      </c>
      <c r="P90" s="7">
        <v>9019229.3100000005</v>
      </c>
      <c r="Q90" s="7">
        <v>1062322.04</v>
      </c>
      <c r="R90" s="7">
        <f t="shared" si="12"/>
        <v>34114718.650727965</v>
      </c>
      <c r="S90" s="7">
        <v>0</v>
      </c>
      <c r="T90" s="14">
        <f t="shared" si="13"/>
        <v>7998.4562763732383</v>
      </c>
      <c r="U90" s="1">
        <f t="shared" si="8"/>
        <v>23</v>
      </c>
      <c r="V90" s="7">
        <f t="shared" si="8"/>
        <v>1785434.1199999973</v>
      </c>
      <c r="W90" s="7">
        <f t="shared" si="8"/>
        <v>952954.06815636484</v>
      </c>
      <c r="X90" s="7">
        <f t="shared" si="8"/>
        <v>2738388.190727964</v>
      </c>
      <c r="Y90" s="7">
        <f t="shared" si="8"/>
        <v>293024.69000000134</v>
      </c>
      <c r="Z90" s="7">
        <f t="shared" si="8"/>
        <v>30941.420000000042</v>
      </c>
      <c r="AA90" s="7">
        <f t="shared" si="8"/>
        <v>2414422.0807279646</v>
      </c>
      <c r="AB90" s="7">
        <f t="shared" si="8"/>
        <v>0</v>
      </c>
      <c r="AC90" s="14">
        <f t="shared" si="8"/>
        <v>464.22475421921354</v>
      </c>
    </row>
    <row r="91" spans="1:29" x14ac:dyDescent="0.25">
      <c r="A91" s="7" t="s">
        <v>122</v>
      </c>
      <c r="B91" s="7" t="s">
        <v>124</v>
      </c>
      <c r="C91" s="1">
        <v>1323.7</v>
      </c>
      <c r="D91" s="7">
        <v>11810244.710000001</v>
      </c>
      <c r="E91" s="7">
        <v>-1303969.0372690393</v>
      </c>
      <c r="F91" s="7">
        <f t="shared" si="9"/>
        <v>10506275.67</v>
      </c>
      <c r="G91" s="7">
        <v>1785216.66</v>
      </c>
      <c r="H91" s="7">
        <v>101629.99</v>
      </c>
      <c r="I91" s="7">
        <f t="shared" si="10"/>
        <v>8619429.0199999996</v>
      </c>
      <c r="J91" s="7">
        <v>0</v>
      </c>
      <c r="K91" s="14">
        <v>7937.0482333985274</v>
      </c>
      <c r="L91" s="1">
        <v>1349.8</v>
      </c>
      <c r="M91" s="7">
        <v>12443085.469999999</v>
      </c>
      <c r="N91" s="7">
        <v>-1078099.1209243601</v>
      </c>
      <c r="O91" s="7">
        <f t="shared" si="11"/>
        <v>11364986.349075638</v>
      </c>
      <c r="P91" s="7">
        <v>1847780.78</v>
      </c>
      <c r="Q91" s="7">
        <v>104678.89</v>
      </c>
      <c r="R91" s="7">
        <f t="shared" si="12"/>
        <v>9412526.6790756378</v>
      </c>
      <c r="S91" s="7">
        <v>0</v>
      </c>
      <c r="T91" s="14">
        <f t="shared" si="13"/>
        <v>8419.755777949058</v>
      </c>
      <c r="U91" s="1">
        <f t="shared" si="8"/>
        <v>26.099999999999909</v>
      </c>
      <c r="V91" s="7">
        <f t="shared" si="8"/>
        <v>632840.75999999791</v>
      </c>
      <c r="W91" s="7">
        <f t="shared" si="8"/>
        <v>225869.91634467919</v>
      </c>
      <c r="X91" s="7">
        <f t="shared" si="8"/>
        <v>858710.67907563783</v>
      </c>
      <c r="Y91" s="7">
        <f t="shared" si="8"/>
        <v>62564.120000000112</v>
      </c>
      <c r="Z91" s="7">
        <f t="shared" si="8"/>
        <v>3048.8999999999942</v>
      </c>
      <c r="AA91" s="7">
        <f t="shared" si="8"/>
        <v>793097.65907563828</v>
      </c>
      <c r="AB91" s="7">
        <f t="shared" si="8"/>
        <v>0</v>
      </c>
      <c r="AC91" s="14">
        <f t="shared" si="8"/>
        <v>482.70754455053066</v>
      </c>
    </row>
    <row r="92" spans="1:29" x14ac:dyDescent="0.25">
      <c r="A92" s="7" t="s">
        <v>122</v>
      </c>
      <c r="B92" s="7" t="s">
        <v>125</v>
      </c>
      <c r="C92" s="1">
        <v>823.5</v>
      </c>
      <c r="D92" s="7">
        <v>8034311.96</v>
      </c>
      <c r="E92" s="7">
        <v>-887068.32829040743</v>
      </c>
      <c r="F92" s="7">
        <f t="shared" si="9"/>
        <v>7147243.6299999999</v>
      </c>
      <c r="G92" s="7">
        <v>556367.78</v>
      </c>
      <c r="H92" s="7">
        <v>73850.64</v>
      </c>
      <c r="I92" s="7">
        <f t="shared" si="10"/>
        <v>6517025.21</v>
      </c>
      <c r="J92" s="7">
        <v>0</v>
      </c>
      <c r="K92" s="14">
        <v>8679.1017371108919</v>
      </c>
      <c r="L92" s="1">
        <v>819.8</v>
      </c>
      <c r="M92" s="7">
        <v>8289825.2300000004</v>
      </c>
      <c r="N92" s="7">
        <v>-718250.57495804387</v>
      </c>
      <c r="O92" s="7">
        <f t="shared" si="11"/>
        <v>7571574.6550419563</v>
      </c>
      <c r="P92" s="7">
        <v>544757.85</v>
      </c>
      <c r="Q92" s="7">
        <v>76066.16</v>
      </c>
      <c r="R92" s="7">
        <f t="shared" si="12"/>
        <v>6950750.6450419566</v>
      </c>
      <c r="S92" s="7">
        <v>0</v>
      </c>
      <c r="T92" s="14">
        <f t="shared" si="13"/>
        <v>9235.8802818272216</v>
      </c>
      <c r="U92" s="1">
        <f t="shared" si="8"/>
        <v>-3.7000000000000455</v>
      </c>
      <c r="V92" s="7">
        <f t="shared" si="8"/>
        <v>255513.27000000048</v>
      </c>
      <c r="W92" s="7">
        <f t="shared" si="8"/>
        <v>168817.75333236356</v>
      </c>
      <c r="X92" s="7">
        <f t="shared" si="8"/>
        <v>424331.02504195645</v>
      </c>
      <c r="Y92" s="7">
        <f t="shared" si="8"/>
        <v>-11609.930000000051</v>
      </c>
      <c r="Z92" s="7">
        <f t="shared" si="8"/>
        <v>2215.5200000000041</v>
      </c>
      <c r="AA92" s="7">
        <f t="shared" si="8"/>
        <v>433725.4350419566</v>
      </c>
      <c r="AB92" s="7">
        <f t="shared" si="8"/>
        <v>0</v>
      </c>
      <c r="AC92" s="14">
        <f t="shared" si="8"/>
        <v>556.77854471632963</v>
      </c>
    </row>
    <row r="93" spans="1:29" x14ac:dyDescent="0.25">
      <c r="A93" s="7" t="s">
        <v>126</v>
      </c>
      <c r="B93" s="7" t="s">
        <v>127</v>
      </c>
      <c r="C93" s="1">
        <v>29884</v>
      </c>
      <c r="D93" s="7">
        <v>244424143.34999999</v>
      </c>
      <c r="E93" s="7">
        <v>-26986867.987548172</v>
      </c>
      <c r="F93" s="7">
        <f t="shared" si="9"/>
        <v>217437275.36000001</v>
      </c>
      <c r="G93" s="7">
        <v>88060125.670000002</v>
      </c>
      <c r="H93" s="7">
        <v>7211615.2300000004</v>
      </c>
      <c r="I93" s="7">
        <f t="shared" si="10"/>
        <v>122165534.45999999</v>
      </c>
      <c r="J93" s="7">
        <v>0</v>
      </c>
      <c r="K93" s="14">
        <v>7276.0398009131013</v>
      </c>
      <c r="L93" s="1">
        <v>30407.8</v>
      </c>
      <c r="M93" s="7">
        <v>257282156.17999998</v>
      </c>
      <c r="N93" s="7">
        <v>-22291550.361518323</v>
      </c>
      <c r="O93" s="7">
        <f t="shared" si="11"/>
        <v>234990605.81848165</v>
      </c>
      <c r="P93" s="7">
        <v>90330943.010000005</v>
      </c>
      <c r="Q93" s="7">
        <v>7427963.6900000004</v>
      </c>
      <c r="R93" s="7">
        <f t="shared" si="12"/>
        <v>137231699.11848164</v>
      </c>
      <c r="S93" s="7">
        <v>0</v>
      </c>
      <c r="T93" s="14">
        <f t="shared" si="13"/>
        <v>7727.9713040233646</v>
      </c>
      <c r="U93" s="1">
        <f t="shared" si="8"/>
        <v>523.79999999999927</v>
      </c>
      <c r="V93" s="7">
        <f t="shared" si="8"/>
        <v>12858012.829999983</v>
      </c>
      <c r="W93" s="7">
        <f t="shared" si="8"/>
        <v>4695317.6260298491</v>
      </c>
      <c r="X93" s="7">
        <f t="shared" ref="X93:AC124" si="14">O93-F93</f>
        <v>17553330.45848164</v>
      </c>
      <c r="Y93" s="7">
        <f t="shared" si="14"/>
        <v>2270817.3400000036</v>
      </c>
      <c r="Z93" s="7">
        <f t="shared" si="14"/>
        <v>216348.45999999996</v>
      </c>
      <c r="AA93" s="7">
        <f t="shared" si="14"/>
        <v>15066164.658481643</v>
      </c>
      <c r="AB93" s="7">
        <f t="shared" si="14"/>
        <v>0</v>
      </c>
      <c r="AC93" s="14">
        <f t="shared" si="14"/>
        <v>451.93150311026329</v>
      </c>
    </row>
    <row r="94" spans="1:29" x14ac:dyDescent="0.25">
      <c r="A94" s="7" t="s">
        <v>126</v>
      </c>
      <c r="B94" s="7" t="s">
        <v>128</v>
      </c>
      <c r="C94" s="1">
        <v>15229.7</v>
      </c>
      <c r="D94" s="7">
        <v>124596117.164</v>
      </c>
      <c r="E94" s="7">
        <v>-13756656.439831</v>
      </c>
      <c r="F94" s="7">
        <f t="shared" si="9"/>
        <v>110839460.72</v>
      </c>
      <c r="G94" s="7">
        <v>40478432.700000003</v>
      </c>
      <c r="H94" s="7">
        <v>3270273.45</v>
      </c>
      <c r="I94" s="7">
        <f t="shared" si="10"/>
        <v>67090754.57</v>
      </c>
      <c r="J94" s="7">
        <v>0</v>
      </c>
      <c r="K94" s="14">
        <v>7277.8458376576937</v>
      </c>
      <c r="L94" s="1">
        <v>15356.599999999999</v>
      </c>
      <c r="M94" s="7">
        <v>129965836.17</v>
      </c>
      <c r="N94" s="7">
        <v>-11260555.435618687</v>
      </c>
      <c r="O94" s="7">
        <f t="shared" si="11"/>
        <v>118705280.73438132</v>
      </c>
      <c r="P94" s="7">
        <v>41563773.509999998</v>
      </c>
      <c r="Q94" s="7">
        <v>3368381.65</v>
      </c>
      <c r="R94" s="7">
        <f t="shared" si="12"/>
        <v>73773125.574381322</v>
      </c>
      <c r="S94" s="7">
        <v>0</v>
      </c>
      <c r="T94" s="14">
        <f t="shared" si="13"/>
        <v>7729.9194310186713</v>
      </c>
      <c r="U94" s="1">
        <f t="shared" ref="U94:AC125" si="15">L94-C94</f>
        <v>126.89999999999782</v>
      </c>
      <c r="V94" s="7">
        <f t="shared" si="15"/>
        <v>5369719.0059999973</v>
      </c>
      <c r="W94" s="7">
        <f t="shared" si="15"/>
        <v>2496101.0042123124</v>
      </c>
      <c r="X94" s="7">
        <f t="shared" si="14"/>
        <v>7865820.0143813193</v>
      </c>
      <c r="Y94" s="7">
        <f t="shared" si="14"/>
        <v>1085340.8099999949</v>
      </c>
      <c r="Z94" s="7">
        <f t="shared" si="14"/>
        <v>98108.199999999721</v>
      </c>
      <c r="AA94" s="7">
        <f t="shared" si="14"/>
        <v>6682371.0043813214</v>
      </c>
      <c r="AB94" s="7">
        <f t="shared" si="14"/>
        <v>0</v>
      </c>
      <c r="AC94" s="14">
        <f t="shared" si="14"/>
        <v>452.07359336097761</v>
      </c>
    </row>
    <row r="95" spans="1:29" x14ac:dyDescent="0.25">
      <c r="A95" s="7" t="s">
        <v>126</v>
      </c>
      <c r="B95" s="7" t="s">
        <v>129</v>
      </c>
      <c r="C95" s="1">
        <v>1071.9000000000001</v>
      </c>
      <c r="D95" s="7">
        <v>9716159.2299999986</v>
      </c>
      <c r="E95" s="7">
        <v>-1072761.0738131597</v>
      </c>
      <c r="F95" s="7">
        <f t="shared" si="9"/>
        <v>8643398.1600000001</v>
      </c>
      <c r="G95" s="7">
        <v>7942550.7199999997</v>
      </c>
      <c r="H95" s="7">
        <v>632298.37</v>
      </c>
      <c r="I95" s="7">
        <f t="shared" si="10"/>
        <v>68549.070000000007</v>
      </c>
      <c r="J95" s="7">
        <v>0</v>
      </c>
      <c r="K95" s="14">
        <v>8063.619837178192</v>
      </c>
      <c r="L95" s="1">
        <v>1076.4000000000001</v>
      </c>
      <c r="M95" s="7">
        <v>10086444.66</v>
      </c>
      <c r="N95" s="7">
        <v>-873914.0422538789</v>
      </c>
      <c r="O95" s="7">
        <f t="shared" si="11"/>
        <v>9212530.6177461222</v>
      </c>
      <c r="P95" s="7">
        <v>8012338.79</v>
      </c>
      <c r="Q95" s="7">
        <v>651267.31999999995</v>
      </c>
      <c r="R95" s="7">
        <f t="shared" si="12"/>
        <v>548924.5077461222</v>
      </c>
      <c r="S95" s="7">
        <v>0</v>
      </c>
      <c r="T95" s="14">
        <f t="shared" si="13"/>
        <v>8558.6497749406553</v>
      </c>
      <c r="U95" s="1">
        <f t="shared" si="15"/>
        <v>4.5</v>
      </c>
      <c r="V95" s="7">
        <f t="shared" si="15"/>
        <v>370285.43000000156</v>
      </c>
      <c r="W95" s="7">
        <f t="shared" si="15"/>
        <v>198847.03155928082</v>
      </c>
      <c r="X95" s="7">
        <f t="shared" si="14"/>
        <v>569132.45774612203</v>
      </c>
      <c r="Y95" s="7">
        <f t="shared" si="14"/>
        <v>69788.070000000298</v>
      </c>
      <c r="Z95" s="7">
        <f t="shared" si="14"/>
        <v>18968.949999999953</v>
      </c>
      <c r="AA95" s="7">
        <f t="shared" si="14"/>
        <v>480375.43774612219</v>
      </c>
      <c r="AB95" s="7">
        <f t="shared" si="14"/>
        <v>0</v>
      </c>
      <c r="AC95" s="14">
        <f t="shared" si="14"/>
        <v>495.02993776246331</v>
      </c>
    </row>
    <row r="96" spans="1:29" x14ac:dyDescent="0.25">
      <c r="A96" s="7" t="s">
        <v>49</v>
      </c>
      <c r="B96" s="7" t="s">
        <v>130</v>
      </c>
      <c r="C96" s="1">
        <v>1044.5999999999999</v>
      </c>
      <c r="D96" s="7">
        <v>9639127.1199999992</v>
      </c>
      <c r="E96" s="7">
        <v>-1064255.9590774379</v>
      </c>
      <c r="F96" s="7">
        <f t="shared" si="9"/>
        <v>8574871.1600000001</v>
      </c>
      <c r="G96" s="7">
        <v>1432216.72</v>
      </c>
      <c r="H96" s="7">
        <v>220703.85</v>
      </c>
      <c r="I96" s="7">
        <f t="shared" si="10"/>
        <v>6921950.5899999999</v>
      </c>
      <c r="J96" s="7">
        <v>0</v>
      </c>
      <c r="K96" s="14">
        <v>8208.7565961496821</v>
      </c>
      <c r="L96" s="1">
        <v>1061</v>
      </c>
      <c r="M96" s="7">
        <v>10155049.120000001</v>
      </c>
      <c r="N96" s="7">
        <v>-879858.09915164858</v>
      </c>
      <c r="O96" s="7">
        <f t="shared" si="11"/>
        <v>9275191.0208483525</v>
      </c>
      <c r="P96" s="7">
        <v>1450372.24</v>
      </c>
      <c r="Q96" s="7">
        <v>227324.97</v>
      </c>
      <c r="R96" s="7">
        <f t="shared" si="12"/>
        <v>7597493.8108483525</v>
      </c>
      <c r="S96" s="7">
        <v>0</v>
      </c>
      <c r="T96" s="14">
        <f t="shared" si="13"/>
        <v>8741.9331016478354</v>
      </c>
      <c r="U96" s="1">
        <f t="shared" si="15"/>
        <v>16.400000000000091</v>
      </c>
      <c r="V96" s="7">
        <f t="shared" si="15"/>
        <v>515922.00000000186</v>
      </c>
      <c r="W96" s="7">
        <f t="shared" si="15"/>
        <v>184397.85992578929</v>
      </c>
      <c r="X96" s="7">
        <f t="shared" si="14"/>
        <v>700319.86084835231</v>
      </c>
      <c r="Y96" s="7">
        <f t="shared" si="14"/>
        <v>18155.520000000019</v>
      </c>
      <c r="Z96" s="7">
        <f t="shared" si="14"/>
        <v>6621.1199999999953</v>
      </c>
      <c r="AA96" s="7">
        <f t="shared" si="14"/>
        <v>675543.22084835265</v>
      </c>
      <c r="AB96" s="7">
        <f t="shared" si="14"/>
        <v>0</v>
      </c>
      <c r="AC96" s="14">
        <f t="shared" si="14"/>
        <v>533.17650549815335</v>
      </c>
    </row>
    <row r="97" spans="1:29" x14ac:dyDescent="0.25">
      <c r="A97" s="7" t="s">
        <v>49</v>
      </c>
      <c r="B97" s="7" t="s">
        <v>131</v>
      </c>
      <c r="C97" s="1">
        <v>181.5</v>
      </c>
      <c r="D97" s="7">
        <v>2611704.9899999998</v>
      </c>
      <c r="E97" s="7">
        <v>-288358.32999780792</v>
      </c>
      <c r="F97" s="7">
        <f t="shared" si="9"/>
        <v>2323346.66</v>
      </c>
      <c r="G97" s="7">
        <v>192052.56</v>
      </c>
      <c r="H97" s="7">
        <v>48421.16</v>
      </c>
      <c r="I97" s="7">
        <f t="shared" si="10"/>
        <v>2082872.94</v>
      </c>
      <c r="J97" s="7">
        <v>0</v>
      </c>
      <c r="K97" s="14">
        <v>12800.802042047806</v>
      </c>
      <c r="L97" s="1">
        <v>183.1</v>
      </c>
      <c r="M97" s="7">
        <v>2721125.92</v>
      </c>
      <c r="N97" s="7">
        <v>-235764.95310182023</v>
      </c>
      <c r="O97" s="7">
        <f t="shared" si="11"/>
        <v>2485360.9668981796</v>
      </c>
      <c r="P97" s="7">
        <v>180301.08</v>
      </c>
      <c r="Q97" s="7">
        <v>49873.79</v>
      </c>
      <c r="R97" s="7">
        <f t="shared" si="12"/>
        <v>2255186.0968981795</v>
      </c>
      <c r="S97" s="7">
        <v>0</v>
      </c>
      <c r="T97" s="14">
        <f t="shared" si="13"/>
        <v>13573.790097750845</v>
      </c>
      <c r="U97" s="1">
        <f t="shared" si="15"/>
        <v>1.5999999999999943</v>
      </c>
      <c r="V97" s="7">
        <f t="shared" si="15"/>
        <v>109420.93000000017</v>
      </c>
      <c r="W97" s="7">
        <f t="shared" si="15"/>
        <v>52593.376895987691</v>
      </c>
      <c r="X97" s="7">
        <f t="shared" si="14"/>
        <v>162014.30689817946</v>
      </c>
      <c r="Y97" s="7">
        <f t="shared" si="14"/>
        <v>-11751.48000000001</v>
      </c>
      <c r="Z97" s="7">
        <f t="shared" si="14"/>
        <v>1452.6299999999974</v>
      </c>
      <c r="AA97" s="7">
        <f t="shared" si="14"/>
        <v>172313.15689817956</v>
      </c>
      <c r="AB97" s="7">
        <f t="shared" si="14"/>
        <v>0</v>
      </c>
      <c r="AC97" s="14">
        <f t="shared" si="14"/>
        <v>772.98805570303921</v>
      </c>
    </row>
    <row r="98" spans="1:29" x14ac:dyDescent="0.25">
      <c r="A98" s="7" t="s">
        <v>49</v>
      </c>
      <c r="B98" s="7" t="s">
        <v>132</v>
      </c>
      <c r="C98" s="1">
        <v>353.3</v>
      </c>
      <c r="D98" s="7">
        <v>3719620.8</v>
      </c>
      <c r="E98" s="7">
        <v>-410683.30696611735</v>
      </c>
      <c r="F98" s="7">
        <f t="shared" si="9"/>
        <v>3308937.49</v>
      </c>
      <c r="G98" s="7">
        <v>1052717.19</v>
      </c>
      <c r="H98" s="7">
        <v>167531.53</v>
      </c>
      <c r="I98" s="7">
        <f t="shared" si="10"/>
        <v>2088688.77</v>
      </c>
      <c r="J98" s="7">
        <v>0</v>
      </c>
      <c r="K98" s="14">
        <v>9365.7966078110694</v>
      </c>
      <c r="L98" s="1">
        <v>350.2</v>
      </c>
      <c r="M98" s="7">
        <v>3824283.47</v>
      </c>
      <c r="N98" s="7">
        <v>-331345.20028114552</v>
      </c>
      <c r="O98" s="7">
        <f t="shared" si="11"/>
        <v>3492938.2697188547</v>
      </c>
      <c r="P98" s="7">
        <v>1066798.22</v>
      </c>
      <c r="Q98" s="7">
        <v>172557.48</v>
      </c>
      <c r="R98" s="7">
        <f t="shared" si="12"/>
        <v>2253582.569718855</v>
      </c>
      <c r="S98" s="7">
        <v>0</v>
      </c>
      <c r="T98" s="14">
        <f t="shared" si="13"/>
        <v>9974.1241282662904</v>
      </c>
      <c r="U98" s="1">
        <f t="shared" si="15"/>
        <v>-3.1000000000000227</v>
      </c>
      <c r="V98" s="7">
        <f t="shared" si="15"/>
        <v>104662.67000000039</v>
      </c>
      <c r="W98" s="7">
        <f t="shared" si="15"/>
        <v>79338.106684971834</v>
      </c>
      <c r="X98" s="7">
        <f t="shared" si="14"/>
        <v>184000.77971885446</v>
      </c>
      <c r="Y98" s="7">
        <f t="shared" si="14"/>
        <v>14081.030000000028</v>
      </c>
      <c r="Z98" s="7">
        <f t="shared" si="14"/>
        <v>5025.9500000000116</v>
      </c>
      <c r="AA98" s="7">
        <f t="shared" si="14"/>
        <v>164893.79971885495</v>
      </c>
      <c r="AB98" s="7">
        <f t="shared" si="14"/>
        <v>0</v>
      </c>
      <c r="AC98" s="14">
        <f t="shared" si="14"/>
        <v>608.32752045522102</v>
      </c>
    </row>
    <row r="99" spans="1:29" x14ac:dyDescent="0.25">
      <c r="A99" s="7" t="s">
        <v>49</v>
      </c>
      <c r="B99" s="7" t="s">
        <v>133</v>
      </c>
      <c r="C99" s="1">
        <v>112.2</v>
      </c>
      <c r="D99" s="7">
        <v>1795962.2</v>
      </c>
      <c r="E99" s="7">
        <v>-198292.17415983463</v>
      </c>
      <c r="F99" s="7">
        <f t="shared" si="9"/>
        <v>1597670.03</v>
      </c>
      <c r="G99" s="7">
        <v>289544.7</v>
      </c>
      <c r="H99" s="7">
        <v>37264.21</v>
      </c>
      <c r="I99" s="7">
        <f t="shared" si="10"/>
        <v>1270861.1200000001</v>
      </c>
      <c r="J99" s="7">
        <v>0</v>
      </c>
      <c r="K99" s="14">
        <v>14239.476619650864</v>
      </c>
      <c r="L99" s="1">
        <v>110.9</v>
      </c>
      <c r="M99" s="7">
        <v>1835448.38</v>
      </c>
      <c r="N99" s="7">
        <v>-159027.70175057239</v>
      </c>
      <c r="O99" s="7">
        <f t="shared" si="11"/>
        <v>1676420.6782494276</v>
      </c>
      <c r="P99" s="7">
        <v>285839.84000000003</v>
      </c>
      <c r="Q99" s="7">
        <v>38382.14</v>
      </c>
      <c r="R99" s="7">
        <f t="shared" si="12"/>
        <v>1352198.6982494276</v>
      </c>
      <c r="S99" s="7">
        <v>0</v>
      </c>
      <c r="T99" s="14">
        <f t="shared" si="13"/>
        <v>15116.507468434873</v>
      </c>
      <c r="U99" s="1">
        <f t="shared" si="15"/>
        <v>-1.2999999999999972</v>
      </c>
      <c r="V99" s="7">
        <f t="shared" si="15"/>
        <v>39486.179999999935</v>
      </c>
      <c r="W99" s="7">
        <f t="shared" si="15"/>
        <v>39264.472409262235</v>
      </c>
      <c r="X99" s="7">
        <f t="shared" si="14"/>
        <v>78750.648249427555</v>
      </c>
      <c r="Y99" s="7">
        <f t="shared" si="14"/>
        <v>-3704.859999999986</v>
      </c>
      <c r="Z99" s="7">
        <f t="shared" si="14"/>
        <v>1117.9300000000003</v>
      </c>
      <c r="AA99" s="7">
        <f t="shared" si="14"/>
        <v>81337.57824942749</v>
      </c>
      <c r="AB99" s="7">
        <f t="shared" si="14"/>
        <v>0</v>
      </c>
      <c r="AC99" s="14">
        <f t="shared" si="14"/>
        <v>877.03084878400841</v>
      </c>
    </row>
    <row r="100" spans="1:29" x14ac:dyDescent="0.25">
      <c r="A100" s="7" t="s">
        <v>49</v>
      </c>
      <c r="B100" s="7" t="s">
        <v>134</v>
      </c>
      <c r="C100" s="1">
        <v>448.4</v>
      </c>
      <c r="D100" s="7">
        <v>3647417.91</v>
      </c>
      <c r="E100" s="7">
        <v>-402711.38637740823</v>
      </c>
      <c r="F100" s="7">
        <f t="shared" si="9"/>
        <v>3244706.52</v>
      </c>
      <c r="G100" s="7">
        <v>299278.57</v>
      </c>
      <c r="H100" s="7">
        <v>27519.74</v>
      </c>
      <c r="I100" s="7">
        <f t="shared" si="10"/>
        <v>2917908.21</v>
      </c>
      <c r="J100" s="7">
        <v>0</v>
      </c>
      <c r="K100" s="14">
        <v>7236.1842155329396</v>
      </c>
      <c r="L100" s="1">
        <v>455.2</v>
      </c>
      <c r="M100" s="7">
        <v>3821477.88</v>
      </c>
      <c r="N100" s="7">
        <v>-331102.11715518235</v>
      </c>
      <c r="O100" s="7">
        <f t="shared" si="11"/>
        <v>3490375.7628448177</v>
      </c>
      <c r="P100" s="7">
        <v>300792.59999999998</v>
      </c>
      <c r="Q100" s="7">
        <v>28345.33</v>
      </c>
      <c r="R100" s="7">
        <f t="shared" si="12"/>
        <v>3161237.8328448175</v>
      </c>
      <c r="S100" s="7">
        <v>0</v>
      </c>
      <c r="T100" s="14">
        <f t="shared" si="13"/>
        <v>7667.7850677610231</v>
      </c>
      <c r="U100" s="1">
        <f t="shared" si="15"/>
        <v>6.8000000000000114</v>
      </c>
      <c r="V100" s="7">
        <f t="shared" si="15"/>
        <v>174059.96999999974</v>
      </c>
      <c r="W100" s="7">
        <f t="shared" si="15"/>
        <v>71609.269222225877</v>
      </c>
      <c r="X100" s="7">
        <f t="shared" si="14"/>
        <v>245669.24284481769</v>
      </c>
      <c r="Y100" s="7">
        <f t="shared" si="14"/>
        <v>1514.0299999999697</v>
      </c>
      <c r="Z100" s="7">
        <f t="shared" si="14"/>
        <v>825.59000000000015</v>
      </c>
      <c r="AA100" s="7">
        <f t="shared" si="14"/>
        <v>243329.62284481758</v>
      </c>
      <c r="AB100" s="7">
        <f t="shared" si="14"/>
        <v>0</v>
      </c>
      <c r="AC100" s="14">
        <f t="shared" si="14"/>
        <v>431.60085222808357</v>
      </c>
    </row>
    <row r="101" spans="1:29" x14ac:dyDescent="0.25">
      <c r="A101" s="7" t="s">
        <v>49</v>
      </c>
      <c r="B101" s="7" t="s">
        <v>135</v>
      </c>
      <c r="C101" s="1">
        <v>51.7</v>
      </c>
      <c r="D101" s="7">
        <v>843898.67999999993</v>
      </c>
      <c r="E101" s="7">
        <v>-93174.847459381126</v>
      </c>
      <c r="F101" s="7">
        <f t="shared" si="9"/>
        <v>750723.83</v>
      </c>
      <c r="G101" s="7">
        <v>187600.7</v>
      </c>
      <c r="H101" s="7">
        <v>21388.9</v>
      </c>
      <c r="I101" s="7">
        <f t="shared" si="10"/>
        <v>541734.23</v>
      </c>
      <c r="J101" s="7">
        <v>0</v>
      </c>
      <c r="K101" s="14">
        <v>14520.763646833935</v>
      </c>
      <c r="L101" s="1">
        <v>50</v>
      </c>
      <c r="M101" s="7">
        <v>844815.93</v>
      </c>
      <c r="N101" s="7">
        <v>-73196.902301426991</v>
      </c>
      <c r="O101" s="7">
        <f t="shared" si="11"/>
        <v>771619.02769857307</v>
      </c>
      <c r="P101" s="7">
        <v>192960.03</v>
      </c>
      <c r="Q101" s="7">
        <v>22030.57</v>
      </c>
      <c r="R101" s="7">
        <f t="shared" si="12"/>
        <v>556628.4276985731</v>
      </c>
      <c r="S101" s="7">
        <v>0</v>
      </c>
      <c r="T101" s="14">
        <f t="shared" si="13"/>
        <v>15432.380553971461</v>
      </c>
      <c r="U101" s="1">
        <f t="shared" si="15"/>
        <v>-1.7000000000000028</v>
      </c>
      <c r="V101" s="7">
        <f t="shared" si="15"/>
        <v>917.25000000011642</v>
      </c>
      <c r="W101" s="7">
        <f t="shared" si="15"/>
        <v>19977.945157954135</v>
      </c>
      <c r="X101" s="7">
        <f t="shared" si="14"/>
        <v>20895.197698573116</v>
      </c>
      <c r="Y101" s="7">
        <f t="shared" si="14"/>
        <v>5359.3299999999872</v>
      </c>
      <c r="Z101" s="7">
        <f t="shared" si="14"/>
        <v>641.66999999999825</v>
      </c>
      <c r="AA101" s="7">
        <f t="shared" si="14"/>
        <v>14894.197698573116</v>
      </c>
      <c r="AB101" s="7">
        <f t="shared" si="14"/>
        <v>0</v>
      </c>
      <c r="AC101" s="14">
        <f t="shared" si="14"/>
        <v>911.61690713752614</v>
      </c>
    </row>
    <row r="102" spans="1:29" x14ac:dyDescent="0.25">
      <c r="A102" s="7" t="s">
        <v>136</v>
      </c>
      <c r="B102" s="7" t="s">
        <v>137</v>
      </c>
      <c r="C102" s="1">
        <v>166</v>
      </c>
      <c r="D102" s="7">
        <v>2400571.63</v>
      </c>
      <c r="E102" s="7">
        <v>-265047.09717115323</v>
      </c>
      <c r="F102" s="7">
        <f t="shared" si="9"/>
        <v>2135524.5299999998</v>
      </c>
      <c r="G102" s="7">
        <v>1140837.3600000001</v>
      </c>
      <c r="H102" s="7">
        <v>131105.04999999999</v>
      </c>
      <c r="I102" s="7">
        <f t="shared" si="10"/>
        <v>863582.12</v>
      </c>
      <c r="J102" s="7">
        <v>0</v>
      </c>
      <c r="K102" s="14">
        <v>12864.599587496079</v>
      </c>
      <c r="L102" s="1">
        <v>173.7</v>
      </c>
      <c r="M102" s="7">
        <v>2560606.2600000002</v>
      </c>
      <c r="N102" s="7">
        <v>-221857.14022419343</v>
      </c>
      <c r="O102" s="7">
        <f t="shared" si="11"/>
        <v>2338749.119775807</v>
      </c>
      <c r="P102" s="7">
        <v>1144588.6100000001</v>
      </c>
      <c r="Q102" s="7">
        <v>135038.20000000001</v>
      </c>
      <c r="R102" s="7">
        <f t="shared" si="12"/>
        <v>1059122.309775807</v>
      </c>
      <c r="S102" s="7">
        <v>0</v>
      </c>
      <c r="T102" s="14">
        <f t="shared" si="13"/>
        <v>13464.301207690312</v>
      </c>
      <c r="U102" s="1">
        <f t="shared" si="15"/>
        <v>7.6999999999999886</v>
      </c>
      <c r="V102" s="7">
        <f t="shared" si="15"/>
        <v>160034.63000000035</v>
      </c>
      <c r="W102" s="7">
        <f t="shared" si="15"/>
        <v>43189.956946959806</v>
      </c>
      <c r="X102" s="7">
        <f t="shared" si="14"/>
        <v>203224.58977580722</v>
      </c>
      <c r="Y102" s="7">
        <f t="shared" si="14"/>
        <v>3751.25</v>
      </c>
      <c r="Z102" s="7">
        <f t="shared" si="14"/>
        <v>3933.1500000000233</v>
      </c>
      <c r="AA102" s="7">
        <f t="shared" si="14"/>
        <v>195540.18977580697</v>
      </c>
      <c r="AB102" s="7">
        <f t="shared" si="14"/>
        <v>0</v>
      </c>
      <c r="AC102" s="14">
        <f t="shared" si="14"/>
        <v>599.70162019423333</v>
      </c>
    </row>
    <row r="103" spans="1:29" x14ac:dyDescent="0.25">
      <c r="A103" s="7" t="s">
        <v>136</v>
      </c>
      <c r="B103" s="7" t="s">
        <v>138</v>
      </c>
      <c r="C103" s="1">
        <v>485</v>
      </c>
      <c r="D103" s="7">
        <v>4592730.96</v>
      </c>
      <c r="E103" s="7">
        <v>-507083.39373155212</v>
      </c>
      <c r="F103" s="7">
        <f t="shared" si="9"/>
        <v>4085647.57</v>
      </c>
      <c r="G103" s="7">
        <v>1579832.42</v>
      </c>
      <c r="H103" s="7">
        <v>206598.06</v>
      </c>
      <c r="I103" s="7">
        <f t="shared" si="10"/>
        <v>2299217.09</v>
      </c>
      <c r="J103" s="7">
        <v>0</v>
      </c>
      <c r="K103" s="14">
        <v>8424.0116507020339</v>
      </c>
      <c r="L103" s="1">
        <v>485</v>
      </c>
      <c r="M103" s="7">
        <v>4757421.76</v>
      </c>
      <c r="N103" s="7">
        <v>-412194.56618603633</v>
      </c>
      <c r="O103" s="7">
        <f t="shared" si="11"/>
        <v>4345227.1938139638</v>
      </c>
      <c r="P103" s="7">
        <v>1597520.44</v>
      </c>
      <c r="Q103" s="7">
        <v>212796</v>
      </c>
      <c r="R103" s="7">
        <f t="shared" si="12"/>
        <v>2534910.7538139638</v>
      </c>
      <c r="S103" s="7">
        <v>0</v>
      </c>
      <c r="T103" s="14">
        <f t="shared" si="13"/>
        <v>8959.2313274514709</v>
      </c>
      <c r="U103" s="1">
        <f t="shared" si="15"/>
        <v>0</v>
      </c>
      <c r="V103" s="7">
        <f t="shared" si="15"/>
        <v>164690.79999999981</v>
      </c>
      <c r="W103" s="7">
        <f t="shared" si="15"/>
        <v>94888.827545515785</v>
      </c>
      <c r="X103" s="7">
        <f t="shared" si="14"/>
        <v>259579.62381396396</v>
      </c>
      <c r="Y103" s="7">
        <f t="shared" si="14"/>
        <v>17688.020000000019</v>
      </c>
      <c r="Z103" s="7">
        <f t="shared" si="14"/>
        <v>6197.9400000000023</v>
      </c>
      <c r="AA103" s="7">
        <f t="shared" si="14"/>
        <v>235693.663813964</v>
      </c>
      <c r="AB103" s="7">
        <f t="shared" si="14"/>
        <v>0</v>
      </c>
      <c r="AC103" s="14">
        <f t="shared" si="14"/>
        <v>535.21967674943699</v>
      </c>
    </row>
    <row r="104" spans="1:29" x14ac:dyDescent="0.25">
      <c r="A104" s="7" t="s">
        <v>136</v>
      </c>
      <c r="B104" s="7" t="s">
        <v>139</v>
      </c>
      <c r="C104" s="1">
        <v>50</v>
      </c>
      <c r="D104" s="7">
        <v>877614.41</v>
      </c>
      <c r="E104" s="7">
        <v>-96897.40097698076</v>
      </c>
      <c r="F104" s="7">
        <f t="shared" si="9"/>
        <v>780717.01</v>
      </c>
      <c r="G104" s="7">
        <v>177057.33</v>
      </c>
      <c r="H104" s="7">
        <v>14167.51</v>
      </c>
      <c r="I104" s="7">
        <f t="shared" si="10"/>
        <v>589492.17000000004</v>
      </c>
      <c r="J104" s="7">
        <v>0</v>
      </c>
      <c r="K104" s="14">
        <v>15614.332859210355</v>
      </c>
      <c r="L104" s="1">
        <v>50</v>
      </c>
      <c r="M104" s="7">
        <v>926868.66</v>
      </c>
      <c r="N104" s="7">
        <v>-80306.149947095051</v>
      </c>
      <c r="O104" s="7">
        <f t="shared" si="11"/>
        <v>846562.51005290495</v>
      </c>
      <c r="P104" s="7">
        <v>179176.37</v>
      </c>
      <c r="Q104" s="7">
        <v>14592.54</v>
      </c>
      <c r="R104" s="7">
        <f t="shared" si="12"/>
        <v>652793.60005290492</v>
      </c>
      <c r="S104" s="7">
        <v>0</v>
      </c>
      <c r="T104" s="14">
        <f t="shared" si="13"/>
        <v>16931.250201058097</v>
      </c>
      <c r="U104" s="1">
        <f t="shared" si="15"/>
        <v>0</v>
      </c>
      <c r="V104" s="7">
        <f t="shared" si="15"/>
        <v>49254.25</v>
      </c>
      <c r="W104" s="7">
        <f t="shared" si="15"/>
        <v>16591.251029885709</v>
      </c>
      <c r="X104" s="7">
        <f t="shared" si="14"/>
        <v>65845.500052904943</v>
      </c>
      <c r="Y104" s="7">
        <f t="shared" si="14"/>
        <v>2119.0400000000081</v>
      </c>
      <c r="Z104" s="7">
        <f t="shared" si="14"/>
        <v>425.03000000000065</v>
      </c>
      <c r="AA104" s="7">
        <f t="shared" si="14"/>
        <v>63301.430052904878</v>
      </c>
      <c r="AB104" s="7">
        <f t="shared" si="14"/>
        <v>0</v>
      </c>
      <c r="AC104" s="14">
        <f t="shared" si="14"/>
        <v>1316.9173418477421</v>
      </c>
    </row>
    <row r="105" spans="1:29" x14ac:dyDescent="0.25">
      <c r="A105" s="7" t="s">
        <v>140</v>
      </c>
      <c r="B105" s="7" t="s">
        <v>141</v>
      </c>
      <c r="C105" s="1">
        <v>2126.1</v>
      </c>
      <c r="D105" s="7">
        <v>17670959.490000002</v>
      </c>
      <c r="E105" s="7">
        <v>-1951050.5158529857</v>
      </c>
      <c r="F105" s="7">
        <f t="shared" si="9"/>
        <v>15719908.970000001</v>
      </c>
      <c r="G105" s="7">
        <v>5357063.1399999997</v>
      </c>
      <c r="H105" s="7">
        <v>550640.41</v>
      </c>
      <c r="I105" s="7">
        <f t="shared" si="10"/>
        <v>9812205.4199999999</v>
      </c>
      <c r="J105" s="7">
        <v>0</v>
      </c>
      <c r="K105" s="14">
        <v>7393.7733894915118</v>
      </c>
      <c r="L105" s="1">
        <v>2112.3000000000002</v>
      </c>
      <c r="M105" s="7">
        <v>18162201.449999999</v>
      </c>
      <c r="N105" s="7">
        <v>-1573617.2080875481</v>
      </c>
      <c r="O105" s="7">
        <f t="shared" si="11"/>
        <v>16588584.241912451</v>
      </c>
      <c r="P105" s="7">
        <v>5517836.4500000002</v>
      </c>
      <c r="Q105" s="7">
        <v>567159.62</v>
      </c>
      <c r="R105" s="7">
        <f t="shared" si="12"/>
        <v>10503588.171912452</v>
      </c>
      <c r="S105" s="7">
        <v>0</v>
      </c>
      <c r="T105" s="14">
        <f t="shared" si="13"/>
        <v>7853.3277668477249</v>
      </c>
      <c r="U105" s="1">
        <f t="shared" si="15"/>
        <v>-13.799999999999727</v>
      </c>
      <c r="V105" s="7">
        <f t="shared" si="15"/>
        <v>491241.95999999717</v>
      </c>
      <c r="W105" s="7">
        <f t="shared" si="15"/>
        <v>377433.30776543752</v>
      </c>
      <c r="X105" s="7">
        <f t="shared" si="14"/>
        <v>868675.27191244997</v>
      </c>
      <c r="Y105" s="7">
        <f t="shared" si="14"/>
        <v>160773.31000000052</v>
      </c>
      <c r="Z105" s="7">
        <f t="shared" si="14"/>
        <v>16519.209999999963</v>
      </c>
      <c r="AA105" s="7">
        <f t="shared" si="14"/>
        <v>691382.75191245228</v>
      </c>
      <c r="AB105" s="7">
        <f t="shared" si="14"/>
        <v>0</v>
      </c>
      <c r="AC105" s="14">
        <f t="shared" si="14"/>
        <v>459.55437735621308</v>
      </c>
    </row>
    <row r="106" spans="1:29" x14ac:dyDescent="0.25">
      <c r="A106" s="7" t="s">
        <v>140</v>
      </c>
      <c r="B106" s="7" t="s">
        <v>142</v>
      </c>
      <c r="C106" s="1">
        <v>183.6</v>
      </c>
      <c r="D106" s="7">
        <v>2572880.4</v>
      </c>
      <c r="E106" s="7">
        <v>-284071.70728271728</v>
      </c>
      <c r="F106" s="7">
        <f t="shared" si="9"/>
        <v>2288808.69</v>
      </c>
      <c r="G106" s="7">
        <v>1050334.29</v>
      </c>
      <c r="H106" s="7">
        <v>87021.49</v>
      </c>
      <c r="I106" s="7">
        <f t="shared" si="10"/>
        <v>1151452.9099999999</v>
      </c>
      <c r="J106" s="7">
        <v>0</v>
      </c>
      <c r="K106" s="14">
        <v>12466.272437586742</v>
      </c>
      <c r="L106" s="1">
        <v>181.5</v>
      </c>
      <c r="M106" s="7">
        <v>2645294.3199999998</v>
      </c>
      <c r="N106" s="7">
        <v>-229194.71925625234</v>
      </c>
      <c r="O106" s="7">
        <f t="shared" si="11"/>
        <v>2416099.6007437473</v>
      </c>
      <c r="P106" s="7">
        <v>1080344.96</v>
      </c>
      <c r="Q106" s="7">
        <v>89632.13</v>
      </c>
      <c r="R106" s="7">
        <f t="shared" si="12"/>
        <v>1246122.5107437475</v>
      </c>
      <c r="S106" s="7">
        <v>0</v>
      </c>
      <c r="T106" s="14">
        <f t="shared" si="13"/>
        <v>13311.843530268581</v>
      </c>
      <c r="U106" s="1">
        <f t="shared" si="15"/>
        <v>-2.0999999999999943</v>
      </c>
      <c r="V106" s="7">
        <f t="shared" si="15"/>
        <v>72413.919999999925</v>
      </c>
      <c r="W106" s="7">
        <f t="shared" si="15"/>
        <v>54876.98802646494</v>
      </c>
      <c r="X106" s="7">
        <f t="shared" si="14"/>
        <v>127290.91074374737</v>
      </c>
      <c r="Y106" s="7">
        <f t="shared" si="14"/>
        <v>30010.669999999925</v>
      </c>
      <c r="Z106" s="7">
        <f t="shared" si="14"/>
        <v>2610.6399999999994</v>
      </c>
      <c r="AA106" s="7">
        <f t="shared" si="14"/>
        <v>94669.600743747549</v>
      </c>
      <c r="AB106" s="7">
        <f t="shared" si="14"/>
        <v>0</v>
      </c>
      <c r="AC106" s="14">
        <f t="shared" si="14"/>
        <v>845.57109268183922</v>
      </c>
    </row>
    <row r="107" spans="1:29" x14ac:dyDescent="0.25">
      <c r="A107" s="7" t="s">
        <v>140</v>
      </c>
      <c r="B107" s="7" t="s">
        <v>143</v>
      </c>
      <c r="C107" s="1">
        <v>306.2</v>
      </c>
      <c r="D107" s="7">
        <v>3487315.06</v>
      </c>
      <c r="E107" s="7">
        <v>-385034.4318091629</v>
      </c>
      <c r="F107" s="7">
        <f t="shared" si="9"/>
        <v>3102280.63</v>
      </c>
      <c r="G107" s="7">
        <v>622243.30000000005</v>
      </c>
      <c r="H107" s="7">
        <v>63290.03</v>
      </c>
      <c r="I107" s="7">
        <f t="shared" si="10"/>
        <v>2416747.2999999998</v>
      </c>
      <c r="J107" s="7">
        <v>0</v>
      </c>
      <c r="K107" s="14">
        <v>10131.545308928324</v>
      </c>
      <c r="L107" s="1">
        <v>301.89999999999998</v>
      </c>
      <c r="M107" s="7">
        <v>3573723.96</v>
      </c>
      <c r="N107" s="7">
        <v>-309636.11629859864</v>
      </c>
      <c r="O107" s="7">
        <f t="shared" si="11"/>
        <v>3264087.8437014013</v>
      </c>
      <c r="P107" s="7">
        <v>652011.48</v>
      </c>
      <c r="Q107" s="7">
        <v>65188.73</v>
      </c>
      <c r="R107" s="7">
        <f t="shared" si="12"/>
        <v>2546887.6337014013</v>
      </c>
      <c r="S107" s="7">
        <v>0</v>
      </c>
      <c r="T107" s="14">
        <f t="shared" si="13"/>
        <v>10811.817965224915</v>
      </c>
      <c r="U107" s="1">
        <f t="shared" si="15"/>
        <v>-4.3000000000000114</v>
      </c>
      <c r="V107" s="7">
        <f t="shared" si="15"/>
        <v>86408.899999999907</v>
      </c>
      <c r="W107" s="7">
        <f t="shared" si="15"/>
        <v>75398.315510564251</v>
      </c>
      <c r="X107" s="7">
        <f t="shared" si="14"/>
        <v>161807.21370140137</v>
      </c>
      <c r="Y107" s="7">
        <f t="shared" si="14"/>
        <v>29768.179999999935</v>
      </c>
      <c r="Z107" s="7">
        <f t="shared" si="14"/>
        <v>1898.7000000000044</v>
      </c>
      <c r="AA107" s="7">
        <f t="shared" si="14"/>
        <v>130140.33370140148</v>
      </c>
      <c r="AB107" s="7">
        <f t="shared" si="14"/>
        <v>0</v>
      </c>
      <c r="AC107" s="14">
        <f t="shared" si="14"/>
        <v>680.27265629659087</v>
      </c>
    </row>
    <row r="108" spans="1:29" x14ac:dyDescent="0.25">
      <c r="A108" s="7" t="s">
        <v>140</v>
      </c>
      <c r="B108" s="7" t="s">
        <v>144</v>
      </c>
      <c r="C108" s="1">
        <v>160.9</v>
      </c>
      <c r="D108" s="7">
        <v>2366658.2799999998</v>
      </c>
      <c r="E108" s="7">
        <v>-261302.72443071165</v>
      </c>
      <c r="F108" s="7">
        <f t="shared" si="9"/>
        <v>2105355.56</v>
      </c>
      <c r="G108" s="7">
        <v>1075665.83</v>
      </c>
      <c r="H108" s="7">
        <v>113962.01</v>
      </c>
      <c r="I108" s="7">
        <f t="shared" si="10"/>
        <v>915727.72</v>
      </c>
      <c r="J108" s="7">
        <v>0</v>
      </c>
      <c r="K108" s="14">
        <v>13084.863694284755</v>
      </c>
      <c r="L108" s="1">
        <v>154.19999999999999</v>
      </c>
      <c r="M108" s="7">
        <v>2377085.6300000004</v>
      </c>
      <c r="N108" s="7">
        <v>-205956.46748900207</v>
      </c>
      <c r="O108" s="7">
        <f t="shared" si="11"/>
        <v>2171129.1625109981</v>
      </c>
      <c r="P108" s="7">
        <v>1097446.95</v>
      </c>
      <c r="Q108" s="7">
        <v>117380.87</v>
      </c>
      <c r="R108" s="7">
        <f t="shared" si="12"/>
        <v>956301.34251099813</v>
      </c>
      <c r="S108" s="7">
        <v>0</v>
      </c>
      <c r="T108" s="14">
        <f t="shared" si="13"/>
        <v>14079.955658307381</v>
      </c>
      <c r="U108" s="1">
        <f t="shared" si="15"/>
        <v>-6.7000000000000171</v>
      </c>
      <c r="V108" s="7">
        <f t="shared" si="15"/>
        <v>10427.350000000559</v>
      </c>
      <c r="W108" s="7">
        <f t="shared" si="15"/>
        <v>55346.25694170958</v>
      </c>
      <c r="X108" s="7">
        <f t="shared" si="14"/>
        <v>65773.602510998026</v>
      </c>
      <c r="Y108" s="7">
        <f t="shared" si="14"/>
        <v>21781.119999999879</v>
      </c>
      <c r="Z108" s="7">
        <f t="shared" si="14"/>
        <v>3418.8600000000006</v>
      </c>
      <c r="AA108" s="7">
        <f t="shared" si="14"/>
        <v>40573.622510998161</v>
      </c>
      <c r="AB108" s="7">
        <f t="shared" si="14"/>
        <v>0</v>
      </c>
      <c r="AC108" s="14">
        <f t="shared" si="14"/>
        <v>995.09196402262569</v>
      </c>
    </row>
    <row r="109" spans="1:29" x14ac:dyDescent="0.25">
      <c r="A109" s="7" t="s">
        <v>145</v>
      </c>
      <c r="B109" s="7" t="s">
        <v>146</v>
      </c>
      <c r="C109" s="1">
        <v>162</v>
      </c>
      <c r="D109" s="7">
        <v>2377591.92</v>
      </c>
      <c r="E109" s="7">
        <v>-262509.90754797379</v>
      </c>
      <c r="F109" s="7">
        <f t="shared" si="9"/>
        <v>2115082.0099999998</v>
      </c>
      <c r="G109" s="7">
        <v>852486.85</v>
      </c>
      <c r="H109" s="7">
        <v>75041.399999999994</v>
      </c>
      <c r="I109" s="7">
        <f t="shared" si="10"/>
        <v>1187553.76</v>
      </c>
      <c r="J109" s="7">
        <v>0</v>
      </c>
      <c r="K109" s="14">
        <v>13056.055683534662</v>
      </c>
      <c r="L109" s="1">
        <v>162.5</v>
      </c>
      <c r="M109" s="7">
        <v>2469596.11</v>
      </c>
      <c r="N109" s="7">
        <v>-213971.79997263325</v>
      </c>
      <c r="O109" s="7">
        <f t="shared" si="11"/>
        <v>2255624.3100273665</v>
      </c>
      <c r="P109" s="7">
        <v>839200.03</v>
      </c>
      <c r="Q109" s="7">
        <v>77292.639999999999</v>
      </c>
      <c r="R109" s="7">
        <f t="shared" si="12"/>
        <v>1339131.6400273666</v>
      </c>
      <c r="S109" s="7">
        <v>0</v>
      </c>
      <c r="T109" s="14">
        <f t="shared" si="13"/>
        <v>13880.764984783795</v>
      </c>
      <c r="U109" s="1">
        <f t="shared" si="15"/>
        <v>0.5</v>
      </c>
      <c r="V109" s="7">
        <f t="shared" si="15"/>
        <v>92004.189999999944</v>
      </c>
      <c r="W109" s="7">
        <f t="shared" si="15"/>
        <v>48538.107575340546</v>
      </c>
      <c r="X109" s="7">
        <f t="shared" si="14"/>
        <v>140542.30002736673</v>
      </c>
      <c r="Y109" s="7">
        <f t="shared" si="14"/>
        <v>-13286.819999999949</v>
      </c>
      <c r="Z109" s="7">
        <f t="shared" si="14"/>
        <v>2251.2400000000052</v>
      </c>
      <c r="AA109" s="7">
        <f t="shared" si="14"/>
        <v>151577.88002736657</v>
      </c>
      <c r="AB109" s="7">
        <f t="shared" si="14"/>
        <v>0</v>
      </c>
      <c r="AC109" s="14">
        <f t="shared" si="14"/>
        <v>824.7093012491332</v>
      </c>
    </row>
    <row r="110" spans="1:29" x14ac:dyDescent="0.25">
      <c r="A110" s="7" t="s">
        <v>145</v>
      </c>
      <c r="B110" s="7" t="s">
        <v>147</v>
      </c>
      <c r="C110" s="1">
        <v>443.2</v>
      </c>
      <c r="D110" s="7">
        <v>4292005.12</v>
      </c>
      <c r="E110" s="7">
        <v>-473880.2558037925</v>
      </c>
      <c r="F110" s="7">
        <f t="shared" si="9"/>
        <v>3818124.86</v>
      </c>
      <c r="G110" s="7">
        <v>1338864.99</v>
      </c>
      <c r="H110" s="7">
        <v>199423.67</v>
      </c>
      <c r="I110" s="7">
        <f t="shared" si="10"/>
        <v>2279836.2000000002</v>
      </c>
      <c r="J110" s="7">
        <v>0</v>
      </c>
      <c r="K110" s="14">
        <v>8614.8986325682763</v>
      </c>
      <c r="L110" s="1">
        <v>435.4</v>
      </c>
      <c r="M110" s="7">
        <v>4396788.08</v>
      </c>
      <c r="N110" s="7">
        <v>-380948.38899621455</v>
      </c>
      <c r="O110" s="7">
        <f t="shared" si="11"/>
        <v>4015839.6910037855</v>
      </c>
      <c r="P110" s="7">
        <v>1357178.65</v>
      </c>
      <c r="Q110" s="7">
        <v>205406.38</v>
      </c>
      <c r="R110" s="7">
        <f t="shared" si="12"/>
        <v>2453254.6610037857</v>
      </c>
      <c r="S110" s="7">
        <v>0</v>
      </c>
      <c r="T110" s="14">
        <f t="shared" si="13"/>
        <v>9223.3341548088792</v>
      </c>
      <c r="U110" s="1">
        <f t="shared" si="15"/>
        <v>-7.8000000000000114</v>
      </c>
      <c r="V110" s="7">
        <f t="shared" si="15"/>
        <v>104782.95999999996</v>
      </c>
      <c r="W110" s="7">
        <f t="shared" si="15"/>
        <v>92931.866807577957</v>
      </c>
      <c r="X110" s="7">
        <f t="shared" si="14"/>
        <v>197714.8310037856</v>
      </c>
      <c r="Y110" s="7">
        <f t="shared" si="14"/>
        <v>18313.659999999916</v>
      </c>
      <c r="Z110" s="7">
        <f t="shared" si="14"/>
        <v>5982.7099999999919</v>
      </c>
      <c r="AA110" s="7">
        <f t="shared" si="14"/>
        <v>173418.46100378549</v>
      </c>
      <c r="AB110" s="7">
        <f t="shared" si="14"/>
        <v>0</v>
      </c>
      <c r="AC110" s="14">
        <f t="shared" si="14"/>
        <v>608.43552224060295</v>
      </c>
    </row>
    <row r="111" spans="1:29" x14ac:dyDescent="0.25">
      <c r="A111" s="7" t="s">
        <v>145</v>
      </c>
      <c r="B111" s="7" t="s">
        <v>148</v>
      </c>
      <c r="C111" s="1">
        <v>21927.9</v>
      </c>
      <c r="D111" s="7">
        <v>179396904.60800001</v>
      </c>
      <c r="E111" s="7">
        <v>-19807211.004922476</v>
      </c>
      <c r="F111" s="7">
        <f t="shared" si="9"/>
        <v>159589693.59999999</v>
      </c>
      <c r="G111" s="7">
        <v>40554346.43</v>
      </c>
      <c r="H111" s="7">
        <v>5558992.8600000003</v>
      </c>
      <c r="I111" s="7">
        <f t="shared" si="10"/>
        <v>113476354.31</v>
      </c>
      <c r="J111" s="7">
        <v>0</v>
      </c>
      <c r="K111" s="14">
        <v>7277.9253268521061</v>
      </c>
      <c r="L111" s="1">
        <v>22060.3</v>
      </c>
      <c r="M111" s="7">
        <v>186703003.34</v>
      </c>
      <c r="N111" s="7">
        <v>-16176401.284077322</v>
      </c>
      <c r="O111" s="7">
        <f t="shared" si="11"/>
        <v>170526602.05592269</v>
      </c>
      <c r="P111" s="7">
        <v>40900389.909999996</v>
      </c>
      <c r="Q111" s="7">
        <v>5725762.6500000004</v>
      </c>
      <c r="R111" s="7">
        <f t="shared" si="12"/>
        <v>123900449.49592268</v>
      </c>
      <c r="S111" s="7">
        <v>0</v>
      </c>
      <c r="T111" s="14">
        <f t="shared" si="13"/>
        <v>7730.0218970695178</v>
      </c>
      <c r="U111" s="1">
        <f t="shared" si="15"/>
        <v>132.39999999999782</v>
      </c>
      <c r="V111" s="7">
        <f t="shared" si="15"/>
        <v>7306098.7319999933</v>
      </c>
      <c r="W111" s="7">
        <f t="shared" si="15"/>
        <v>3630809.7208451536</v>
      </c>
      <c r="X111" s="7">
        <f t="shared" si="14"/>
        <v>10936908.455922693</v>
      </c>
      <c r="Y111" s="7">
        <f t="shared" si="14"/>
        <v>346043.47999999672</v>
      </c>
      <c r="Z111" s="7">
        <f t="shared" si="14"/>
        <v>166769.79000000004</v>
      </c>
      <c r="AA111" s="7">
        <f t="shared" si="14"/>
        <v>10424095.185922682</v>
      </c>
      <c r="AB111" s="7">
        <f t="shared" si="14"/>
        <v>0</v>
      </c>
      <c r="AC111" s="14">
        <f t="shared" si="14"/>
        <v>452.09657021741168</v>
      </c>
    </row>
    <row r="112" spans="1:29" x14ac:dyDescent="0.25">
      <c r="A112" s="7" t="s">
        <v>149</v>
      </c>
      <c r="B112" s="7" t="s">
        <v>150</v>
      </c>
      <c r="C112" s="1">
        <v>80.599999999999994</v>
      </c>
      <c r="D112" s="7">
        <v>1393097.98</v>
      </c>
      <c r="E112" s="7">
        <v>-153811.93839818781</v>
      </c>
      <c r="F112" s="7">
        <f t="shared" si="9"/>
        <v>1239286.04</v>
      </c>
      <c r="G112" s="7">
        <v>834924.29</v>
      </c>
      <c r="H112" s="7">
        <v>79231.199999999997</v>
      </c>
      <c r="I112" s="7">
        <f t="shared" si="10"/>
        <v>325130.55</v>
      </c>
      <c r="J112" s="7">
        <v>0</v>
      </c>
      <c r="K112" s="14">
        <v>15375.75013058952</v>
      </c>
      <c r="L112" s="1">
        <v>81.7</v>
      </c>
      <c r="M112" s="7">
        <v>1458978.12</v>
      </c>
      <c r="N112" s="7">
        <v>-126409.40483870804</v>
      </c>
      <c r="O112" s="7">
        <f t="shared" si="11"/>
        <v>1332568.7151612921</v>
      </c>
      <c r="P112" s="7">
        <v>845918.97</v>
      </c>
      <c r="Q112" s="7">
        <v>81608.14</v>
      </c>
      <c r="R112" s="7">
        <f t="shared" si="12"/>
        <v>405041.60516129213</v>
      </c>
      <c r="S112" s="7">
        <v>0</v>
      </c>
      <c r="T112" s="14">
        <f t="shared" si="13"/>
        <v>16310.510589489499</v>
      </c>
      <c r="U112" s="1">
        <f t="shared" si="15"/>
        <v>1.1000000000000085</v>
      </c>
      <c r="V112" s="7">
        <f t="shared" si="15"/>
        <v>65880.14000000013</v>
      </c>
      <c r="W112" s="7">
        <f t="shared" si="15"/>
        <v>27402.533559479765</v>
      </c>
      <c r="X112" s="7">
        <f t="shared" si="14"/>
        <v>93282.675161292078</v>
      </c>
      <c r="Y112" s="7">
        <f t="shared" si="14"/>
        <v>10994.679999999935</v>
      </c>
      <c r="Z112" s="7">
        <f t="shared" si="14"/>
        <v>2376.9400000000023</v>
      </c>
      <c r="AA112" s="7">
        <f t="shared" si="14"/>
        <v>79911.055161292141</v>
      </c>
      <c r="AB112" s="7">
        <f t="shared" si="14"/>
        <v>0</v>
      </c>
      <c r="AC112" s="14">
        <f t="shared" si="14"/>
        <v>934.7604588999784</v>
      </c>
    </row>
    <row r="113" spans="1:29" x14ac:dyDescent="0.25">
      <c r="A113" s="7" t="s">
        <v>151</v>
      </c>
      <c r="B113" s="7" t="s">
        <v>151</v>
      </c>
      <c r="C113" s="1">
        <v>2069.5</v>
      </c>
      <c r="D113" s="7">
        <v>16931448.690000001</v>
      </c>
      <c r="E113" s="7">
        <v>-1869401.1335070329</v>
      </c>
      <c r="F113" s="7">
        <f t="shared" si="9"/>
        <v>15062047.560000001</v>
      </c>
      <c r="G113" s="7">
        <v>7933034.7999999998</v>
      </c>
      <c r="H113" s="7">
        <v>737007.84</v>
      </c>
      <c r="I113" s="7">
        <f t="shared" si="10"/>
        <v>6392004.9199999999</v>
      </c>
      <c r="J113" s="7">
        <v>0</v>
      </c>
      <c r="K113" s="14">
        <v>7278.1060614650114</v>
      </c>
      <c r="L113" s="1">
        <v>2045.1</v>
      </c>
      <c r="M113" s="7">
        <v>17308826.560000002</v>
      </c>
      <c r="N113" s="7">
        <v>-1499678.7367215776</v>
      </c>
      <c r="O113" s="7">
        <f t="shared" si="11"/>
        <v>15809147.823278425</v>
      </c>
      <c r="P113" s="7">
        <v>7722384.6699999999</v>
      </c>
      <c r="Q113" s="7">
        <v>759118.08</v>
      </c>
      <c r="R113" s="7">
        <f t="shared" si="12"/>
        <v>7327645.0732784253</v>
      </c>
      <c r="S113" s="7">
        <v>0</v>
      </c>
      <c r="T113" s="14">
        <f t="shared" si="13"/>
        <v>7730.2566247510758</v>
      </c>
      <c r="U113" s="1">
        <f t="shared" si="15"/>
        <v>-24.400000000000091</v>
      </c>
      <c r="V113" s="7">
        <f t="shared" si="15"/>
        <v>377377.87000000104</v>
      </c>
      <c r="W113" s="7">
        <f t="shared" si="15"/>
        <v>369722.39678545529</v>
      </c>
      <c r="X113" s="7">
        <f t="shared" si="14"/>
        <v>747100.26327842474</v>
      </c>
      <c r="Y113" s="7">
        <f t="shared" si="14"/>
        <v>-210650.12999999989</v>
      </c>
      <c r="Z113" s="7">
        <f t="shared" si="14"/>
        <v>22110.239999999991</v>
      </c>
      <c r="AA113" s="7">
        <f t="shared" si="14"/>
        <v>935640.15327842534</v>
      </c>
      <c r="AB113" s="7">
        <f t="shared" si="14"/>
        <v>0</v>
      </c>
      <c r="AC113" s="14">
        <f t="shared" si="14"/>
        <v>452.15056328606443</v>
      </c>
    </row>
    <row r="114" spans="1:29" x14ac:dyDescent="0.25">
      <c r="A114" s="7" t="s">
        <v>152</v>
      </c>
      <c r="B114" s="7" t="s">
        <v>152</v>
      </c>
      <c r="C114" s="1">
        <v>2705.5</v>
      </c>
      <c r="D114" s="7">
        <v>22550233.789999999</v>
      </c>
      <c r="E114" s="7">
        <v>-2489771.1577847619</v>
      </c>
      <c r="F114" s="7">
        <f t="shared" si="9"/>
        <v>20060462.629999999</v>
      </c>
      <c r="G114" s="7">
        <v>8861540.3200000003</v>
      </c>
      <c r="H114" s="7">
        <v>929775.91</v>
      </c>
      <c r="I114" s="7">
        <f t="shared" si="10"/>
        <v>10269146.4</v>
      </c>
      <c r="J114" s="7">
        <v>0</v>
      </c>
      <c r="K114" s="14">
        <v>7414.6934859611247</v>
      </c>
      <c r="L114" s="1">
        <v>2760.3</v>
      </c>
      <c r="M114" s="7">
        <v>23824129.07</v>
      </c>
      <c r="N114" s="7">
        <v>-2064180.3569605709</v>
      </c>
      <c r="O114" s="7">
        <f t="shared" si="11"/>
        <v>21759948.713039428</v>
      </c>
      <c r="P114" s="7">
        <v>8991570.8100000005</v>
      </c>
      <c r="Q114" s="7">
        <v>957669.19</v>
      </c>
      <c r="R114" s="7">
        <f t="shared" si="12"/>
        <v>11810708.713039428</v>
      </c>
      <c r="S114" s="7">
        <v>0</v>
      </c>
      <c r="T114" s="14">
        <f t="shared" si="13"/>
        <v>7883.1825211170617</v>
      </c>
      <c r="U114" s="1">
        <f t="shared" si="15"/>
        <v>54.800000000000182</v>
      </c>
      <c r="V114" s="7">
        <f t="shared" si="15"/>
        <v>1273895.2800000012</v>
      </c>
      <c r="W114" s="7">
        <f t="shared" si="15"/>
        <v>425590.80082419096</v>
      </c>
      <c r="X114" s="7">
        <f t="shared" si="14"/>
        <v>1699486.083039429</v>
      </c>
      <c r="Y114" s="7">
        <f t="shared" si="14"/>
        <v>130030.49000000022</v>
      </c>
      <c r="Z114" s="7">
        <f t="shared" si="14"/>
        <v>27893.279999999912</v>
      </c>
      <c r="AA114" s="7">
        <f t="shared" si="14"/>
        <v>1541562.3130394276</v>
      </c>
      <c r="AB114" s="7">
        <f t="shared" si="14"/>
        <v>0</v>
      </c>
      <c r="AC114" s="14">
        <f t="shared" si="14"/>
        <v>468.48903515593702</v>
      </c>
    </row>
    <row r="115" spans="1:29" x14ac:dyDescent="0.25">
      <c r="A115" s="7" t="s">
        <v>152</v>
      </c>
      <c r="B115" s="7" t="s">
        <v>71</v>
      </c>
      <c r="C115" s="1">
        <v>696.1</v>
      </c>
      <c r="D115" s="7">
        <v>6364777.04</v>
      </c>
      <c r="E115" s="7">
        <v>-702734.98924654245</v>
      </c>
      <c r="F115" s="7">
        <f t="shared" si="9"/>
        <v>5662042.0499999998</v>
      </c>
      <c r="G115" s="7">
        <v>1203677.33</v>
      </c>
      <c r="H115" s="7">
        <v>95048.19</v>
      </c>
      <c r="I115" s="7">
        <f t="shared" si="10"/>
        <v>4363316.53</v>
      </c>
      <c r="J115" s="7">
        <v>0</v>
      </c>
      <c r="K115" s="14">
        <v>8133.9454043037358</v>
      </c>
      <c r="L115" s="1">
        <v>691.7</v>
      </c>
      <c r="M115" s="7">
        <v>6549236.5900000008</v>
      </c>
      <c r="N115" s="7">
        <v>-567441.75127848377</v>
      </c>
      <c r="O115" s="7">
        <f t="shared" si="11"/>
        <v>5981794.8387215175</v>
      </c>
      <c r="P115" s="7">
        <v>1226321.78</v>
      </c>
      <c r="Q115" s="7">
        <v>97899.64</v>
      </c>
      <c r="R115" s="7">
        <f t="shared" si="12"/>
        <v>4657573.4187215175</v>
      </c>
      <c r="S115" s="7">
        <v>0</v>
      </c>
      <c r="T115" s="14">
        <f t="shared" si="13"/>
        <v>8647.9613108595022</v>
      </c>
      <c r="U115" s="1">
        <f t="shared" si="15"/>
        <v>-4.3999999999999773</v>
      </c>
      <c r="V115" s="7">
        <f t="shared" si="15"/>
        <v>184459.55000000075</v>
      </c>
      <c r="W115" s="7">
        <f t="shared" si="15"/>
        <v>135293.23796805867</v>
      </c>
      <c r="X115" s="7">
        <f t="shared" si="14"/>
        <v>319752.78872151766</v>
      </c>
      <c r="Y115" s="7">
        <f t="shared" si="14"/>
        <v>22644.449999999953</v>
      </c>
      <c r="Z115" s="7">
        <f t="shared" si="14"/>
        <v>2851.4499999999971</v>
      </c>
      <c r="AA115" s="7">
        <f t="shared" si="14"/>
        <v>294256.88872151729</v>
      </c>
      <c r="AB115" s="7">
        <f t="shared" si="14"/>
        <v>0</v>
      </c>
      <c r="AC115" s="14">
        <f t="shared" si="14"/>
        <v>514.01590655576638</v>
      </c>
    </row>
    <row r="116" spans="1:29" x14ac:dyDescent="0.25">
      <c r="A116" s="7" t="s">
        <v>152</v>
      </c>
      <c r="B116" s="7" t="s">
        <v>153</v>
      </c>
      <c r="C116" s="1">
        <v>462.4</v>
      </c>
      <c r="D116" s="7">
        <v>4432493.87</v>
      </c>
      <c r="E116" s="7">
        <v>-489391.61772582936</v>
      </c>
      <c r="F116" s="7">
        <f t="shared" si="9"/>
        <v>3943102.25</v>
      </c>
      <c r="G116" s="7">
        <v>711537.26</v>
      </c>
      <c r="H116" s="7">
        <v>68452.160000000003</v>
      </c>
      <c r="I116" s="7">
        <f t="shared" si="10"/>
        <v>3163112.83</v>
      </c>
      <c r="J116" s="7">
        <v>0</v>
      </c>
      <c r="K116" s="14">
        <v>8527.4662703997401</v>
      </c>
      <c r="L116" s="1">
        <v>476.9</v>
      </c>
      <c r="M116" s="7">
        <v>4736560.45</v>
      </c>
      <c r="N116" s="7">
        <v>-410387.09166321362</v>
      </c>
      <c r="O116" s="7">
        <f t="shared" si="11"/>
        <v>4326173.3583367867</v>
      </c>
      <c r="P116" s="7">
        <v>708309.76</v>
      </c>
      <c r="Q116" s="7">
        <v>70505.72</v>
      </c>
      <c r="R116" s="7">
        <f t="shared" si="12"/>
        <v>3547357.8783367868</v>
      </c>
      <c r="S116" s="7">
        <v>0</v>
      </c>
      <c r="T116" s="14">
        <f t="shared" si="13"/>
        <v>9071.4475955898233</v>
      </c>
      <c r="U116" s="1">
        <f t="shared" si="15"/>
        <v>14.5</v>
      </c>
      <c r="V116" s="7">
        <f t="shared" si="15"/>
        <v>304066.58000000007</v>
      </c>
      <c r="W116" s="7">
        <f t="shared" si="15"/>
        <v>79004.52606261574</v>
      </c>
      <c r="X116" s="7">
        <f t="shared" si="14"/>
        <v>383071.10833678674</v>
      </c>
      <c r="Y116" s="7">
        <f t="shared" si="14"/>
        <v>-3227.5</v>
      </c>
      <c r="Z116" s="7">
        <f t="shared" si="14"/>
        <v>2053.5599999999977</v>
      </c>
      <c r="AA116" s="7">
        <f t="shared" si="14"/>
        <v>384245.04833678668</v>
      </c>
      <c r="AB116" s="7">
        <f t="shared" si="14"/>
        <v>0</v>
      </c>
      <c r="AC116" s="14">
        <f t="shared" si="14"/>
        <v>543.98132519008323</v>
      </c>
    </row>
    <row r="117" spans="1:29" x14ac:dyDescent="0.25">
      <c r="A117" s="7" t="s">
        <v>154</v>
      </c>
      <c r="B117" s="7" t="s">
        <v>154</v>
      </c>
      <c r="C117" s="1">
        <v>5870.3</v>
      </c>
      <c r="D117" s="7">
        <v>49946993.699999996</v>
      </c>
      <c r="E117" s="7">
        <v>-5514647.2311725505</v>
      </c>
      <c r="F117" s="7">
        <f t="shared" si="9"/>
        <v>44432346.469999999</v>
      </c>
      <c r="G117" s="7">
        <v>10858341.880000001</v>
      </c>
      <c r="H117" s="7">
        <v>1273854.27</v>
      </c>
      <c r="I117" s="7">
        <f t="shared" si="10"/>
        <v>32300150.32</v>
      </c>
      <c r="J117" s="7">
        <v>0</v>
      </c>
      <c r="K117" s="14">
        <v>7569.0042477205479</v>
      </c>
      <c r="L117" s="1">
        <v>5941.5</v>
      </c>
      <c r="M117" s="7">
        <v>52354064.859999999</v>
      </c>
      <c r="N117" s="7">
        <v>-4536083.2277866639</v>
      </c>
      <c r="O117" s="7">
        <f t="shared" si="11"/>
        <v>47817981.632213339</v>
      </c>
      <c r="P117" s="7">
        <v>10826615.66</v>
      </c>
      <c r="Q117" s="7">
        <v>1312069.8999999999</v>
      </c>
      <c r="R117" s="7">
        <f t="shared" si="12"/>
        <v>35679296.072213344</v>
      </c>
      <c r="S117" s="7">
        <v>0</v>
      </c>
      <c r="T117" s="14">
        <f t="shared" si="13"/>
        <v>8048.1329011551525</v>
      </c>
      <c r="U117" s="1">
        <f t="shared" si="15"/>
        <v>71.199999999999818</v>
      </c>
      <c r="V117" s="7">
        <f t="shared" si="15"/>
        <v>2407071.1600000039</v>
      </c>
      <c r="W117" s="7">
        <f t="shared" si="15"/>
        <v>978564.00338588655</v>
      </c>
      <c r="X117" s="7">
        <f t="shared" si="14"/>
        <v>3385635.1622133404</v>
      </c>
      <c r="Y117" s="7">
        <f t="shared" si="14"/>
        <v>-31726.220000000671</v>
      </c>
      <c r="Z117" s="7">
        <f t="shared" si="14"/>
        <v>38215.629999999888</v>
      </c>
      <c r="AA117" s="7">
        <f t="shared" si="14"/>
        <v>3379145.752213344</v>
      </c>
      <c r="AB117" s="7">
        <f t="shared" si="14"/>
        <v>0</v>
      </c>
      <c r="AC117" s="14">
        <f t="shared" si="14"/>
        <v>479.12865343460453</v>
      </c>
    </row>
    <row r="118" spans="1:29" x14ac:dyDescent="0.25">
      <c r="A118" s="7" t="s">
        <v>154</v>
      </c>
      <c r="B118" s="7" t="s">
        <v>155</v>
      </c>
      <c r="C118" s="1">
        <v>280.10000000000002</v>
      </c>
      <c r="D118" s="7">
        <v>3890584.8299999996</v>
      </c>
      <c r="E118" s="7">
        <v>-429559.44434352266</v>
      </c>
      <c r="F118" s="7">
        <f t="shared" si="9"/>
        <v>3461025.39</v>
      </c>
      <c r="G118" s="7">
        <v>731774.28</v>
      </c>
      <c r="H118" s="7">
        <v>115173.66</v>
      </c>
      <c r="I118" s="7">
        <f t="shared" si="10"/>
        <v>2614077.4500000002</v>
      </c>
      <c r="J118" s="7">
        <v>0</v>
      </c>
      <c r="K118" s="14">
        <v>12356.386157983903</v>
      </c>
      <c r="L118" s="1">
        <v>276.7</v>
      </c>
      <c r="M118" s="7">
        <v>3998532.6</v>
      </c>
      <c r="N118" s="7">
        <v>-346442.56775706261</v>
      </c>
      <c r="O118" s="7">
        <f t="shared" si="11"/>
        <v>3652090.0322429375</v>
      </c>
      <c r="P118" s="7">
        <v>703432.95</v>
      </c>
      <c r="Q118" s="7">
        <v>118628.87</v>
      </c>
      <c r="R118" s="7">
        <f t="shared" si="12"/>
        <v>2830028.2122429376</v>
      </c>
      <c r="S118" s="7">
        <v>0</v>
      </c>
      <c r="T118" s="14">
        <f t="shared" si="13"/>
        <v>13198.735208684271</v>
      </c>
      <c r="U118" s="1">
        <f t="shared" si="15"/>
        <v>-3.4000000000000341</v>
      </c>
      <c r="V118" s="7">
        <f t="shared" si="15"/>
        <v>107947.77000000048</v>
      </c>
      <c r="W118" s="7">
        <f t="shared" si="15"/>
        <v>83116.876586460043</v>
      </c>
      <c r="X118" s="7">
        <f t="shared" si="14"/>
        <v>191064.64224293735</v>
      </c>
      <c r="Y118" s="7">
        <f t="shared" si="14"/>
        <v>-28341.330000000075</v>
      </c>
      <c r="Z118" s="7">
        <f t="shared" si="14"/>
        <v>3455.2099999999919</v>
      </c>
      <c r="AA118" s="7">
        <f t="shared" si="14"/>
        <v>215950.76224293746</v>
      </c>
      <c r="AB118" s="7">
        <f t="shared" si="14"/>
        <v>0</v>
      </c>
      <c r="AC118" s="14">
        <f t="shared" si="14"/>
        <v>842.34905070036802</v>
      </c>
    </row>
    <row r="119" spans="1:29" x14ac:dyDescent="0.25">
      <c r="A119" s="7" t="s">
        <v>156</v>
      </c>
      <c r="B119" s="7" t="s">
        <v>157</v>
      </c>
      <c r="C119" s="1">
        <v>1471.5</v>
      </c>
      <c r="D119" s="7">
        <v>13028829.459999999</v>
      </c>
      <c r="E119" s="7">
        <v>-1438512.9711422122</v>
      </c>
      <c r="F119" s="7">
        <f t="shared" si="9"/>
        <v>11590316.49</v>
      </c>
      <c r="G119" s="7">
        <v>6598612.0800000001</v>
      </c>
      <c r="H119" s="7">
        <v>568326.72</v>
      </c>
      <c r="I119" s="7">
        <f t="shared" si="10"/>
        <v>4423377.6900000004</v>
      </c>
      <c r="J119" s="7">
        <v>0</v>
      </c>
      <c r="K119" s="14">
        <v>7876.5280695830934</v>
      </c>
      <c r="L119" s="1">
        <v>1469.1</v>
      </c>
      <c r="M119" s="7">
        <v>13465912.049999999</v>
      </c>
      <c r="N119" s="7">
        <v>-1166719.2979226355</v>
      </c>
      <c r="O119" s="7">
        <f t="shared" si="11"/>
        <v>12299192.752077363</v>
      </c>
      <c r="P119" s="7">
        <v>6770454.6100000003</v>
      </c>
      <c r="Q119" s="7">
        <v>585376.52</v>
      </c>
      <c r="R119" s="7">
        <f t="shared" si="12"/>
        <v>4943361.6220773626</v>
      </c>
      <c r="S119" s="7">
        <v>0</v>
      </c>
      <c r="T119" s="14">
        <f t="shared" si="13"/>
        <v>8371.9234579520544</v>
      </c>
      <c r="U119" s="1">
        <f t="shared" si="15"/>
        <v>-2.4000000000000909</v>
      </c>
      <c r="V119" s="7">
        <f t="shared" si="15"/>
        <v>437082.58999999985</v>
      </c>
      <c r="W119" s="7">
        <f t="shared" si="15"/>
        <v>271793.67321957671</v>
      </c>
      <c r="X119" s="7">
        <f t="shared" si="14"/>
        <v>708876.26207736321</v>
      </c>
      <c r="Y119" s="7">
        <f t="shared" si="14"/>
        <v>171842.53000000026</v>
      </c>
      <c r="Z119" s="7">
        <f t="shared" si="14"/>
        <v>17049.800000000047</v>
      </c>
      <c r="AA119" s="7">
        <f t="shared" si="14"/>
        <v>519983.9320773622</v>
      </c>
      <c r="AB119" s="7">
        <f t="shared" si="14"/>
        <v>0</v>
      </c>
      <c r="AC119" s="14">
        <f t="shared" si="14"/>
        <v>495.39538836896099</v>
      </c>
    </row>
    <row r="120" spans="1:29" x14ac:dyDescent="0.25">
      <c r="A120" s="7" t="s">
        <v>156</v>
      </c>
      <c r="B120" s="7" t="s">
        <v>158</v>
      </c>
      <c r="C120" s="1">
        <v>3112.1</v>
      </c>
      <c r="D120" s="7">
        <v>26983559.029999997</v>
      </c>
      <c r="E120" s="7">
        <v>-2979254.5670665777</v>
      </c>
      <c r="F120" s="7">
        <f t="shared" si="9"/>
        <v>24004304.460000001</v>
      </c>
      <c r="G120" s="7">
        <v>6720666.3899999997</v>
      </c>
      <c r="H120" s="7">
        <v>607928.65</v>
      </c>
      <c r="I120" s="7">
        <f t="shared" si="10"/>
        <v>16675709.42</v>
      </c>
      <c r="J120" s="7">
        <v>0</v>
      </c>
      <c r="K120" s="14">
        <v>7713.2139737790885</v>
      </c>
      <c r="L120" s="1">
        <v>3262.1</v>
      </c>
      <c r="M120" s="7">
        <v>29235584.419999998</v>
      </c>
      <c r="N120" s="7">
        <v>-2533041.9805363528</v>
      </c>
      <c r="O120" s="7">
        <f t="shared" si="11"/>
        <v>26702542.439463645</v>
      </c>
      <c r="P120" s="7">
        <v>6879185.2400000002</v>
      </c>
      <c r="Q120" s="7">
        <v>626166.51</v>
      </c>
      <c r="R120" s="7">
        <f t="shared" si="12"/>
        <v>19197190.689463641</v>
      </c>
      <c r="S120" s="7">
        <v>0</v>
      </c>
      <c r="T120" s="14">
        <f t="shared" si="13"/>
        <v>8185.6909473847045</v>
      </c>
      <c r="U120" s="1">
        <f t="shared" si="15"/>
        <v>150</v>
      </c>
      <c r="V120" s="7">
        <f t="shared" si="15"/>
        <v>2252025.3900000006</v>
      </c>
      <c r="W120" s="7">
        <f t="shared" si="15"/>
        <v>446212.58653022489</v>
      </c>
      <c r="X120" s="7">
        <f t="shared" si="14"/>
        <v>2698237.9794636443</v>
      </c>
      <c r="Y120" s="7">
        <f t="shared" si="14"/>
        <v>158518.85000000056</v>
      </c>
      <c r="Z120" s="7">
        <f t="shared" si="14"/>
        <v>18237.859999999986</v>
      </c>
      <c r="AA120" s="7">
        <f t="shared" si="14"/>
        <v>2521481.2694636416</v>
      </c>
      <c r="AB120" s="7">
        <f t="shared" si="14"/>
        <v>0</v>
      </c>
      <c r="AC120" s="14">
        <f t="shared" si="14"/>
        <v>472.47697360561597</v>
      </c>
    </row>
    <row r="121" spans="1:29" x14ac:dyDescent="0.25">
      <c r="A121" s="7" t="s">
        <v>156</v>
      </c>
      <c r="B121" s="7" t="s">
        <v>159</v>
      </c>
      <c r="C121" s="1">
        <v>214</v>
      </c>
      <c r="D121" s="7">
        <v>2928740.66</v>
      </c>
      <c r="E121" s="7">
        <v>-323362.23614378355</v>
      </c>
      <c r="F121" s="7">
        <f t="shared" si="9"/>
        <v>2605378.42</v>
      </c>
      <c r="G121" s="7">
        <v>430088.4</v>
      </c>
      <c r="H121" s="7">
        <v>43811.71</v>
      </c>
      <c r="I121" s="7">
        <f t="shared" si="10"/>
        <v>2131478.31</v>
      </c>
      <c r="J121" s="7">
        <v>0</v>
      </c>
      <c r="K121" s="14">
        <v>12174.659823582619</v>
      </c>
      <c r="L121" s="1">
        <v>212.5</v>
      </c>
      <c r="M121" s="7">
        <v>3016152.9000000004</v>
      </c>
      <c r="N121" s="7">
        <v>-261326.80659497713</v>
      </c>
      <c r="O121" s="7">
        <f t="shared" si="11"/>
        <v>2754826.0934050232</v>
      </c>
      <c r="P121" s="7">
        <v>417413.34</v>
      </c>
      <c r="Q121" s="7">
        <v>45126.06</v>
      </c>
      <c r="R121" s="7">
        <f t="shared" si="12"/>
        <v>2292286.6934050233</v>
      </c>
      <c r="S121" s="7">
        <v>0</v>
      </c>
      <c r="T121" s="14">
        <f t="shared" si="13"/>
        <v>12963.88749837658</v>
      </c>
      <c r="U121" s="1">
        <f t="shared" si="15"/>
        <v>-1.5</v>
      </c>
      <c r="V121" s="7">
        <f t="shared" si="15"/>
        <v>87412.240000000224</v>
      </c>
      <c r="W121" s="7">
        <f t="shared" si="15"/>
        <v>62035.429548806424</v>
      </c>
      <c r="X121" s="7">
        <f t="shared" si="14"/>
        <v>149447.67340502329</v>
      </c>
      <c r="Y121" s="7">
        <f t="shared" si="14"/>
        <v>-12675.059999999998</v>
      </c>
      <c r="Z121" s="7">
        <f t="shared" si="14"/>
        <v>1314.3499999999985</v>
      </c>
      <c r="AA121" s="7">
        <f t="shared" si="14"/>
        <v>160808.38340502325</v>
      </c>
      <c r="AB121" s="7">
        <f t="shared" si="14"/>
        <v>0</v>
      </c>
      <c r="AC121" s="14">
        <f t="shared" si="14"/>
        <v>789.22767479396134</v>
      </c>
    </row>
    <row r="122" spans="1:29" x14ac:dyDescent="0.25">
      <c r="A122" s="7" t="s">
        <v>156</v>
      </c>
      <c r="B122" s="7" t="s">
        <v>160</v>
      </c>
      <c r="C122" s="1">
        <v>574.20000000000005</v>
      </c>
      <c r="D122" s="7">
        <v>5376529.75</v>
      </c>
      <c r="E122" s="7">
        <v>-593622.61274905014</v>
      </c>
      <c r="F122" s="7">
        <f t="shared" si="9"/>
        <v>4782907.1399999997</v>
      </c>
      <c r="G122" s="7">
        <v>3996775.99</v>
      </c>
      <c r="H122" s="7">
        <v>286298.28999999998</v>
      </c>
      <c r="I122" s="7">
        <f t="shared" si="10"/>
        <v>499832.86</v>
      </c>
      <c r="J122" s="7">
        <v>0</v>
      </c>
      <c r="K122" s="14">
        <v>8329.6845953361208</v>
      </c>
      <c r="L122" s="1">
        <v>578.1</v>
      </c>
      <c r="M122" s="7">
        <v>5600419.5099999998</v>
      </c>
      <c r="N122" s="7">
        <v>-485233.93696006137</v>
      </c>
      <c r="O122" s="7">
        <f t="shared" si="11"/>
        <v>5115185.5730399387</v>
      </c>
      <c r="P122" s="7">
        <v>4013324.68</v>
      </c>
      <c r="Q122" s="7">
        <v>294887.24</v>
      </c>
      <c r="R122" s="7">
        <f t="shared" si="12"/>
        <v>806973.65303993854</v>
      </c>
      <c r="S122" s="7">
        <v>0</v>
      </c>
      <c r="T122" s="14">
        <f t="shared" si="13"/>
        <v>8848.2711867149956</v>
      </c>
      <c r="U122" s="1">
        <f t="shared" si="15"/>
        <v>3.8999999999999773</v>
      </c>
      <c r="V122" s="7">
        <f t="shared" si="15"/>
        <v>223889.75999999978</v>
      </c>
      <c r="W122" s="7">
        <f t="shared" si="15"/>
        <v>108388.67578898877</v>
      </c>
      <c r="X122" s="7">
        <f t="shared" si="14"/>
        <v>332278.43303993903</v>
      </c>
      <c r="Y122" s="7">
        <f t="shared" si="14"/>
        <v>16548.689999999944</v>
      </c>
      <c r="Z122" s="7">
        <f t="shared" si="14"/>
        <v>8588.9500000000116</v>
      </c>
      <c r="AA122" s="7">
        <f t="shared" si="14"/>
        <v>307140.79303993855</v>
      </c>
      <c r="AB122" s="7">
        <f t="shared" si="14"/>
        <v>0</v>
      </c>
      <c r="AC122" s="14">
        <f t="shared" si="14"/>
        <v>518.5865913788748</v>
      </c>
    </row>
    <row r="123" spans="1:29" x14ac:dyDescent="0.25">
      <c r="A123" s="7" t="s">
        <v>161</v>
      </c>
      <c r="B123" s="7" t="s">
        <v>162</v>
      </c>
      <c r="C123" s="1">
        <v>1429.3</v>
      </c>
      <c r="D123" s="7">
        <v>12869076.369999999</v>
      </c>
      <c r="E123" s="7">
        <v>-1420874.6335731633</v>
      </c>
      <c r="F123" s="7">
        <f t="shared" si="9"/>
        <v>11448201.74</v>
      </c>
      <c r="G123" s="7">
        <v>1676797.02</v>
      </c>
      <c r="H123" s="7">
        <v>315314.05</v>
      </c>
      <c r="I123" s="7">
        <f t="shared" si="10"/>
        <v>9456090.6699999999</v>
      </c>
      <c r="J123" s="7">
        <v>0</v>
      </c>
      <c r="K123" s="14">
        <v>8009.6525352237604</v>
      </c>
      <c r="L123" s="1">
        <v>1447.4</v>
      </c>
      <c r="M123" s="7">
        <v>13466725.439999999</v>
      </c>
      <c r="N123" s="7">
        <v>-1166789.7720061</v>
      </c>
      <c r="O123" s="7">
        <f t="shared" si="11"/>
        <v>12299935.667993899</v>
      </c>
      <c r="P123" s="7">
        <v>1750269.68</v>
      </c>
      <c r="Q123" s="7">
        <v>324773.46999999997</v>
      </c>
      <c r="R123" s="7">
        <f t="shared" si="12"/>
        <v>10224892.517993899</v>
      </c>
      <c r="S123" s="7">
        <v>0</v>
      </c>
      <c r="T123" s="14">
        <f t="shared" si="13"/>
        <v>8497.9519607530037</v>
      </c>
      <c r="U123" s="1">
        <f t="shared" si="15"/>
        <v>18.100000000000136</v>
      </c>
      <c r="V123" s="7">
        <f t="shared" si="15"/>
        <v>597649.0700000003</v>
      </c>
      <c r="W123" s="7">
        <f t="shared" si="15"/>
        <v>254084.86156706326</v>
      </c>
      <c r="X123" s="7">
        <f t="shared" si="14"/>
        <v>851733.92799389921</v>
      </c>
      <c r="Y123" s="7">
        <f t="shared" si="14"/>
        <v>73472.659999999916</v>
      </c>
      <c r="Z123" s="7">
        <f t="shared" si="14"/>
        <v>9459.4199999999837</v>
      </c>
      <c r="AA123" s="7">
        <f t="shared" si="14"/>
        <v>768801.84799389914</v>
      </c>
      <c r="AB123" s="7">
        <f t="shared" si="14"/>
        <v>0</v>
      </c>
      <c r="AC123" s="14">
        <f t="shared" si="14"/>
        <v>488.29942552924331</v>
      </c>
    </row>
    <row r="124" spans="1:29" x14ac:dyDescent="0.25">
      <c r="A124" s="7" t="s">
        <v>161</v>
      </c>
      <c r="B124" s="7" t="s">
        <v>163</v>
      </c>
      <c r="C124" s="1">
        <v>799.6</v>
      </c>
      <c r="D124" s="7">
        <v>7589372.1399999997</v>
      </c>
      <c r="E124" s="7">
        <v>-837942.5258219114</v>
      </c>
      <c r="F124" s="7">
        <f t="shared" si="9"/>
        <v>6751429.6100000003</v>
      </c>
      <c r="G124" s="7">
        <v>938917.12</v>
      </c>
      <c r="H124" s="7">
        <v>181425.07</v>
      </c>
      <c r="I124" s="7">
        <f t="shared" si="10"/>
        <v>5631087.4199999999</v>
      </c>
      <c r="J124" s="7">
        <v>0</v>
      </c>
      <c r="K124" s="14">
        <v>8443.5048131172407</v>
      </c>
      <c r="L124" s="1">
        <v>811</v>
      </c>
      <c r="M124" s="7">
        <v>7950068.4800000004</v>
      </c>
      <c r="N124" s="7">
        <v>-688813.22564575006</v>
      </c>
      <c r="O124" s="7">
        <f t="shared" si="11"/>
        <v>7261255.2543542506</v>
      </c>
      <c r="P124" s="7">
        <v>966119.6</v>
      </c>
      <c r="Q124" s="7">
        <v>186867.82</v>
      </c>
      <c r="R124" s="7">
        <f t="shared" si="12"/>
        <v>6108267.8343542507</v>
      </c>
      <c r="S124" s="7">
        <v>0</v>
      </c>
      <c r="T124" s="14">
        <f t="shared" si="13"/>
        <v>8953.4590066020355</v>
      </c>
      <c r="U124" s="1">
        <f t="shared" si="15"/>
        <v>11.399999999999977</v>
      </c>
      <c r="V124" s="7">
        <f t="shared" si="15"/>
        <v>360696.34000000078</v>
      </c>
      <c r="W124" s="7">
        <f t="shared" si="15"/>
        <v>149129.30017616134</v>
      </c>
      <c r="X124" s="7">
        <f t="shared" si="14"/>
        <v>509825.64435425028</v>
      </c>
      <c r="Y124" s="7">
        <f t="shared" si="14"/>
        <v>27202.479999999981</v>
      </c>
      <c r="Z124" s="7">
        <f t="shared" si="14"/>
        <v>5442.75</v>
      </c>
      <c r="AA124" s="7">
        <f t="shared" si="14"/>
        <v>477180.41435425077</v>
      </c>
      <c r="AB124" s="7">
        <f t="shared" si="14"/>
        <v>0</v>
      </c>
      <c r="AC124" s="14">
        <f t="shared" si="14"/>
        <v>509.95419348479481</v>
      </c>
    </row>
    <row r="125" spans="1:29" x14ac:dyDescent="0.25">
      <c r="A125" s="7" t="s">
        <v>161</v>
      </c>
      <c r="B125" s="7" t="s">
        <v>164</v>
      </c>
      <c r="C125" s="1">
        <v>133.19999999999999</v>
      </c>
      <c r="D125" s="7">
        <v>2153739.1199999996</v>
      </c>
      <c r="E125" s="7">
        <v>-237794.32143832924</v>
      </c>
      <c r="F125" s="7">
        <f t="shared" si="9"/>
        <v>1915944.8</v>
      </c>
      <c r="G125" s="7">
        <v>219262.23</v>
      </c>
      <c r="H125" s="7">
        <v>39373.31</v>
      </c>
      <c r="I125" s="7">
        <f t="shared" si="10"/>
        <v>1657309.26</v>
      </c>
      <c r="J125" s="7">
        <v>0</v>
      </c>
      <c r="K125" s="14">
        <v>14383.963214817519</v>
      </c>
      <c r="L125" s="1">
        <v>132.6</v>
      </c>
      <c r="M125" s="7">
        <v>2218459.87</v>
      </c>
      <c r="N125" s="7">
        <v>-192212.74670332795</v>
      </c>
      <c r="O125" s="7">
        <f t="shared" si="11"/>
        <v>2026247.1232966722</v>
      </c>
      <c r="P125" s="7">
        <v>225638.46</v>
      </c>
      <c r="Q125" s="7">
        <v>40554.51</v>
      </c>
      <c r="R125" s="7">
        <f t="shared" si="12"/>
        <v>1760054.1532966723</v>
      </c>
      <c r="S125" s="7">
        <v>0</v>
      </c>
      <c r="T125" s="14">
        <f t="shared" si="13"/>
        <v>15280.898365736593</v>
      </c>
      <c r="U125" s="1">
        <f t="shared" si="15"/>
        <v>-0.59999999999999432</v>
      </c>
      <c r="V125" s="7">
        <f t="shared" si="15"/>
        <v>64720.750000000466</v>
      </c>
      <c r="W125" s="7">
        <f t="shared" si="15"/>
        <v>45581.574735001283</v>
      </c>
      <c r="X125" s="7">
        <f t="shared" si="15"/>
        <v>110302.3232966722</v>
      </c>
      <c r="Y125" s="7">
        <f t="shared" si="15"/>
        <v>6376.2299999999814</v>
      </c>
      <c r="Z125" s="7">
        <f t="shared" si="15"/>
        <v>1181.2000000000044</v>
      </c>
      <c r="AA125" s="7">
        <f t="shared" si="15"/>
        <v>102744.89329667226</v>
      </c>
      <c r="AB125" s="7">
        <f t="shared" si="15"/>
        <v>0</v>
      </c>
      <c r="AC125" s="14">
        <f t="shared" si="15"/>
        <v>896.93515091907466</v>
      </c>
    </row>
    <row r="126" spans="1:29" x14ac:dyDescent="0.25">
      <c r="A126" s="7" t="s">
        <v>161</v>
      </c>
      <c r="B126" s="7" t="s">
        <v>165</v>
      </c>
      <c r="C126" s="1">
        <v>394</v>
      </c>
      <c r="D126" s="7">
        <v>4043363.88</v>
      </c>
      <c r="E126" s="7">
        <v>-446427.77820409846</v>
      </c>
      <c r="F126" s="7">
        <f t="shared" si="9"/>
        <v>3596936.1</v>
      </c>
      <c r="G126" s="7">
        <v>655615.07999999996</v>
      </c>
      <c r="H126" s="7">
        <v>102916.77</v>
      </c>
      <c r="I126" s="7">
        <f t="shared" si="10"/>
        <v>2838404.25</v>
      </c>
      <c r="J126" s="7">
        <v>0</v>
      </c>
      <c r="K126" s="14">
        <v>9129.2751656469936</v>
      </c>
      <c r="L126" s="1">
        <v>388.1</v>
      </c>
      <c r="M126" s="7">
        <v>4151920.42</v>
      </c>
      <c r="N126" s="7">
        <v>-359732.46071015694</v>
      </c>
      <c r="O126" s="7">
        <f t="shared" si="11"/>
        <v>3792187.9592898432</v>
      </c>
      <c r="P126" s="7">
        <v>666850.39</v>
      </c>
      <c r="Q126" s="7">
        <v>106004.27</v>
      </c>
      <c r="R126" s="7">
        <f t="shared" si="12"/>
        <v>3019333.2992898431</v>
      </c>
      <c r="S126" s="7">
        <v>0</v>
      </c>
      <c r="T126" s="14">
        <f t="shared" si="13"/>
        <v>9771.1619667349732</v>
      </c>
      <c r="U126" s="1">
        <f t="shared" ref="U126:AC154" si="16">L126-C126</f>
        <v>-5.8999999999999773</v>
      </c>
      <c r="V126" s="7">
        <f t="shared" si="16"/>
        <v>108556.54000000004</v>
      </c>
      <c r="W126" s="7">
        <f t="shared" si="16"/>
        <v>86695.317493941518</v>
      </c>
      <c r="X126" s="7">
        <f t="shared" si="16"/>
        <v>195251.85928984312</v>
      </c>
      <c r="Y126" s="7">
        <f t="shared" si="16"/>
        <v>11235.310000000056</v>
      </c>
      <c r="Z126" s="7">
        <f t="shared" si="16"/>
        <v>3087.5</v>
      </c>
      <c r="AA126" s="7">
        <f t="shared" si="16"/>
        <v>180929.04928984307</v>
      </c>
      <c r="AB126" s="7">
        <f t="shared" si="16"/>
        <v>0</v>
      </c>
      <c r="AC126" s="14">
        <f t="shared" si="16"/>
        <v>641.88680108797962</v>
      </c>
    </row>
    <row r="127" spans="1:29" x14ac:dyDescent="0.25">
      <c r="A127" s="7" t="s">
        <v>161</v>
      </c>
      <c r="B127" s="7" t="s">
        <v>166</v>
      </c>
      <c r="C127" s="1">
        <v>198.8</v>
      </c>
      <c r="D127" s="7">
        <v>2737298.62</v>
      </c>
      <c r="E127" s="7">
        <v>-302225.12182300666</v>
      </c>
      <c r="F127" s="7">
        <f t="shared" si="9"/>
        <v>2435073.5</v>
      </c>
      <c r="G127" s="7">
        <v>193550.31</v>
      </c>
      <c r="H127" s="7">
        <v>33001.14</v>
      </c>
      <c r="I127" s="7">
        <f t="shared" si="10"/>
        <v>2208522.0499999998</v>
      </c>
      <c r="J127" s="7">
        <v>0</v>
      </c>
      <c r="K127" s="14">
        <v>12248.854911569473</v>
      </c>
      <c r="L127" s="1">
        <v>195.1</v>
      </c>
      <c r="M127" s="7">
        <v>2802515.39</v>
      </c>
      <c r="N127" s="7">
        <v>-242816.73429154628</v>
      </c>
      <c r="O127" s="7">
        <f t="shared" si="11"/>
        <v>2559698.6557084536</v>
      </c>
      <c r="P127" s="7">
        <v>204329.8</v>
      </c>
      <c r="Q127" s="7">
        <v>33991.17</v>
      </c>
      <c r="R127" s="7">
        <f t="shared" si="12"/>
        <v>2321377.6857084539</v>
      </c>
      <c r="S127" s="7">
        <v>0</v>
      </c>
      <c r="T127" s="14">
        <f t="shared" si="13"/>
        <v>13119.931602811141</v>
      </c>
      <c r="U127" s="1">
        <f t="shared" si="16"/>
        <v>-3.7000000000000171</v>
      </c>
      <c r="V127" s="7">
        <f t="shared" si="16"/>
        <v>65216.770000000019</v>
      </c>
      <c r="W127" s="7">
        <f t="shared" si="16"/>
        <v>59408.387531460379</v>
      </c>
      <c r="X127" s="7">
        <f t="shared" si="16"/>
        <v>124625.15570845362</v>
      </c>
      <c r="Y127" s="7">
        <f t="shared" si="16"/>
        <v>10779.489999999991</v>
      </c>
      <c r="Z127" s="7">
        <f t="shared" si="16"/>
        <v>990.02999999999884</v>
      </c>
      <c r="AA127" s="7">
        <f t="shared" si="16"/>
        <v>112855.63570845407</v>
      </c>
      <c r="AB127" s="7">
        <f t="shared" si="16"/>
        <v>0</v>
      </c>
      <c r="AC127" s="14">
        <f t="shared" si="16"/>
        <v>871.0766912416675</v>
      </c>
    </row>
    <row r="128" spans="1:29" x14ac:dyDescent="0.25">
      <c r="A128" s="7" t="s">
        <v>161</v>
      </c>
      <c r="B128" s="7" t="s">
        <v>167</v>
      </c>
      <c r="C128" s="1">
        <v>361.5</v>
      </c>
      <c r="D128" s="7">
        <v>3820428.53</v>
      </c>
      <c r="E128" s="7">
        <v>-421813.48774264904</v>
      </c>
      <c r="F128" s="7">
        <f t="shared" si="9"/>
        <v>3398615.04</v>
      </c>
      <c r="G128" s="7">
        <v>395242.84</v>
      </c>
      <c r="H128" s="7">
        <v>77599.679999999993</v>
      </c>
      <c r="I128" s="7">
        <f t="shared" si="10"/>
        <v>2925772.52</v>
      </c>
      <c r="J128" s="7">
        <v>0</v>
      </c>
      <c r="K128" s="14">
        <v>9401.4203283959068</v>
      </c>
      <c r="L128" s="1">
        <v>359.9</v>
      </c>
      <c r="M128" s="7">
        <v>3940389.78</v>
      </c>
      <c r="N128" s="7">
        <v>-341404.93273629603</v>
      </c>
      <c r="O128" s="7">
        <f t="shared" si="11"/>
        <v>3598984.8472637036</v>
      </c>
      <c r="P128" s="7">
        <v>407840.78</v>
      </c>
      <c r="Q128" s="7">
        <v>79927.67</v>
      </c>
      <c r="R128" s="7">
        <f t="shared" si="12"/>
        <v>3111216.3972637039</v>
      </c>
      <c r="S128" s="7">
        <v>0</v>
      </c>
      <c r="T128" s="14">
        <f t="shared" si="13"/>
        <v>9999.9578973706684</v>
      </c>
      <c r="U128" s="1">
        <f t="shared" si="16"/>
        <v>-1.6000000000000227</v>
      </c>
      <c r="V128" s="7">
        <f t="shared" si="16"/>
        <v>119961.25</v>
      </c>
      <c r="W128" s="7">
        <f t="shared" si="16"/>
        <v>80408.55500635301</v>
      </c>
      <c r="X128" s="7">
        <f t="shared" si="16"/>
        <v>200369.80726370355</v>
      </c>
      <c r="Y128" s="7">
        <f t="shared" si="16"/>
        <v>12597.940000000002</v>
      </c>
      <c r="Z128" s="7">
        <f t="shared" si="16"/>
        <v>2327.9900000000052</v>
      </c>
      <c r="AA128" s="7">
        <f t="shared" si="16"/>
        <v>185443.87726370385</v>
      </c>
      <c r="AB128" s="7">
        <f t="shared" si="16"/>
        <v>0</v>
      </c>
      <c r="AC128" s="14">
        <f t="shared" si="16"/>
        <v>598.5375689747616</v>
      </c>
    </row>
    <row r="129" spans="1:29" x14ac:dyDescent="0.25">
      <c r="A129" s="7" t="s">
        <v>168</v>
      </c>
      <c r="B129" s="7" t="s">
        <v>168</v>
      </c>
      <c r="C129" s="1">
        <v>171</v>
      </c>
      <c r="D129" s="7">
        <v>2789984.63</v>
      </c>
      <c r="E129" s="7">
        <v>-308042.18382503919</v>
      </c>
      <c r="F129" s="7">
        <f t="shared" si="9"/>
        <v>2481942.4500000002</v>
      </c>
      <c r="G129" s="7">
        <v>1085796.02</v>
      </c>
      <c r="H129" s="7">
        <v>92944.12</v>
      </c>
      <c r="I129" s="7">
        <f t="shared" si="10"/>
        <v>1303202.31</v>
      </c>
      <c r="J129" s="7">
        <v>0</v>
      </c>
      <c r="K129" s="14">
        <v>14514.27650550919</v>
      </c>
      <c r="L129" s="1">
        <v>168.3</v>
      </c>
      <c r="M129" s="7">
        <v>2863577.37</v>
      </c>
      <c r="N129" s="7">
        <v>-248107.29241867783</v>
      </c>
      <c r="O129" s="7">
        <f t="shared" si="11"/>
        <v>2615470.0775813223</v>
      </c>
      <c r="P129" s="7">
        <v>1105252.69</v>
      </c>
      <c r="Q129" s="7">
        <v>95732.44</v>
      </c>
      <c r="R129" s="7">
        <f t="shared" si="12"/>
        <v>1414484.9475813224</v>
      </c>
      <c r="S129" s="7">
        <v>0</v>
      </c>
      <c r="T129" s="14">
        <f t="shared" si="13"/>
        <v>15540.523336787415</v>
      </c>
      <c r="U129" s="1">
        <f t="shared" si="16"/>
        <v>-2.6999999999999886</v>
      </c>
      <c r="V129" s="7">
        <f t="shared" si="16"/>
        <v>73592.740000000224</v>
      </c>
      <c r="W129" s="7">
        <f t="shared" si="16"/>
        <v>59934.891406361363</v>
      </c>
      <c r="X129" s="7">
        <f t="shared" si="16"/>
        <v>133527.6275813221</v>
      </c>
      <c r="Y129" s="7">
        <f t="shared" si="16"/>
        <v>19456.669999999925</v>
      </c>
      <c r="Z129" s="7">
        <f t="shared" si="16"/>
        <v>2788.320000000007</v>
      </c>
      <c r="AA129" s="7">
        <f t="shared" si="16"/>
        <v>111282.63758132234</v>
      </c>
      <c r="AB129" s="7">
        <f t="shared" si="16"/>
        <v>0</v>
      </c>
      <c r="AC129" s="14">
        <f t="shared" si="16"/>
        <v>1026.2468312782257</v>
      </c>
    </row>
    <row r="130" spans="1:29" x14ac:dyDescent="0.25">
      <c r="A130" s="7" t="s">
        <v>168</v>
      </c>
      <c r="B130" s="7" t="s">
        <v>169</v>
      </c>
      <c r="C130" s="1">
        <v>325</v>
      </c>
      <c r="D130" s="7">
        <v>3941984.8000000003</v>
      </c>
      <c r="E130" s="7">
        <v>-435234.5146779932</v>
      </c>
      <c r="F130" s="7">
        <f t="shared" si="9"/>
        <v>3506750.29</v>
      </c>
      <c r="G130" s="7">
        <v>1220309.6000000001</v>
      </c>
      <c r="H130" s="7">
        <v>118100.46</v>
      </c>
      <c r="I130" s="7">
        <f t="shared" si="10"/>
        <v>2168340.23</v>
      </c>
      <c r="J130" s="7">
        <v>0</v>
      </c>
      <c r="K130" s="14">
        <v>10789.995818699495</v>
      </c>
      <c r="L130" s="1">
        <v>322.2</v>
      </c>
      <c r="M130" s="7">
        <v>4054237.82</v>
      </c>
      <c r="N130" s="7">
        <v>-351269.00319847226</v>
      </c>
      <c r="O130" s="7">
        <f t="shared" si="11"/>
        <v>3702968.8168015275</v>
      </c>
      <c r="P130" s="7">
        <v>1228210.69</v>
      </c>
      <c r="Q130" s="7">
        <v>121643.47</v>
      </c>
      <c r="R130" s="7">
        <f t="shared" si="12"/>
        <v>2353114.6568015274</v>
      </c>
      <c r="S130" s="7">
        <v>0</v>
      </c>
      <c r="T130" s="14">
        <f t="shared" si="13"/>
        <v>11492.764794542296</v>
      </c>
      <c r="U130" s="1">
        <f t="shared" si="16"/>
        <v>-2.8000000000000114</v>
      </c>
      <c r="V130" s="7">
        <f t="shared" si="16"/>
        <v>112253.01999999955</v>
      </c>
      <c r="W130" s="7">
        <f t="shared" si="16"/>
        <v>83965.511479520937</v>
      </c>
      <c r="X130" s="7">
        <f t="shared" si="16"/>
        <v>196218.52680152748</v>
      </c>
      <c r="Y130" s="7">
        <f t="shared" si="16"/>
        <v>7901.089999999851</v>
      </c>
      <c r="Z130" s="7">
        <f t="shared" si="16"/>
        <v>3543.0099999999948</v>
      </c>
      <c r="AA130" s="7">
        <f t="shared" si="16"/>
        <v>184774.42680152738</v>
      </c>
      <c r="AB130" s="7">
        <f t="shared" si="16"/>
        <v>0</v>
      </c>
      <c r="AC130" s="14">
        <f t="shared" si="16"/>
        <v>702.7689758428005</v>
      </c>
    </row>
    <row r="131" spans="1:29" x14ac:dyDescent="0.25">
      <c r="A131" s="7" t="s">
        <v>170</v>
      </c>
      <c r="B131" s="7" t="s">
        <v>171</v>
      </c>
      <c r="C131" s="1">
        <v>923.7</v>
      </c>
      <c r="D131" s="7">
        <v>8484446.209999999</v>
      </c>
      <c r="E131" s="7">
        <v>-936767.64773950633</v>
      </c>
      <c r="F131" s="7">
        <f t="shared" si="9"/>
        <v>7547678.5599999996</v>
      </c>
      <c r="G131" s="7">
        <v>2409338.65</v>
      </c>
      <c r="H131" s="7">
        <v>269792.62</v>
      </c>
      <c r="I131" s="7">
        <f t="shared" si="10"/>
        <v>4868547.29</v>
      </c>
      <c r="J131" s="7">
        <v>0</v>
      </c>
      <c r="K131" s="14">
        <v>8171.132427526074</v>
      </c>
      <c r="L131" s="1">
        <v>904</v>
      </c>
      <c r="M131" s="7">
        <v>8626798.2400000002</v>
      </c>
      <c r="N131" s="7">
        <v>-747446.73428139824</v>
      </c>
      <c r="O131" s="7">
        <f t="shared" si="11"/>
        <v>7879351.5057186019</v>
      </c>
      <c r="P131" s="7">
        <v>2454741.08</v>
      </c>
      <c r="Q131" s="7">
        <v>277886.40000000002</v>
      </c>
      <c r="R131" s="7">
        <f t="shared" si="12"/>
        <v>5146724.0257186014</v>
      </c>
      <c r="S131" s="7">
        <v>0</v>
      </c>
      <c r="T131" s="14">
        <f t="shared" si="13"/>
        <v>8716.0967983612845</v>
      </c>
      <c r="U131" s="1">
        <f t="shared" si="16"/>
        <v>-19.700000000000045</v>
      </c>
      <c r="V131" s="7">
        <f t="shared" si="16"/>
        <v>142352.03000000119</v>
      </c>
      <c r="W131" s="7">
        <f t="shared" si="16"/>
        <v>189320.91345810809</v>
      </c>
      <c r="X131" s="7">
        <f t="shared" si="16"/>
        <v>331672.94571860228</v>
      </c>
      <c r="Y131" s="7">
        <f t="shared" si="16"/>
        <v>45402.430000000168</v>
      </c>
      <c r="Z131" s="7">
        <f t="shared" si="16"/>
        <v>8093.7800000000279</v>
      </c>
      <c r="AA131" s="7">
        <f t="shared" si="16"/>
        <v>278176.73571860138</v>
      </c>
      <c r="AB131" s="7">
        <f t="shared" si="16"/>
        <v>0</v>
      </c>
      <c r="AC131" s="14">
        <f t="shared" si="16"/>
        <v>544.9643708352105</v>
      </c>
    </row>
    <row r="132" spans="1:29" x14ac:dyDescent="0.25">
      <c r="A132" s="7" t="s">
        <v>170</v>
      </c>
      <c r="B132" s="7" t="s">
        <v>170</v>
      </c>
      <c r="C132" s="1">
        <v>664.2</v>
      </c>
      <c r="D132" s="7">
        <v>6378682.5499999998</v>
      </c>
      <c r="E132" s="7">
        <v>-704270.29651008139</v>
      </c>
      <c r="F132" s="7">
        <f t="shared" si="9"/>
        <v>5674412.25</v>
      </c>
      <c r="G132" s="7">
        <v>3628954.3</v>
      </c>
      <c r="H132" s="7">
        <v>540881.99</v>
      </c>
      <c r="I132" s="7">
        <f t="shared" si="10"/>
        <v>1504575.96</v>
      </c>
      <c r="J132" s="7">
        <v>0</v>
      </c>
      <c r="K132" s="14">
        <v>8543.2243192896003</v>
      </c>
      <c r="L132" s="1">
        <v>632.70000000000005</v>
      </c>
      <c r="M132" s="7">
        <v>6301124.4800000004</v>
      </c>
      <c r="N132" s="7">
        <v>-545944.71597107546</v>
      </c>
      <c r="O132" s="7">
        <f t="shared" si="11"/>
        <v>5755179.7640289254</v>
      </c>
      <c r="P132" s="7">
        <v>3703171.98</v>
      </c>
      <c r="Q132" s="7">
        <v>557108.44999999995</v>
      </c>
      <c r="R132" s="7">
        <f t="shared" si="12"/>
        <v>1494899.3340289255</v>
      </c>
      <c r="S132" s="7">
        <v>0</v>
      </c>
      <c r="T132" s="14">
        <f t="shared" si="13"/>
        <v>9096.2221653689339</v>
      </c>
      <c r="U132" s="1">
        <f t="shared" si="16"/>
        <v>-31.5</v>
      </c>
      <c r="V132" s="7">
        <f t="shared" si="16"/>
        <v>-77558.069999999367</v>
      </c>
      <c r="W132" s="7">
        <f t="shared" si="16"/>
        <v>158325.58053900592</v>
      </c>
      <c r="X132" s="7">
        <f t="shared" si="16"/>
        <v>80767.514028925449</v>
      </c>
      <c r="Y132" s="7">
        <f t="shared" si="16"/>
        <v>74217.680000000168</v>
      </c>
      <c r="Z132" s="7">
        <f t="shared" si="16"/>
        <v>16226.459999999963</v>
      </c>
      <c r="AA132" s="7">
        <f t="shared" si="16"/>
        <v>-9676.6259710744489</v>
      </c>
      <c r="AB132" s="7">
        <f t="shared" si="16"/>
        <v>0</v>
      </c>
      <c r="AC132" s="14">
        <f t="shared" si="16"/>
        <v>552.99784607933361</v>
      </c>
    </row>
    <row r="133" spans="1:29" x14ac:dyDescent="0.25">
      <c r="A133" s="7" t="s">
        <v>172</v>
      </c>
      <c r="B133" s="7" t="s">
        <v>173</v>
      </c>
      <c r="C133" s="1">
        <v>587.4</v>
      </c>
      <c r="D133" s="7">
        <v>5332986.5200000005</v>
      </c>
      <c r="E133" s="7">
        <v>-588815.00502398692</v>
      </c>
      <c r="F133" s="7">
        <f t="shared" ref="F133:F182" si="17">ROUND(D133+E133,2)</f>
        <v>4744171.51</v>
      </c>
      <c r="G133" s="7">
        <v>2047454.28</v>
      </c>
      <c r="H133" s="7">
        <v>218742.19</v>
      </c>
      <c r="I133" s="7">
        <f t="shared" ref="I133:I182" si="18">ROUND(F133-G133-H133,2)</f>
        <v>2477975.04</v>
      </c>
      <c r="J133" s="7">
        <v>0</v>
      </c>
      <c r="K133" s="14">
        <v>8076.556504135885</v>
      </c>
      <c r="L133" s="1">
        <v>583</v>
      </c>
      <c r="M133" s="7">
        <v>5480378.9299999997</v>
      </c>
      <c r="N133" s="7">
        <v>-474833.32980476465</v>
      </c>
      <c r="O133" s="7">
        <f t="shared" ref="O133:O182" si="19">M133+N133</f>
        <v>5005545.6001952346</v>
      </c>
      <c r="P133" s="7">
        <v>2085058.75</v>
      </c>
      <c r="Q133" s="7">
        <v>225304.46</v>
      </c>
      <c r="R133" s="7">
        <f t="shared" ref="R133:R182" si="20">O133-P133-Q133</f>
        <v>2695182.3901952347</v>
      </c>
      <c r="S133" s="7">
        <v>0</v>
      </c>
      <c r="T133" s="14">
        <f t="shared" ref="T133:T181" si="21">O133/L133</f>
        <v>8585.8415097688412</v>
      </c>
      <c r="U133" s="1">
        <f t="shared" si="16"/>
        <v>-4.3999999999999773</v>
      </c>
      <c r="V133" s="7">
        <f t="shared" si="16"/>
        <v>147392.40999999922</v>
      </c>
      <c r="W133" s="7">
        <f t="shared" si="16"/>
        <v>113981.67521922226</v>
      </c>
      <c r="X133" s="7">
        <f t="shared" si="16"/>
        <v>261374.09019523486</v>
      </c>
      <c r="Y133" s="7">
        <f t="shared" si="16"/>
        <v>37604.469999999972</v>
      </c>
      <c r="Z133" s="7">
        <f t="shared" si="16"/>
        <v>6562.2699999999895</v>
      </c>
      <c r="AA133" s="7">
        <f t="shared" si="16"/>
        <v>217207.35019523464</v>
      </c>
      <c r="AB133" s="7">
        <f t="shared" si="16"/>
        <v>0</v>
      </c>
      <c r="AC133" s="14">
        <f t="shared" si="16"/>
        <v>509.2850056329562</v>
      </c>
    </row>
    <row r="134" spans="1:29" x14ac:dyDescent="0.25">
      <c r="A134" s="7" t="s">
        <v>172</v>
      </c>
      <c r="B134" s="7" t="s">
        <v>174</v>
      </c>
      <c r="C134" s="1">
        <v>311</v>
      </c>
      <c r="D134" s="7">
        <v>3293319.5599999996</v>
      </c>
      <c r="E134" s="7">
        <v>-363615.38998733374</v>
      </c>
      <c r="F134" s="7">
        <f t="shared" si="17"/>
        <v>2929704.17</v>
      </c>
      <c r="G134" s="7">
        <v>842125.6</v>
      </c>
      <c r="H134" s="7">
        <v>85810.72</v>
      </c>
      <c r="I134" s="7">
        <f t="shared" si="18"/>
        <v>2001767.85</v>
      </c>
      <c r="J134" s="7">
        <v>0</v>
      </c>
      <c r="K134" s="14">
        <v>9420.2662261521255</v>
      </c>
      <c r="L134" s="1">
        <v>301.39999999999998</v>
      </c>
      <c r="M134" s="7">
        <v>3335639.19</v>
      </c>
      <c r="N134" s="7">
        <v>-289007.87406227185</v>
      </c>
      <c r="O134" s="7">
        <f t="shared" si="19"/>
        <v>3046631.3159377282</v>
      </c>
      <c r="P134" s="7">
        <v>869337.25</v>
      </c>
      <c r="Q134" s="7">
        <v>88385.04</v>
      </c>
      <c r="R134" s="7">
        <f t="shared" si="20"/>
        <v>2088909.0259377281</v>
      </c>
      <c r="S134" s="7">
        <v>0</v>
      </c>
      <c r="T134" s="14">
        <f t="shared" si="21"/>
        <v>10108.26581266665</v>
      </c>
      <c r="U134" s="1">
        <f t="shared" si="16"/>
        <v>-9.6000000000000227</v>
      </c>
      <c r="V134" s="7">
        <f t="shared" si="16"/>
        <v>42319.630000000354</v>
      </c>
      <c r="W134" s="7">
        <f t="shared" si="16"/>
        <v>74607.515925061889</v>
      </c>
      <c r="X134" s="7">
        <f t="shared" si="16"/>
        <v>116927.14593772823</v>
      </c>
      <c r="Y134" s="7">
        <f t="shared" si="16"/>
        <v>27211.650000000023</v>
      </c>
      <c r="Z134" s="7">
        <f t="shared" si="16"/>
        <v>2574.3199999999924</v>
      </c>
      <c r="AA134" s="7">
        <f t="shared" si="16"/>
        <v>87141.175937728025</v>
      </c>
      <c r="AB134" s="7">
        <f t="shared" si="16"/>
        <v>0</v>
      </c>
      <c r="AC134" s="14">
        <f t="shared" si="16"/>
        <v>687.99958651452471</v>
      </c>
    </row>
    <row r="135" spans="1:29" x14ac:dyDescent="0.25">
      <c r="A135" s="7" t="s">
        <v>175</v>
      </c>
      <c r="B135" s="7" t="s">
        <v>176</v>
      </c>
      <c r="C135" s="1">
        <v>1658.4</v>
      </c>
      <c r="D135" s="7">
        <v>18481576.960000001</v>
      </c>
      <c r="E135" s="7">
        <v>-2040550.785144981</v>
      </c>
      <c r="F135" s="7">
        <f t="shared" si="17"/>
        <v>16441026.17</v>
      </c>
      <c r="G135" s="7">
        <v>12815009.34</v>
      </c>
      <c r="H135" s="7">
        <v>452030.46</v>
      </c>
      <c r="I135" s="7">
        <f t="shared" si="18"/>
        <v>3173986.37</v>
      </c>
      <c r="J135" s="7">
        <v>0</v>
      </c>
      <c r="K135" s="14">
        <v>9913.783445482728</v>
      </c>
      <c r="L135" s="1">
        <v>1655.3</v>
      </c>
      <c r="M135" s="7">
        <v>19078571.219999999</v>
      </c>
      <c r="N135" s="7">
        <v>-1653013.708727245</v>
      </c>
      <c r="O135" s="7">
        <f t="shared" si="19"/>
        <v>17425557.511272755</v>
      </c>
      <c r="P135" s="7">
        <v>12942384.859999999</v>
      </c>
      <c r="Q135" s="7">
        <v>465591.37</v>
      </c>
      <c r="R135" s="7">
        <f t="shared" si="20"/>
        <v>4017581.281272755</v>
      </c>
      <c r="S135" s="7">
        <v>0</v>
      </c>
      <c r="T135" s="14">
        <f t="shared" si="21"/>
        <v>10527.12953015934</v>
      </c>
      <c r="U135" s="1">
        <f t="shared" si="16"/>
        <v>-3.1000000000001364</v>
      </c>
      <c r="V135" s="7">
        <f t="shared" si="16"/>
        <v>596994.25999999791</v>
      </c>
      <c r="W135" s="7">
        <f t="shared" si="16"/>
        <v>387537.07641773601</v>
      </c>
      <c r="X135" s="7">
        <f t="shared" si="16"/>
        <v>984531.34127275459</v>
      </c>
      <c r="Y135" s="7">
        <f t="shared" si="16"/>
        <v>127375.51999999955</v>
      </c>
      <c r="Z135" s="7">
        <f t="shared" si="16"/>
        <v>13560.909999999974</v>
      </c>
      <c r="AA135" s="7">
        <f t="shared" si="16"/>
        <v>843594.91127275489</v>
      </c>
      <c r="AB135" s="7">
        <f t="shared" si="16"/>
        <v>0</v>
      </c>
      <c r="AC135" s="14">
        <f t="shared" si="16"/>
        <v>613.34608467661201</v>
      </c>
    </row>
    <row r="136" spans="1:29" x14ac:dyDescent="0.25">
      <c r="A136" s="7" t="s">
        <v>177</v>
      </c>
      <c r="B136" s="7" t="s">
        <v>178</v>
      </c>
      <c r="C136" s="1">
        <v>193.4</v>
      </c>
      <c r="D136" s="7">
        <v>2627048.44</v>
      </c>
      <c r="E136" s="7">
        <v>-290052.4002068651</v>
      </c>
      <c r="F136" s="7">
        <f t="shared" si="17"/>
        <v>2336996.04</v>
      </c>
      <c r="G136" s="7">
        <v>419137.23</v>
      </c>
      <c r="H136" s="7">
        <v>56232</v>
      </c>
      <c r="I136" s="7">
        <f t="shared" si="18"/>
        <v>1861626.81</v>
      </c>
      <c r="J136" s="7">
        <v>0</v>
      </c>
      <c r="K136" s="14">
        <v>12083.73807664271</v>
      </c>
      <c r="L136" s="1">
        <v>200.6</v>
      </c>
      <c r="M136" s="7">
        <v>2776190.05</v>
      </c>
      <c r="N136" s="7">
        <v>-240535.84294988815</v>
      </c>
      <c r="O136" s="7">
        <f t="shared" si="19"/>
        <v>2535654.2070501116</v>
      </c>
      <c r="P136" s="7">
        <v>429561.67</v>
      </c>
      <c r="Q136" s="7">
        <v>57918.96</v>
      </c>
      <c r="R136" s="7">
        <f t="shared" si="20"/>
        <v>2048173.5770501117</v>
      </c>
      <c r="S136" s="7">
        <v>0</v>
      </c>
      <c r="T136" s="14">
        <f t="shared" si="21"/>
        <v>12640.349985294675</v>
      </c>
      <c r="U136" s="1">
        <f t="shared" si="16"/>
        <v>7.1999999999999886</v>
      </c>
      <c r="V136" s="7">
        <f t="shared" si="16"/>
        <v>149141.60999999987</v>
      </c>
      <c r="W136" s="7">
        <f t="shared" si="16"/>
        <v>49516.557256976957</v>
      </c>
      <c r="X136" s="7">
        <f t="shared" si="16"/>
        <v>198658.16705011157</v>
      </c>
      <c r="Y136" s="7">
        <f t="shared" si="16"/>
        <v>10424.440000000002</v>
      </c>
      <c r="Z136" s="7">
        <f t="shared" si="16"/>
        <v>1686.9599999999991</v>
      </c>
      <c r="AA136" s="7">
        <f t="shared" si="16"/>
        <v>186546.76705011167</v>
      </c>
      <c r="AB136" s="7">
        <f t="shared" si="16"/>
        <v>0</v>
      </c>
      <c r="AC136" s="14">
        <f t="shared" si="16"/>
        <v>556.61190865196477</v>
      </c>
    </row>
    <row r="137" spans="1:29" x14ac:dyDescent="0.25">
      <c r="A137" s="7" t="s">
        <v>177</v>
      </c>
      <c r="B137" s="7" t="s">
        <v>179</v>
      </c>
      <c r="C137" s="1">
        <v>1483.3999999999999</v>
      </c>
      <c r="D137" s="7">
        <v>12804420.27</v>
      </c>
      <c r="E137" s="7">
        <v>-1413735.9540164913</v>
      </c>
      <c r="F137" s="7">
        <f t="shared" si="17"/>
        <v>11390684.32</v>
      </c>
      <c r="G137" s="7">
        <v>1606933</v>
      </c>
      <c r="H137" s="7">
        <v>228844.47</v>
      </c>
      <c r="I137" s="7">
        <f t="shared" si="18"/>
        <v>9554906.8499999996</v>
      </c>
      <c r="J137" s="7">
        <v>0</v>
      </c>
      <c r="K137" s="14">
        <v>7678.7643084270976</v>
      </c>
      <c r="L137" s="1">
        <v>1487.6</v>
      </c>
      <c r="M137" s="7">
        <v>13290405.299999999</v>
      </c>
      <c r="N137" s="7">
        <v>-1151512.967198035</v>
      </c>
      <c r="O137" s="7">
        <f t="shared" si="19"/>
        <v>12138892.332801964</v>
      </c>
      <c r="P137" s="7">
        <v>1635550.35</v>
      </c>
      <c r="Q137" s="7">
        <v>235709.8</v>
      </c>
      <c r="R137" s="7">
        <f t="shared" si="20"/>
        <v>10267632.182801964</v>
      </c>
      <c r="S137" s="7">
        <v>0</v>
      </c>
      <c r="T137" s="14">
        <f t="shared" si="21"/>
        <v>8160.0513127197937</v>
      </c>
      <c r="U137" s="1">
        <f t="shared" si="16"/>
        <v>4.2000000000000455</v>
      </c>
      <c r="V137" s="7">
        <f t="shared" si="16"/>
        <v>485985.02999999933</v>
      </c>
      <c r="W137" s="7">
        <f t="shared" si="16"/>
        <v>262222.98681845632</v>
      </c>
      <c r="X137" s="7">
        <f t="shared" si="16"/>
        <v>748208.01280196384</v>
      </c>
      <c r="Y137" s="7">
        <f t="shared" si="16"/>
        <v>28617.350000000093</v>
      </c>
      <c r="Z137" s="7">
        <f t="shared" si="16"/>
        <v>6865.3299999999872</v>
      </c>
      <c r="AA137" s="7">
        <f t="shared" si="16"/>
        <v>712725.33280196413</v>
      </c>
      <c r="AB137" s="7">
        <f t="shared" si="16"/>
        <v>0</v>
      </c>
      <c r="AC137" s="14">
        <f t="shared" si="16"/>
        <v>481.28700429269611</v>
      </c>
    </row>
    <row r="138" spans="1:29" x14ac:dyDescent="0.25">
      <c r="A138" s="7" t="s">
        <v>177</v>
      </c>
      <c r="B138" s="7" t="s">
        <v>180</v>
      </c>
      <c r="C138" s="1">
        <v>287.8</v>
      </c>
      <c r="D138" s="7">
        <v>3167748.5300000003</v>
      </c>
      <c r="E138" s="7">
        <v>-349751.09342797985</v>
      </c>
      <c r="F138" s="7">
        <f t="shared" si="17"/>
        <v>2817997.44</v>
      </c>
      <c r="G138" s="7">
        <v>622262.91</v>
      </c>
      <c r="H138" s="7">
        <v>85014.42</v>
      </c>
      <c r="I138" s="7">
        <f t="shared" si="18"/>
        <v>2110720.11</v>
      </c>
      <c r="J138" s="7">
        <v>0</v>
      </c>
      <c r="K138" s="14">
        <v>9791.5083921810492</v>
      </c>
      <c r="L138" s="1">
        <v>286.8</v>
      </c>
      <c r="M138" s="7">
        <v>3267110.61</v>
      </c>
      <c r="N138" s="7">
        <v>-283070.39159184124</v>
      </c>
      <c r="O138" s="7">
        <f t="shared" si="19"/>
        <v>2984040.2184081585</v>
      </c>
      <c r="P138" s="7">
        <v>641108.53</v>
      </c>
      <c r="Q138" s="7">
        <v>87564.85</v>
      </c>
      <c r="R138" s="7">
        <f t="shared" si="20"/>
        <v>2255366.8384081586</v>
      </c>
      <c r="S138" s="7">
        <v>0</v>
      </c>
      <c r="T138" s="14">
        <f t="shared" si="21"/>
        <v>10404.603271994973</v>
      </c>
      <c r="U138" s="1">
        <f t="shared" si="16"/>
        <v>-1</v>
      </c>
      <c r="V138" s="7">
        <f t="shared" si="16"/>
        <v>99362.079999999609</v>
      </c>
      <c r="W138" s="7">
        <f t="shared" si="16"/>
        <v>66680.701836138614</v>
      </c>
      <c r="X138" s="7">
        <f t="shared" si="16"/>
        <v>166042.77840815857</v>
      </c>
      <c r="Y138" s="7">
        <f t="shared" si="16"/>
        <v>18845.619999999995</v>
      </c>
      <c r="Z138" s="7">
        <f t="shared" si="16"/>
        <v>2550.4300000000076</v>
      </c>
      <c r="AA138" s="7">
        <f t="shared" si="16"/>
        <v>144646.72840815876</v>
      </c>
      <c r="AB138" s="7">
        <f t="shared" si="16"/>
        <v>0</v>
      </c>
      <c r="AC138" s="14">
        <f t="shared" si="16"/>
        <v>613.0948798139234</v>
      </c>
    </row>
    <row r="139" spans="1:29" x14ac:dyDescent="0.25">
      <c r="A139" s="7" t="s">
        <v>177</v>
      </c>
      <c r="B139" s="7" t="s">
        <v>181</v>
      </c>
      <c r="C139" s="1">
        <v>237.6</v>
      </c>
      <c r="D139" s="7">
        <v>2895255.64</v>
      </c>
      <c r="E139" s="7">
        <v>-319665.15531569847</v>
      </c>
      <c r="F139" s="7">
        <f t="shared" si="17"/>
        <v>2575590.48</v>
      </c>
      <c r="G139" s="7">
        <v>332980.15000000002</v>
      </c>
      <c r="H139" s="7">
        <v>41234.080000000002</v>
      </c>
      <c r="I139" s="7">
        <f t="shared" si="18"/>
        <v>2201376.25</v>
      </c>
      <c r="J139" s="7">
        <v>0</v>
      </c>
      <c r="K139" s="14">
        <v>10840.022209771596</v>
      </c>
      <c r="L139" s="1">
        <v>234.3</v>
      </c>
      <c r="M139" s="7">
        <v>2973493.5999999996</v>
      </c>
      <c r="N139" s="7">
        <v>-257630.70132107759</v>
      </c>
      <c r="O139" s="7">
        <f t="shared" si="19"/>
        <v>2715862.8986789221</v>
      </c>
      <c r="P139" s="7">
        <v>343332.11</v>
      </c>
      <c r="Q139" s="7">
        <v>42471.1</v>
      </c>
      <c r="R139" s="7">
        <f t="shared" si="20"/>
        <v>2330059.6886789221</v>
      </c>
      <c r="S139" s="7">
        <v>0</v>
      </c>
      <c r="T139" s="14">
        <f t="shared" si="21"/>
        <v>11591.390946132829</v>
      </c>
      <c r="U139" s="1">
        <f t="shared" si="16"/>
        <v>-3.2999999999999829</v>
      </c>
      <c r="V139" s="7">
        <f t="shared" si="16"/>
        <v>78237.959999999497</v>
      </c>
      <c r="W139" s="7">
        <f t="shared" si="16"/>
        <v>62034.453994620882</v>
      </c>
      <c r="X139" s="7">
        <f t="shared" si="16"/>
        <v>140272.41867892211</v>
      </c>
      <c r="Y139" s="7">
        <f t="shared" si="16"/>
        <v>10351.959999999963</v>
      </c>
      <c r="Z139" s="7">
        <f t="shared" si="16"/>
        <v>1237.0199999999968</v>
      </c>
      <c r="AA139" s="7">
        <f t="shared" si="16"/>
        <v>128683.43867892213</v>
      </c>
      <c r="AB139" s="7">
        <f t="shared" si="16"/>
        <v>0</v>
      </c>
      <c r="AC139" s="14">
        <f t="shared" si="16"/>
        <v>751.36873636123346</v>
      </c>
    </row>
    <row r="140" spans="1:29" x14ac:dyDescent="0.25">
      <c r="A140" s="7" t="s">
        <v>182</v>
      </c>
      <c r="B140" s="7" t="s">
        <v>183</v>
      </c>
      <c r="C140" s="1">
        <v>16746</v>
      </c>
      <c r="D140" s="7">
        <v>148337156.97</v>
      </c>
      <c r="E140" s="7">
        <v>-16377904.481658895</v>
      </c>
      <c r="F140" s="7">
        <f t="shared" si="17"/>
        <v>131959252.48999999</v>
      </c>
      <c r="G140" s="7">
        <v>27321248.890000001</v>
      </c>
      <c r="H140" s="7">
        <v>2420186.67</v>
      </c>
      <c r="I140" s="7">
        <f t="shared" si="18"/>
        <v>102217816.93000001</v>
      </c>
      <c r="J140" s="7">
        <v>0</v>
      </c>
      <c r="K140" s="14">
        <v>7880.0424349278601</v>
      </c>
      <c r="L140" s="1">
        <v>16545.8</v>
      </c>
      <c r="M140" s="7">
        <v>151431301.85999998</v>
      </c>
      <c r="N140" s="7">
        <v>-13120375.473535778</v>
      </c>
      <c r="O140" s="7">
        <f t="shared" si="19"/>
        <v>138310926.38646421</v>
      </c>
      <c r="P140" s="7">
        <v>27852933.57</v>
      </c>
      <c r="Q140" s="7">
        <v>2492792.27</v>
      </c>
      <c r="R140" s="7">
        <f t="shared" si="20"/>
        <v>107965200.54646422</v>
      </c>
      <c r="S140" s="7">
        <v>0</v>
      </c>
      <c r="T140" s="14">
        <f t="shared" si="21"/>
        <v>8359.2770604300913</v>
      </c>
      <c r="U140" s="1">
        <f t="shared" si="16"/>
        <v>-200.20000000000073</v>
      </c>
      <c r="V140" s="7">
        <f t="shared" si="16"/>
        <v>3094144.8899999857</v>
      </c>
      <c r="W140" s="7">
        <f t="shared" si="16"/>
        <v>3257529.0081231166</v>
      </c>
      <c r="X140" s="7">
        <f t="shared" si="16"/>
        <v>6351673.8964642137</v>
      </c>
      <c r="Y140" s="7">
        <f t="shared" si="16"/>
        <v>531684.6799999997</v>
      </c>
      <c r="Z140" s="7">
        <f t="shared" si="16"/>
        <v>72605.600000000093</v>
      </c>
      <c r="AA140" s="7">
        <f t="shared" si="16"/>
        <v>5747383.6164642125</v>
      </c>
      <c r="AB140" s="7">
        <f t="shared" si="16"/>
        <v>0</v>
      </c>
      <c r="AC140" s="14">
        <f t="shared" si="16"/>
        <v>479.23462550223121</v>
      </c>
    </row>
    <row r="141" spans="1:29" x14ac:dyDescent="0.25">
      <c r="A141" s="7" t="s">
        <v>182</v>
      </c>
      <c r="B141" s="7" t="s">
        <v>184</v>
      </c>
      <c r="C141" s="1">
        <v>9430.7999999999993</v>
      </c>
      <c r="D141" s="7">
        <v>77152449.596000001</v>
      </c>
      <c r="E141" s="7">
        <v>-8518401.4296892751</v>
      </c>
      <c r="F141" s="7">
        <f t="shared" si="17"/>
        <v>68634048.170000002</v>
      </c>
      <c r="G141" s="7">
        <v>18714238.73</v>
      </c>
      <c r="H141" s="7">
        <v>631163.15</v>
      </c>
      <c r="I141" s="7">
        <f t="shared" si="18"/>
        <v>49288646.289999999</v>
      </c>
      <c r="J141" s="7">
        <v>0</v>
      </c>
      <c r="K141" s="14">
        <v>7277.6451610877239</v>
      </c>
      <c r="L141" s="1">
        <v>9592.6</v>
      </c>
      <c r="M141" s="7">
        <v>81181303.359999999</v>
      </c>
      <c r="N141" s="7">
        <v>-7033745.1268756576</v>
      </c>
      <c r="O141" s="7">
        <f t="shared" si="19"/>
        <v>74147558.233124346</v>
      </c>
      <c r="P141" s="7">
        <v>19205710.870000001</v>
      </c>
      <c r="Q141" s="7">
        <v>650098.04</v>
      </c>
      <c r="R141" s="7">
        <f t="shared" si="20"/>
        <v>54291749.323124342</v>
      </c>
      <c r="S141" s="7">
        <v>0</v>
      </c>
      <c r="T141" s="14">
        <f t="shared" si="21"/>
        <v>7729.6622639455773</v>
      </c>
      <c r="U141" s="1">
        <f t="shared" si="16"/>
        <v>161.80000000000109</v>
      </c>
      <c r="V141" s="7">
        <f t="shared" si="16"/>
        <v>4028853.7639999986</v>
      </c>
      <c r="W141" s="7">
        <f t="shared" si="16"/>
        <v>1484656.3028136175</v>
      </c>
      <c r="X141" s="7">
        <f t="shared" si="16"/>
        <v>5513510.0631243438</v>
      </c>
      <c r="Y141" s="7">
        <f t="shared" si="16"/>
        <v>491472.1400000006</v>
      </c>
      <c r="Z141" s="7">
        <f t="shared" si="16"/>
        <v>18934.890000000014</v>
      </c>
      <c r="AA141" s="7">
        <f t="shared" si="16"/>
        <v>5003103.0331243426</v>
      </c>
      <c r="AB141" s="7">
        <f t="shared" si="16"/>
        <v>0</v>
      </c>
      <c r="AC141" s="14">
        <f t="shared" si="16"/>
        <v>452.01710285785339</v>
      </c>
    </row>
    <row r="142" spans="1:29" x14ac:dyDescent="0.25">
      <c r="A142" s="7" t="s">
        <v>185</v>
      </c>
      <c r="B142" s="7" t="s">
        <v>186</v>
      </c>
      <c r="C142" s="1">
        <v>691.2</v>
      </c>
      <c r="D142" s="7">
        <v>6171476.5699999994</v>
      </c>
      <c r="E142" s="7">
        <v>-681392.68568223692</v>
      </c>
      <c r="F142" s="7">
        <f t="shared" si="17"/>
        <v>5490083.8799999999</v>
      </c>
      <c r="G142" s="7">
        <v>3376059.7</v>
      </c>
      <c r="H142" s="7">
        <v>117162.87</v>
      </c>
      <c r="I142" s="7">
        <f t="shared" si="18"/>
        <v>1996861.31</v>
      </c>
      <c r="J142" s="7">
        <v>0</v>
      </c>
      <c r="K142" s="14">
        <v>7942.8259695136867</v>
      </c>
      <c r="L142" s="1">
        <v>696</v>
      </c>
      <c r="M142" s="7">
        <v>6424354.2999999998</v>
      </c>
      <c r="N142" s="7">
        <v>-556621.6466193439</v>
      </c>
      <c r="O142" s="7">
        <f t="shared" si="19"/>
        <v>5867732.6533806557</v>
      </c>
      <c r="P142" s="7">
        <v>3258914.56</v>
      </c>
      <c r="Q142" s="7">
        <v>120677.75999999999</v>
      </c>
      <c r="R142" s="7">
        <f t="shared" si="20"/>
        <v>2488140.3333806559</v>
      </c>
      <c r="S142" s="7">
        <v>0</v>
      </c>
      <c r="T142" s="14">
        <f t="shared" si="21"/>
        <v>8430.6503640526662</v>
      </c>
      <c r="U142" s="1">
        <f t="shared" si="16"/>
        <v>4.7999999999999545</v>
      </c>
      <c r="V142" s="7">
        <f t="shared" si="16"/>
        <v>252877.73000000045</v>
      </c>
      <c r="W142" s="7">
        <f t="shared" si="16"/>
        <v>124771.03906289302</v>
      </c>
      <c r="X142" s="7">
        <f t="shared" si="16"/>
        <v>377648.7733806558</v>
      </c>
      <c r="Y142" s="7">
        <f t="shared" si="16"/>
        <v>-117145.14000000013</v>
      </c>
      <c r="Z142" s="7">
        <f t="shared" si="16"/>
        <v>3514.8899999999994</v>
      </c>
      <c r="AA142" s="7">
        <f t="shared" si="16"/>
        <v>491279.0233806558</v>
      </c>
      <c r="AB142" s="7">
        <f t="shared" si="16"/>
        <v>0</v>
      </c>
      <c r="AC142" s="14">
        <f t="shared" si="16"/>
        <v>487.8243945389795</v>
      </c>
    </row>
    <row r="143" spans="1:29" x14ac:dyDescent="0.25">
      <c r="A143" s="7" t="s">
        <v>185</v>
      </c>
      <c r="B143" s="7" t="s">
        <v>187</v>
      </c>
      <c r="C143" s="1">
        <v>487.90000000000003</v>
      </c>
      <c r="D143" s="7">
        <v>4429601.26</v>
      </c>
      <c r="E143" s="7">
        <v>-489072.24467560783</v>
      </c>
      <c r="F143" s="7">
        <f t="shared" si="17"/>
        <v>3940529.02</v>
      </c>
      <c r="G143" s="7">
        <v>502761.83</v>
      </c>
      <c r="H143" s="7">
        <v>42179.21</v>
      </c>
      <c r="I143" s="7">
        <f t="shared" si="18"/>
        <v>3395587.98</v>
      </c>
      <c r="J143" s="7">
        <v>0</v>
      </c>
      <c r="K143" s="14">
        <v>8076.505775137528</v>
      </c>
      <c r="L143" s="1">
        <v>492.6</v>
      </c>
      <c r="M143" s="7">
        <v>4624749.54</v>
      </c>
      <c r="N143" s="7">
        <v>-400699.52308776829</v>
      </c>
      <c r="O143" s="7">
        <f t="shared" si="19"/>
        <v>4224050.0169122322</v>
      </c>
      <c r="P143" s="7">
        <v>462826.92</v>
      </c>
      <c r="Q143" s="7">
        <v>43444.59</v>
      </c>
      <c r="R143" s="7">
        <f t="shared" si="20"/>
        <v>3717778.5069122324</v>
      </c>
      <c r="S143" s="7">
        <v>0</v>
      </c>
      <c r="T143" s="14">
        <f t="shared" si="21"/>
        <v>8575.0101845558911</v>
      </c>
      <c r="U143" s="1">
        <f t="shared" si="16"/>
        <v>4.6999999999999886</v>
      </c>
      <c r="V143" s="7">
        <f t="shared" si="16"/>
        <v>195148.28000000026</v>
      </c>
      <c r="W143" s="7">
        <f t="shared" si="16"/>
        <v>88372.721587839536</v>
      </c>
      <c r="X143" s="7">
        <f t="shared" si="16"/>
        <v>283520.99691223213</v>
      </c>
      <c r="Y143" s="7">
        <f t="shared" si="16"/>
        <v>-39934.910000000033</v>
      </c>
      <c r="Z143" s="7">
        <f t="shared" si="16"/>
        <v>1265.3799999999974</v>
      </c>
      <c r="AA143" s="7">
        <f t="shared" si="16"/>
        <v>322190.5269122324</v>
      </c>
      <c r="AB143" s="7">
        <f t="shared" si="16"/>
        <v>0</v>
      </c>
      <c r="AC143" s="14">
        <f t="shared" si="16"/>
        <v>498.50440941836314</v>
      </c>
    </row>
    <row r="144" spans="1:29" x14ac:dyDescent="0.25">
      <c r="A144" s="7" t="s">
        <v>188</v>
      </c>
      <c r="B144" s="7" t="s">
        <v>189</v>
      </c>
      <c r="C144" s="1">
        <v>438.90000000000003</v>
      </c>
      <c r="D144" s="7">
        <v>4259507.74</v>
      </c>
      <c r="E144" s="7">
        <v>-470292.22030132019</v>
      </c>
      <c r="F144" s="7">
        <f t="shared" si="17"/>
        <v>3789215.52</v>
      </c>
      <c r="G144" s="7">
        <v>1434629.06</v>
      </c>
      <c r="H144" s="7">
        <v>185314.87</v>
      </c>
      <c r="I144" s="7">
        <f t="shared" si="18"/>
        <v>2169271.59</v>
      </c>
      <c r="J144" s="7">
        <v>0</v>
      </c>
      <c r="K144" s="14">
        <v>8633.4329984318574</v>
      </c>
      <c r="L144" s="1">
        <v>433.90000000000003</v>
      </c>
      <c r="M144" s="7">
        <v>4391191.4700000007</v>
      </c>
      <c r="N144" s="7">
        <v>-380463.48512444552</v>
      </c>
      <c r="O144" s="7">
        <f t="shared" si="19"/>
        <v>4010727.9848755552</v>
      </c>
      <c r="P144" s="7">
        <v>1423576.28</v>
      </c>
      <c r="Q144" s="7">
        <v>190874.32</v>
      </c>
      <c r="R144" s="7">
        <f t="shared" si="20"/>
        <v>2396277.3848755551</v>
      </c>
      <c r="S144" s="7">
        <v>0</v>
      </c>
      <c r="T144" s="14">
        <f t="shared" si="21"/>
        <v>9243.4385454610619</v>
      </c>
      <c r="U144" s="1">
        <f t="shared" si="16"/>
        <v>-5</v>
      </c>
      <c r="V144" s="7">
        <f t="shared" si="16"/>
        <v>131683.73000000045</v>
      </c>
      <c r="W144" s="7">
        <f t="shared" si="16"/>
        <v>89828.735176874674</v>
      </c>
      <c r="X144" s="7">
        <f t="shared" si="16"/>
        <v>221512.46487555513</v>
      </c>
      <c r="Y144" s="7">
        <f t="shared" si="16"/>
        <v>-11052.780000000028</v>
      </c>
      <c r="Z144" s="7">
        <f t="shared" si="16"/>
        <v>5559.4500000000116</v>
      </c>
      <c r="AA144" s="7">
        <f t="shared" si="16"/>
        <v>227005.79487555521</v>
      </c>
      <c r="AB144" s="7">
        <f t="shared" si="16"/>
        <v>0</v>
      </c>
      <c r="AC144" s="14">
        <f t="shared" si="16"/>
        <v>610.00554702920454</v>
      </c>
    </row>
    <row r="145" spans="1:29" x14ac:dyDescent="0.25">
      <c r="A145" s="7" t="s">
        <v>188</v>
      </c>
      <c r="B145" s="7" t="s">
        <v>190</v>
      </c>
      <c r="C145" s="1">
        <v>1114</v>
      </c>
      <c r="D145" s="7">
        <v>9685107.9100000001</v>
      </c>
      <c r="E145" s="7">
        <v>-1069332.6977853498</v>
      </c>
      <c r="F145" s="7">
        <f t="shared" si="17"/>
        <v>8615775.2100000009</v>
      </c>
      <c r="G145" s="7">
        <v>1527399.56</v>
      </c>
      <c r="H145" s="7">
        <v>185023.2</v>
      </c>
      <c r="I145" s="7">
        <f t="shared" si="18"/>
        <v>6903352.4500000002</v>
      </c>
      <c r="J145" s="7">
        <v>0</v>
      </c>
      <c r="K145" s="14">
        <v>7734.0854330798547</v>
      </c>
      <c r="L145" s="1">
        <v>1116.1000000000001</v>
      </c>
      <c r="M145" s="7">
        <v>10046457.059999999</v>
      </c>
      <c r="N145" s="7">
        <v>-870449.4195514298</v>
      </c>
      <c r="O145" s="7">
        <f t="shared" si="19"/>
        <v>9176007.6404485684</v>
      </c>
      <c r="P145" s="7">
        <v>1588471.94</v>
      </c>
      <c r="Q145" s="7">
        <v>190573.9</v>
      </c>
      <c r="R145" s="7">
        <f t="shared" si="20"/>
        <v>7396961.8004485685</v>
      </c>
      <c r="S145" s="7">
        <v>0</v>
      </c>
      <c r="T145" s="14">
        <f t="shared" si="21"/>
        <v>8221.4923756371008</v>
      </c>
      <c r="U145" s="1">
        <f t="shared" si="16"/>
        <v>2.1000000000001364</v>
      </c>
      <c r="V145" s="7">
        <f t="shared" si="16"/>
        <v>361349.14999999851</v>
      </c>
      <c r="W145" s="7">
        <f t="shared" si="16"/>
        <v>198883.27823391999</v>
      </c>
      <c r="X145" s="7">
        <f t="shared" si="16"/>
        <v>560232.43044856749</v>
      </c>
      <c r="Y145" s="7">
        <f t="shared" si="16"/>
        <v>61072.379999999888</v>
      </c>
      <c r="Z145" s="7">
        <f t="shared" si="16"/>
        <v>5550.6999999999825</v>
      </c>
      <c r="AA145" s="7">
        <f t="shared" si="16"/>
        <v>493609.35044856835</v>
      </c>
      <c r="AB145" s="7">
        <f t="shared" si="16"/>
        <v>0</v>
      </c>
      <c r="AC145" s="14">
        <f t="shared" si="16"/>
        <v>487.40694255724611</v>
      </c>
    </row>
    <row r="146" spans="1:29" x14ac:dyDescent="0.25">
      <c r="A146" s="7" t="s">
        <v>188</v>
      </c>
      <c r="B146" s="7" t="s">
        <v>191</v>
      </c>
      <c r="C146" s="1">
        <v>406.79999999999995</v>
      </c>
      <c r="D146" s="7">
        <v>3989313.31</v>
      </c>
      <c r="E146" s="7">
        <v>-440460.05514184339</v>
      </c>
      <c r="F146" s="7">
        <f t="shared" si="17"/>
        <v>3548853.25</v>
      </c>
      <c r="G146" s="7">
        <v>1107676.3799999999</v>
      </c>
      <c r="H146" s="7">
        <v>117918.6</v>
      </c>
      <c r="I146" s="7">
        <f t="shared" si="18"/>
        <v>2323258.27</v>
      </c>
      <c r="J146" s="7">
        <v>0</v>
      </c>
      <c r="K146" s="14">
        <v>8723.8239696957971</v>
      </c>
      <c r="L146" s="1">
        <v>394</v>
      </c>
      <c r="M146" s="7">
        <v>4066162.17</v>
      </c>
      <c r="N146" s="7">
        <v>-352302.15781945351</v>
      </c>
      <c r="O146" s="7">
        <f t="shared" si="19"/>
        <v>3713860.0121805463</v>
      </c>
      <c r="P146" s="7">
        <v>1189273.56</v>
      </c>
      <c r="Q146" s="7">
        <v>121456.16</v>
      </c>
      <c r="R146" s="7">
        <f t="shared" si="20"/>
        <v>2403130.2921805461</v>
      </c>
      <c r="S146" s="7">
        <v>0</v>
      </c>
      <c r="T146" s="14">
        <f t="shared" si="21"/>
        <v>9426.0406400521479</v>
      </c>
      <c r="U146" s="1">
        <f t="shared" si="16"/>
        <v>-12.799999999999955</v>
      </c>
      <c r="V146" s="7">
        <f t="shared" si="16"/>
        <v>76848.85999999987</v>
      </c>
      <c r="W146" s="7">
        <f t="shared" si="16"/>
        <v>88157.897322389879</v>
      </c>
      <c r="X146" s="7">
        <f t="shared" si="16"/>
        <v>165006.7621805463</v>
      </c>
      <c r="Y146" s="7">
        <f t="shared" si="16"/>
        <v>81597.180000000168</v>
      </c>
      <c r="Z146" s="7">
        <f t="shared" si="16"/>
        <v>3537.5599999999977</v>
      </c>
      <c r="AA146" s="7">
        <f t="shared" si="16"/>
        <v>79872.022180546075</v>
      </c>
      <c r="AB146" s="7">
        <f t="shared" si="16"/>
        <v>0</v>
      </c>
      <c r="AC146" s="14">
        <f t="shared" si="16"/>
        <v>702.21667035635073</v>
      </c>
    </row>
    <row r="147" spans="1:29" x14ac:dyDescent="0.25">
      <c r="A147" s="7" t="s">
        <v>192</v>
      </c>
      <c r="B147" s="7" t="s">
        <v>193</v>
      </c>
      <c r="C147" s="1">
        <v>401.8</v>
      </c>
      <c r="D147" s="7">
        <v>4351949.1899999995</v>
      </c>
      <c r="E147" s="7">
        <v>-480498.68016054633</v>
      </c>
      <c r="F147" s="7">
        <f t="shared" si="17"/>
        <v>3871450.51</v>
      </c>
      <c r="G147" s="7">
        <v>2365375.25</v>
      </c>
      <c r="H147" s="7">
        <v>169389.68</v>
      </c>
      <c r="I147" s="7">
        <f t="shared" si="18"/>
        <v>1336685.58</v>
      </c>
      <c r="J147" s="7">
        <v>0</v>
      </c>
      <c r="K147" s="14">
        <v>9635.2630527480906</v>
      </c>
      <c r="L147" s="1">
        <v>417.7</v>
      </c>
      <c r="M147" s="7">
        <v>4584990.8099999996</v>
      </c>
      <c r="N147" s="7">
        <v>-397254.73023752117</v>
      </c>
      <c r="O147" s="7">
        <f t="shared" si="19"/>
        <v>4187736.0797624784</v>
      </c>
      <c r="P147" s="7">
        <v>2445487.33</v>
      </c>
      <c r="Q147" s="7">
        <v>174471.37</v>
      </c>
      <c r="R147" s="7">
        <f t="shared" si="20"/>
        <v>1567777.3797624782</v>
      </c>
      <c r="S147" s="7">
        <v>0</v>
      </c>
      <c r="T147" s="14">
        <f t="shared" si="21"/>
        <v>10025.702848366001</v>
      </c>
      <c r="U147" s="1">
        <f t="shared" si="16"/>
        <v>15.899999999999977</v>
      </c>
      <c r="V147" s="7">
        <f t="shared" si="16"/>
        <v>233041.62000000011</v>
      </c>
      <c r="W147" s="7">
        <f t="shared" si="16"/>
        <v>83243.949923025153</v>
      </c>
      <c r="X147" s="7">
        <f t="shared" si="16"/>
        <v>316285.56976247858</v>
      </c>
      <c r="Y147" s="7">
        <f t="shared" si="16"/>
        <v>80112.080000000075</v>
      </c>
      <c r="Z147" s="7">
        <f t="shared" si="16"/>
        <v>5081.6900000000023</v>
      </c>
      <c r="AA147" s="7">
        <f t="shared" si="16"/>
        <v>231091.7997624781</v>
      </c>
      <c r="AB147" s="7">
        <f t="shared" si="16"/>
        <v>0</v>
      </c>
      <c r="AC147" s="14">
        <f t="shared" si="16"/>
        <v>390.43979561791093</v>
      </c>
    </row>
    <row r="148" spans="1:29" x14ac:dyDescent="0.25">
      <c r="A148" s="7" t="s">
        <v>192</v>
      </c>
      <c r="B148" s="7" t="s">
        <v>194</v>
      </c>
      <c r="C148" s="1">
        <v>2712.7</v>
      </c>
      <c r="D148" s="7">
        <v>23305554</v>
      </c>
      <c r="E148" s="7">
        <v>-2573166.0569801694</v>
      </c>
      <c r="F148" s="7">
        <f t="shared" si="17"/>
        <v>20732387.940000001</v>
      </c>
      <c r="G148" s="7">
        <v>8712336.5299999993</v>
      </c>
      <c r="H148" s="7">
        <v>774241.59</v>
      </c>
      <c r="I148" s="7">
        <f t="shared" si="18"/>
        <v>11245809.82</v>
      </c>
      <c r="J148" s="7">
        <v>0</v>
      </c>
      <c r="K148" s="14">
        <v>7642.7095594869152</v>
      </c>
      <c r="L148" s="1">
        <v>2750.2</v>
      </c>
      <c r="M148" s="7">
        <v>24417444.490000002</v>
      </c>
      <c r="N148" s="7">
        <v>-2115586.6447559139</v>
      </c>
      <c r="O148" s="7">
        <f t="shared" si="19"/>
        <v>22301857.845244087</v>
      </c>
      <c r="P148" s="7">
        <v>8842519.6899999995</v>
      </c>
      <c r="Q148" s="7">
        <v>797468.84</v>
      </c>
      <c r="R148" s="7">
        <f t="shared" si="20"/>
        <v>12661869.315244088</v>
      </c>
      <c r="S148" s="7">
        <v>0</v>
      </c>
      <c r="T148" s="14">
        <f t="shared" si="21"/>
        <v>8109.1767308719691</v>
      </c>
      <c r="U148" s="1">
        <f t="shared" si="16"/>
        <v>37.5</v>
      </c>
      <c r="V148" s="7">
        <f t="shared" si="16"/>
        <v>1111890.4900000021</v>
      </c>
      <c r="W148" s="7">
        <f t="shared" si="16"/>
        <v>457579.4122242555</v>
      </c>
      <c r="X148" s="7">
        <f t="shared" si="16"/>
        <v>1569469.9052440859</v>
      </c>
      <c r="Y148" s="7">
        <f t="shared" si="16"/>
        <v>130183.16000000015</v>
      </c>
      <c r="Z148" s="7">
        <f t="shared" si="16"/>
        <v>23227.25</v>
      </c>
      <c r="AA148" s="7">
        <f t="shared" si="16"/>
        <v>1416059.4952440877</v>
      </c>
      <c r="AB148" s="7">
        <f t="shared" si="16"/>
        <v>0</v>
      </c>
      <c r="AC148" s="14">
        <f t="shared" si="16"/>
        <v>466.46717138505392</v>
      </c>
    </row>
    <row r="149" spans="1:29" x14ac:dyDescent="0.25">
      <c r="A149" s="7" t="s">
        <v>192</v>
      </c>
      <c r="B149" s="7" t="s">
        <v>195</v>
      </c>
      <c r="C149" s="1">
        <v>341.90000000000003</v>
      </c>
      <c r="D149" s="7">
        <v>4043512.6999999997</v>
      </c>
      <c r="E149" s="7">
        <v>-446444.20941927569</v>
      </c>
      <c r="F149" s="7">
        <f t="shared" si="17"/>
        <v>3597068.49</v>
      </c>
      <c r="G149" s="7">
        <v>1826967.2</v>
      </c>
      <c r="H149" s="7">
        <v>149519.19</v>
      </c>
      <c r="I149" s="7">
        <f t="shared" si="18"/>
        <v>1620582.1</v>
      </c>
      <c r="J149" s="7">
        <v>0</v>
      </c>
      <c r="K149" s="14">
        <v>10520.815454775264</v>
      </c>
      <c r="L149" s="1">
        <v>334</v>
      </c>
      <c r="M149" s="7">
        <v>4126216.1100000003</v>
      </c>
      <c r="N149" s="7">
        <v>-357505.3769147608</v>
      </c>
      <c r="O149" s="7">
        <f t="shared" si="19"/>
        <v>3768710.7330852393</v>
      </c>
      <c r="P149" s="7">
        <v>1799328.47</v>
      </c>
      <c r="Q149" s="7">
        <v>154004.76999999999</v>
      </c>
      <c r="R149" s="7">
        <f t="shared" si="20"/>
        <v>1815377.4930852393</v>
      </c>
      <c r="S149" s="7">
        <v>0</v>
      </c>
      <c r="T149" s="14">
        <f t="shared" si="21"/>
        <v>11283.565069117483</v>
      </c>
      <c r="U149" s="1">
        <f t="shared" si="16"/>
        <v>-7.9000000000000341</v>
      </c>
      <c r="V149" s="7">
        <f t="shared" si="16"/>
        <v>82703.410000000615</v>
      </c>
      <c r="W149" s="7">
        <f t="shared" si="16"/>
        <v>88938.832504514896</v>
      </c>
      <c r="X149" s="7">
        <f t="shared" si="16"/>
        <v>171642.24308523908</v>
      </c>
      <c r="Y149" s="7">
        <f t="shared" si="16"/>
        <v>-27638.729999999981</v>
      </c>
      <c r="Z149" s="7">
        <f t="shared" si="16"/>
        <v>4485.5799999999872</v>
      </c>
      <c r="AA149" s="7">
        <f t="shared" si="16"/>
        <v>194795.39308523922</v>
      </c>
      <c r="AB149" s="7">
        <f t="shared" si="16"/>
        <v>0</v>
      </c>
      <c r="AC149" s="14">
        <f t="shared" si="16"/>
        <v>762.7496143422195</v>
      </c>
    </row>
    <row r="150" spans="1:29" x14ac:dyDescent="0.25">
      <c r="A150" s="7" t="s">
        <v>196</v>
      </c>
      <c r="B150" s="7" t="s">
        <v>197</v>
      </c>
      <c r="C150" s="1">
        <v>123.4</v>
      </c>
      <c r="D150" s="7">
        <v>1968692.12</v>
      </c>
      <c r="E150" s="7">
        <v>-217363.28344000451</v>
      </c>
      <c r="F150" s="7">
        <f t="shared" si="17"/>
        <v>1751328.84</v>
      </c>
      <c r="G150" s="7">
        <v>458782.44</v>
      </c>
      <c r="H150" s="7">
        <v>59016.68</v>
      </c>
      <c r="I150" s="7">
        <f t="shared" si="18"/>
        <v>1233529.72</v>
      </c>
      <c r="J150" s="7">
        <v>0</v>
      </c>
      <c r="K150" s="14">
        <v>14192.285375989723</v>
      </c>
      <c r="L150" s="1">
        <v>122.2</v>
      </c>
      <c r="M150" s="7">
        <v>2022107.51</v>
      </c>
      <c r="N150" s="7">
        <v>-175200.30174200409</v>
      </c>
      <c r="O150" s="7">
        <f t="shared" si="19"/>
        <v>1846907.208257996</v>
      </c>
      <c r="P150" s="7">
        <v>463392.61</v>
      </c>
      <c r="Q150" s="7">
        <v>60787.18</v>
      </c>
      <c r="R150" s="7">
        <f t="shared" si="20"/>
        <v>1322727.4182579962</v>
      </c>
      <c r="S150" s="7">
        <v>0</v>
      </c>
      <c r="T150" s="14">
        <f t="shared" si="21"/>
        <v>15113.806941554794</v>
      </c>
      <c r="U150" s="1">
        <f t="shared" si="16"/>
        <v>-1.2000000000000028</v>
      </c>
      <c r="V150" s="7">
        <f t="shared" si="16"/>
        <v>53415.389999999898</v>
      </c>
      <c r="W150" s="7">
        <f t="shared" si="16"/>
        <v>42162.981698000425</v>
      </c>
      <c r="X150" s="7">
        <f t="shared" si="16"/>
        <v>95578.368257995928</v>
      </c>
      <c r="Y150" s="7">
        <f t="shared" si="16"/>
        <v>4610.1699999999837</v>
      </c>
      <c r="Z150" s="7">
        <f t="shared" si="16"/>
        <v>1770.5</v>
      </c>
      <c r="AA150" s="7">
        <f t="shared" si="16"/>
        <v>89197.698257996235</v>
      </c>
      <c r="AB150" s="7">
        <f t="shared" si="16"/>
        <v>0</v>
      </c>
      <c r="AC150" s="14">
        <f t="shared" si="16"/>
        <v>921.5215655650718</v>
      </c>
    </row>
    <row r="151" spans="1:29" x14ac:dyDescent="0.25">
      <c r="A151" s="7" t="s">
        <v>196</v>
      </c>
      <c r="B151" s="7" t="s">
        <v>151</v>
      </c>
      <c r="C151" s="1">
        <v>219.9</v>
      </c>
      <c r="D151" s="7">
        <v>3303031.04</v>
      </c>
      <c r="E151" s="7">
        <v>-364687.63442739483</v>
      </c>
      <c r="F151" s="7">
        <f t="shared" si="17"/>
        <v>2938343.41</v>
      </c>
      <c r="G151" s="7">
        <v>532304.6</v>
      </c>
      <c r="H151" s="7">
        <v>87510.5</v>
      </c>
      <c r="I151" s="7">
        <f t="shared" si="18"/>
        <v>2318528.31</v>
      </c>
      <c r="J151" s="7">
        <v>0</v>
      </c>
      <c r="K151" s="14">
        <v>13362.173841939457</v>
      </c>
      <c r="L151" s="1">
        <v>254.8</v>
      </c>
      <c r="M151" s="7">
        <v>3688907.77</v>
      </c>
      <c r="N151" s="7">
        <v>-319615.92111510603</v>
      </c>
      <c r="O151" s="7">
        <f t="shared" si="19"/>
        <v>3369291.848884894</v>
      </c>
      <c r="P151" s="7">
        <v>547941.43000000005</v>
      </c>
      <c r="Q151" s="7">
        <v>90135.82</v>
      </c>
      <c r="R151" s="7">
        <f t="shared" si="20"/>
        <v>2731214.598884894</v>
      </c>
      <c r="S151" s="7">
        <v>0</v>
      </c>
      <c r="T151" s="14">
        <f t="shared" si="21"/>
        <v>13223.280411636162</v>
      </c>
      <c r="U151" s="1">
        <f t="shared" si="16"/>
        <v>34.900000000000006</v>
      </c>
      <c r="V151" s="7">
        <f t="shared" si="16"/>
        <v>385876.73</v>
      </c>
      <c r="W151" s="7">
        <f t="shared" si="16"/>
        <v>45071.713312288804</v>
      </c>
      <c r="X151" s="7">
        <f t="shared" si="16"/>
        <v>430948.4388848939</v>
      </c>
      <c r="Y151" s="7">
        <f t="shared" si="16"/>
        <v>15636.830000000075</v>
      </c>
      <c r="Z151" s="7">
        <f t="shared" si="16"/>
        <v>2625.320000000007</v>
      </c>
      <c r="AA151" s="7">
        <f t="shared" si="16"/>
        <v>412686.28888489399</v>
      </c>
      <c r="AB151" s="7">
        <f t="shared" si="16"/>
        <v>0</v>
      </c>
      <c r="AC151" s="14">
        <f t="shared" si="16"/>
        <v>-138.89343030329474</v>
      </c>
    </row>
    <row r="152" spans="1:29" x14ac:dyDescent="0.25">
      <c r="A152" s="7" t="s">
        <v>196</v>
      </c>
      <c r="B152" s="7" t="s">
        <v>198</v>
      </c>
      <c r="C152" s="1">
        <v>648.59999999999991</v>
      </c>
      <c r="D152" s="7">
        <v>6442331.1200000001</v>
      </c>
      <c r="E152" s="7">
        <v>-711297.73468637734</v>
      </c>
      <c r="F152" s="7">
        <f t="shared" si="17"/>
        <v>5731033.3899999997</v>
      </c>
      <c r="G152" s="7">
        <v>873975.04</v>
      </c>
      <c r="H152" s="7">
        <v>125566.99</v>
      </c>
      <c r="I152" s="7">
        <f t="shared" si="18"/>
        <v>4731491.3600000003</v>
      </c>
      <c r="J152" s="7">
        <v>0</v>
      </c>
      <c r="K152" s="14">
        <v>8836.0016931041446</v>
      </c>
      <c r="L152" s="1">
        <v>642.90000000000009</v>
      </c>
      <c r="M152" s="7">
        <v>6601295.1799999997</v>
      </c>
      <c r="N152" s="7">
        <v>-571952.23384736711</v>
      </c>
      <c r="O152" s="7">
        <f t="shared" si="19"/>
        <v>6029342.9461526331</v>
      </c>
      <c r="P152" s="7">
        <v>902913.45</v>
      </c>
      <c r="Q152" s="7">
        <v>129334</v>
      </c>
      <c r="R152" s="7">
        <f t="shared" si="20"/>
        <v>4997095.4961526329</v>
      </c>
      <c r="S152" s="7">
        <v>0</v>
      </c>
      <c r="T152" s="14">
        <f t="shared" si="21"/>
        <v>9378.3526927245803</v>
      </c>
      <c r="U152" s="1">
        <f t="shared" si="16"/>
        <v>-5.6999999999998181</v>
      </c>
      <c r="V152" s="7">
        <f t="shared" si="16"/>
        <v>158964.05999999959</v>
      </c>
      <c r="W152" s="7">
        <f t="shared" si="16"/>
        <v>139345.50083901023</v>
      </c>
      <c r="X152" s="7">
        <f t="shared" si="16"/>
        <v>298309.55615263339</v>
      </c>
      <c r="Y152" s="7">
        <f t="shared" si="16"/>
        <v>28938.409999999916</v>
      </c>
      <c r="Z152" s="7">
        <f t="shared" si="16"/>
        <v>3767.0099999999948</v>
      </c>
      <c r="AA152" s="7">
        <f t="shared" si="16"/>
        <v>265604.13615263253</v>
      </c>
      <c r="AB152" s="7">
        <f t="shared" si="16"/>
        <v>0</v>
      </c>
      <c r="AC152" s="14">
        <f t="shared" si="16"/>
        <v>542.35099962043569</v>
      </c>
    </row>
    <row r="153" spans="1:29" x14ac:dyDescent="0.25">
      <c r="A153" s="7" t="s">
        <v>199</v>
      </c>
      <c r="B153" s="7" t="s">
        <v>200</v>
      </c>
      <c r="C153" s="1">
        <v>67.400000000000006</v>
      </c>
      <c r="D153" s="7">
        <v>1225148.45</v>
      </c>
      <c r="E153" s="7">
        <v>-135268.63194506624</v>
      </c>
      <c r="F153" s="7">
        <f t="shared" si="17"/>
        <v>1089879.82</v>
      </c>
      <c r="G153" s="7">
        <v>494438.13</v>
      </c>
      <c r="H153" s="7">
        <v>34543.33</v>
      </c>
      <c r="I153" s="7">
        <f t="shared" si="18"/>
        <v>560898.36</v>
      </c>
      <c r="J153" s="7">
        <v>0</v>
      </c>
      <c r="K153" s="14">
        <v>16170.316128074328</v>
      </c>
      <c r="L153" s="1">
        <v>66.7</v>
      </c>
      <c r="M153" s="7">
        <v>1255141.17</v>
      </c>
      <c r="N153" s="7">
        <v>-108748.47683682854</v>
      </c>
      <c r="O153" s="7">
        <f t="shared" si="19"/>
        <v>1146392.6931631714</v>
      </c>
      <c r="P153" s="7">
        <v>506301.13</v>
      </c>
      <c r="Q153" s="7">
        <v>35579.629999999997</v>
      </c>
      <c r="R153" s="7">
        <f t="shared" si="20"/>
        <v>604511.9331631714</v>
      </c>
      <c r="S153" s="7">
        <v>0</v>
      </c>
      <c r="T153" s="14">
        <f t="shared" si="21"/>
        <v>17187.296749073033</v>
      </c>
      <c r="U153" s="1">
        <f t="shared" si="16"/>
        <v>-0.70000000000000284</v>
      </c>
      <c r="V153" s="7">
        <f t="shared" si="16"/>
        <v>29992.719999999972</v>
      </c>
      <c r="W153" s="7">
        <f t="shared" si="16"/>
        <v>26520.155108237697</v>
      </c>
      <c r="X153" s="7">
        <f t="shared" si="16"/>
        <v>56512.873163171345</v>
      </c>
      <c r="Y153" s="7">
        <f t="shared" si="16"/>
        <v>11863</v>
      </c>
      <c r="Z153" s="7">
        <f t="shared" si="16"/>
        <v>1036.2999999999956</v>
      </c>
      <c r="AA153" s="7">
        <f t="shared" si="16"/>
        <v>43613.573163171415</v>
      </c>
      <c r="AB153" s="7">
        <f t="shared" si="16"/>
        <v>0</v>
      </c>
      <c r="AC153" s="14">
        <f t="shared" si="16"/>
        <v>1016.9806209987055</v>
      </c>
    </row>
    <row r="154" spans="1:29" x14ac:dyDescent="0.25">
      <c r="A154" s="7" t="s">
        <v>201</v>
      </c>
      <c r="B154" s="7" t="s">
        <v>202</v>
      </c>
      <c r="C154" s="1">
        <v>900.2</v>
      </c>
      <c r="D154" s="7">
        <v>10332738.220000001</v>
      </c>
      <c r="E154" s="7">
        <v>-1140837.5558618216</v>
      </c>
      <c r="F154" s="7">
        <f t="shared" si="17"/>
        <v>9191900.6600000001</v>
      </c>
      <c r="G154" s="7">
        <v>4747537.32</v>
      </c>
      <c r="H154" s="7">
        <v>192516.95</v>
      </c>
      <c r="I154" s="7">
        <f t="shared" si="18"/>
        <v>4251846.3899999997</v>
      </c>
      <c r="J154" s="7">
        <v>0</v>
      </c>
      <c r="K154" s="14">
        <v>10210.949071585037</v>
      </c>
      <c r="L154" s="1">
        <v>901.1</v>
      </c>
      <c r="M154" s="7">
        <v>10691962.42</v>
      </c>
      <c r="N154" s="7">
        <v>-926377.57039840485</v>
      </c>
      <c r="O154" s="7">
        <f t="shared" si="19"/>
        <v>9765584.8496015947</v>
      </c>
      <c r="P154" s="7">
        <v>4657440.45</v>
      </c>
      <c r="Q154" s="7">
        <v>198292.46</v>
      </c>
      <c r="R154" s="7">
        <f t="shared" si="20"/>
        <v>4909851.9396015946</v>
      </c>
      <c r="S154" s="7">
        <v>0</v>
      </c>
      <c r="T154" s="14">
        <f t="shared" si="21"/>
        <v>10837.404116747968</v>
      </c>
      <c r="U154" s="1">
        <f t="shared" si="16"/>
        <v>0.89999999999997726</v>
      </c>
      <c r="V154" s="7">
        <f t="shared" si="16"/>
        <v>359224.19999999925</v>
      </c>
      <c r="W154" s="7">
        <f t="shared" si="16"/>
        <v>214459.98546341679</v>
      </c>
      <c r="X154" s="7">
        <f t="shared" ref="X154:AC181" si="22">O154-F154</f>
        <v>573684.18960159458</v>
      </c>
      <c r="Y154" s="7">
        <f t="shared" si="22"/>
        <v>-90096.870000000112</v>
      </c>
      <c r="Z154" s="7">
        <f t="shared" si="22"/>
        <v>5775.5099999999802</v>
      </c>
      <c r="AA154" s="7">
        <f t="shared" si="22"/>
        <v>658005.54960159492</v>
      </c>
      <c r="AB154" s="7">
        <f t="shared" si="22"/>
        <v>0</v>
      </c>
      <c r="AC154" s="14">
        <f t="shared" si="22"/>
        <v>626.45504516293113</v>
      </c>
    </row>
    <row r="155" spans="1:29" x14ac:dyDescent="0.25">
      <c r="A155" s="7" t="s">
        <v>201</v>
      </c>
      <c r="B155" s="7" t="s">
        <v>203</v>
      </c>
      <c r="C155" s="1">
        <v>244.6</v>
      </c>
      <c r="D155" s="7">
        <v>3279227.01</v>
      </c>
      <c r="E155" s="7">
        <v>-362059.43163868022</v>
      </c>
      <c r="F155" s="7">
        <f t="shared" si="17"/>
        <v>2917167.58</v>
      </c>
      <c r="G155" s="7">
        <v>170560.71</v>
      </c>
      <c r="H155" s="7">
        <v>9943.16</v>
      </c>
      <c r="I155" s="7">
        <f t="shared" si="18"/>
        <v>2736663.71</v>
      </c>
      <c r="J155" s="7">
        <v>0</v>
      </c>
      <c r="K155" s="14">
        <v>11926.272324448571</v>
      </c>
      <c r="L155" s="1">
        <v>238.2</v>
      </c>
      <c r="M155" s="7">
        <v>3351864.28</v>
      </c>
      <c r="N155" s="7">
        <v>-290413.65523351688</v>
      </c>
      <c r="O155" s="7">
        <f t="shared" si="19"/>
        <v>3061450.624766483</v>
      </c>
      <c r="P155" s="7">
        <v>166859.42000000001</v>
      </c>
      <c r="Q155" s="7">
        <v>10241.450000000001</v>
      </c>
      <c r="R155" s="7">
        <f t="shared" si="20"/>
        <v>2884349.7547664829</v>
      </c>
      <c r="S155" s="7">
        <v>0</v>
      </c>
      <c r="T155" s="14">
        <f t="shared" si="21"/>
        <v>12852.43755149657</v>
      </c>
      <c r="U155" s="1">
        <f t="shared" ref="U155:W181" si="23">L155-C155</f>
        <v>-6.4000000000000057</v>
      </c>
      <c r="V155" s="7">
        <f t="shared" si="23"/>
        <v>72637.270000000019</v>
      </c>
      <c r="W155" s="7">
        <f t="shared" si="23"/>
        <v>71645.776405163342</v>
      </c>
      <c r="X155" s="7">
        <f t="shared" si="22"/>
        <v>144283.0447664829</v>
      </c>
      <c r="Y155" s="7">
        <f t="shared" si="22"/>
        <v>-3701.289999999979</v>
      </c>
      <c r="Z155" s="7">
        <f t="shared" si="22"/>
        <v>298.29000000000087</v>
      </c>
      <c r="AA155" s="7">
        <f t="shared" si="22"/>
        <v>147686.0447664829</v>
      </c>
      <c r="AB155" s="7">
        <f t="shared" si="22"/>
        <v>0</v>
      </c>
      <c r="AC155" s="14">
        <f t="shared" si="22"/>
        <v>926.165227047999</v>
      </c>
    </row>
    <row r="156" spans="1:29" x14ac:dyDescent="0.25">
      <c r="A156" s="7" t="s">
        <v>204</v>
      </c>
      <c r="B156" s="7" t="s">
        <v>205</v>
      </c>
      <c r="C156" s="1">
        <v>498.4</v>
      </c>
      <c r="D156" s="7">
        <v>4345456.21</v>
      </c>
      <c r="E156" s="7">
        <v>-479781.79028336727</v>
      </c>
      <c r="F156" s="7">
        <f t="shared" si="17"/>
        <v>3865674.42</v>
      </c>
      <c r="G156" s="7">
        <v>905460.63</v>
      </c>
      <c r="H156" s="7">
        <v>96188.23</v>
      </c>
      <c r="I156" s="7">
        <f t="shared" si="18"/>
        <v>2864025.56</v>
      </c>
      <c r="J156" s="7">
        <v>0</v>
      </c>
      <c r="K156" s="14">
        <v>7756.1649421742677</v>
      </c>
      <c r="L156" s="1">
        <v>501.9</v>
      </c>
      <c r="M156" s="7">
        <v>4528476.21</v>
      </c>
      <c r="N156" s="7">
        <v>-392358.16814877815</v>
      </c>
      <c r="O156" s="7">
        <f t="shared" si="19"/>
        <v>4136118.0418512216</v>
      </c>
      <c r="P156" s="7">
        <v>920583.97</v>
      </c>
      <c r="Q156" s="7">
        <v>99073.88</v>
      </c>
      <c r="R156" s="7">
        <f t="shared" si="20"/>
        <v>3116460.191851222</v>
      </c>
      <c r="S156" s="7">
        <v>0</v>
      </c>
      <c r="T156" s="14">
        <f t="shared" si="21"/>
        <v>8240.9205854776283</v>
      </c>
      <c r="U156" s="1">
        <f t="shared" si="23"/>
        <v>3.5</v>
      </c>
      <c r="V156" s="7">
        <f t="shared" si="23"/>
        <v>183020</v>
      </c>
      <c r="W156" s="7">
        <f t="shared" si="23"/>
        <v>87423.622134589124</v>
      </c>
      <c r="X156" s="7">
        <f t="shared" si="22"/>
        <v>270443.62185122166</v>
      </c>
      <c r="Y156" s="7">
        <f t="shared" si="22"/>
        <v>15123.339999999967</v>
      </c>
      <c r="Z156" s="7">
        <f t="shared" si="22"/>
        <v>2885.6500000000087</v>
      </c>
      <c r="AA156" s="7">
        <f t="shared" si="22"/>
        <v>252434.6318512219</v>
      </c>
      <c r="AB156" s="7">
        <f t="shared" si="22"/>
        <v>0</v>
      </c>
      <c r="AC156" s="14">
        <f t="shared" si="22"/>
        <v>484.75564330336056</v>
      </c>
    </row>
    <row r="157" spans="1:29" x14ac:dyDescent="0.25">
      <c r="A157" s="7" t="s">
        <v>204</v>
      </c>
      <c r="B157" s="7" t="s">
        <v>206</v>
      </c>
      <c r="C157" s="1">
        <v>127.7</v>
      </c>
      <c r="D157" s="7">
        <v>1984011.72</v>
      </c>
      <c r="E157" s="7">
        <v>-219054.72037072555</v>
      </c>
      <c r="F157" s="7">
        <f t="shared" si="17"/>
        <v>1764957</v>
      </c>
      <c r="G157" s="7">
        <v>615045.15</v>
      </c>
      <c r="H157" s="7">
        <v>73008.179999999993</v>
      </c>
      <c r="I157" s="7">
        <f t="shared" si="18"/>
        <v>1076903.67</v>
      </c>
      <c r="J157" s="7">
        <v>0</v>
      </c>
      <c r="K157" s="14">
        <v>13821.113328711346</v>
      </c>
      <c r="L157" s="1">
        <v>125.1</v>
      </c>
      <c r="M157" s="7">
        <v>2019458.56</v>
      </c>
      <c r="N157" s="7">
        <v>-174970.79028576135</v>
      </c>
      <c r="O157" s="7">
        <f t="shared" si="19"/>
        <v>1844487.7697142386</v>
      </c>
      <c r="P157" s="7">
        <v>626453.13</v>
      </c>
      <c r="Q157" s="7">
        <v>75198.429999999993</v>
      </c>
      <c r="R157" s="7">
        <f t="shared" si="20"/>
        <v>1142836.2097142388</v>
      </c>
      <c r="S157" s="7">
        <v>0</v>
      </c>
      <c r="T157" s="14">
        <f t="shared" si="21"/>
        <v>14744.106872216136</v>
      </c>
      <c r="U157" s="1">
        <f t="shared" si="23"/>
        <v>-2.6000000000000085</v>
      </c>
      <c r="V157" s="7">
        <f t="shared" si="23"/>
        <v>35446.840000000084</v>
      </c>
      <c r="W157" s="7">
        <f t="shared" si="23"/>
        <v>44083.930084964202</v>
      </c>
      <c r="X157" s="7">
        <f t="shared" si="22"/>
        <v>79530.769714238588</v>
      </c>
      <c r="Y157" s="7">
        <f t="shared" si="22"/>
        <v>11407.979999999981</v>
      </c>
      <c r="Z157" s="7">
        <f t="shared" si="22"/>
        <v>2190.25</v>
      </c>
      <c r="AA157" s="7">
        <f t="shared" si="22"/>
        <v>65932.539714238839</v>
      </c>
      <c r="AB157" s="7">
        <f t="shared" si="22"/>
        <v>0</v>
      </c>
      <c r="AC157" s="14">
        <f t="shared" si="22"/>
        <v>922.99354350479007</v>
      </c>
    </row>
    <row r="158" spans="1:29" x14ac:dyDescent="0.25">
      <c r="A158" s="7" t="s">
        <v>207</v>
      </c>
      <c r="B158" s="7" t="s">
        <v>207</v>
      </c>
      <c r="C158" s="1">
        <v>3394.8</v>
      </c>
      <c r="D158" s="7">
        <v>30229008.579999998</v>
      </c>
      <c r="E158" s="7">
        <v>-3337584.6295787822</v>
      </c>
      <c r="F158" s="7">
        <f t="shared" si="17"/>
        <v>26891423.949999999</v>
      </c>
      <c r="G158" s="7">
        <v>19830394.23</v>
      </c>
      <c r="H158" s="7">
        <v>1222422.31</v>
      </c>
      <c r="I158" s="7">
        <f t="shared" si="18"/>
        <v>5838607.4100000001</v>
      </c>
      <c r="J158" s="7">
        <v>0</v>
      </c>
      <c r="K158" s="14">
        <v>7921.3536413259817</v>
      </c>
      <c r="L158" s="1">
        <v>3392.6</v>
      </c>
      <c r="M158" s="7">
        <v>31281384.259999998</v>
      </c>
      <c r="N158" s="7">
        <v>-2710295.0432440541</v>
      </c>
      <c r="O158" s="7">
        <f t="shared" si="19"/>
        <v>28571089.216755945</v>
      </c>
      <c r="P158" s="7">
        <v>20183510.289999999</v>
      </c>
      <c r="Q158" s="7">
        <v>1259094.98</v>
      </c>
      <c r="R158" s="7">
        <f t="shared" si="20"/>
        <v>7128483.9467559457</v>
      </c>
      <c r="S158" s="7">
        <v>0</v>
      </c>
      <c r="T158" s="14">
        <f t="shared" si="21"/>
        <v>8421.5908791947022</v>
      </c>
      <c r="U158" s="1">
        <f t="shared" si="23"/>
        <v>-2.2000000000002728</v>
      </c>
      <c r="V158" s="7">
        <f t="shared" si="23"/>
        <v>1052375.6799999997</v>
      </c>
      <c r="W158" s="7">
        <f t="shared" si="23"/>
        <v>627289.58633472817</v>
      </c>
      <c r="X158" s="7">
        <f t="shared" si="22"/>
        <v>1679665.266755946</v>
      </c>
      <c r="Y158" s="7">
        <f t="shared" si="22"/>
        <v>353116.05999999866</v>
      </c>
      <c r="Z158" s="7">
        <f t="shared" si="22"/>
        <v>36672.669999999925</v>
      </c>
      <c r="AA158" s="7">
        <f t="shared" si="22"/>
        <v>1289876.5367559455</v>
      </c>
      <c r="AB158" s="7">
        <f t="shared" si="22"/>
        <v>0</v>
      </c>
      <c r="AC158" s="14">
        <f t="shared" si="22"/>
        <v>500.23723786872051</v>
      </c>
    </row>
    <row r="159" spans="1:29" x14ac:dyDescent="0.25">
      <c r="A159" s="7" t="s">
        <v>208</v>
      </c>
      <c r="B159" s="7" t="s">
        <v>209</v>
      </c>
      <c r="C159" s="1">
        <v>346.6</v>
      </c>
      <c r="D159" s="7">
        <v>3852502.4899999998</v>
      </c>
      <c r="E159" s="7">
        <v>-233121.00999999989</v>
      </c>
      <c r="F159" s="7">
        <f t="shared" si="17"/>
        <v>3619381.48</v>
      </c>
      <c r="G159" s="7">
        <v>3251018.59</v>
      </c>
      <c r="H159" s="7">
        <v>368362.89</v>
      </c>
      <c r="I159" s="7">
        <f t="shared" si="18"/>
        <v>0</v>
      </c>
      <c r="J159" s="7">
        <v>136527.44</v>
      </c>
      <c r="K159" s="14">
        <v>10048.626774379687</v>
      </c>
      <c r="L159" s="1">
        <v>346.7</v>
      </c>
      <c r="M159" s="7">
        <v>3984007.8</v>
      </c>
      <c r="N159" s="7">
        <v>-290463.35999999964</v>
      </c>
      <c r="O159" s="7">
        <f t="shared" si="19"/>
        <v>3693544.4400000004</v>
      </c>
      <c r="P159" s="7">
        <v>3314130.66</v>
      </c>
      <c r="Q159" s="7">
        <v>379413.78</v>
      </c>
      <c r="R159" s="7">
        <f t="shared" si="20"/>
        <v>0</v>
      </c>
      <c r="S159" s="7">
        <v>54720.74</v>
      </c>
      <c r="T159" s="14">
        <f t="shared" si="21"/>
        <v>10653.430747043554</v>
      </c>
      <c r="U159" s="1">
        <f t="shared" si="23"/>
        <v>9.9999999999965894E-2</v>
      </c>
      <c r="V159" s="7">
        <f t="shared" si="23"/>
        <v>131505.31000000006</v>
      </c>
      <c r="W159" s="7">
        <f t="shared" si="23"/>
        <v>-57342.349999999744</v>
      </c>
      <c r="X159" s="7">
        <f t="shared" si="22"/>
        <v>74162.960000000428</v>
      </c>
      <c r="Y159" s="7">
        <f t="shared" si="22"/>
        <v>63112.070000000298</v>
      </c>
      <c r="Z159" s="7">
        <f t="shared" si="22"/>
        <v>11050.890000000014</v>
      </c>
      <c r="AA159" s="7">
        <f t="shared" si="22"/>
        <v>0</v>
      </c>
      <c r="AB159" s="7">
        <f t="shared" si="22"/>
        <v>-81806.700000000012</v>
      </c>
      <c r="AC159" s="14">
        <f t="shared" si="22"/>
        <v>604.80397266386717</v>
      </c>
    </row>
    <row r="160" spans="1:29" x14ac:dyDescent="0.25">
      <c r="A160" s="7" t="s">
        <v>208</v>
      </c>
      <c r="B160" s="7" t="s">
        <v>210</v>
      </c>
      <c r="C160" s="1">
        <v>2347.7999999999997</v>
      </c>
      <c r="D160" s="7">
        <v>19406246.960000001</v>
      </c>
      <c r="E160" s="7">
        <v>-2142643.5934904874</v>
      </c>
      <c r="F160" s="7">
        <f t="shared" si="17"/>
        <v>17263603.370000001</v>
      </c>
      <c r="G160" s="7">
        <v>5766237.4100000001</v>
      </c>
      <c r="H160" s="7">
        <v>722920.52</v>
      </c>
      <c r="I160" s="7">
        <f t="shared" si="18"/>
        <v>10774445.439999999</v>
      </c>
      <c r="J160" s="7">
        <v>0</v>
      </c>
      <c r="K160" s="14">
        <v>7353.0945020671061</v>
      </c>
      <c r="L160" s="1">
        <v>2346.1999999999998</v>
      </c>
      <c r="M160" s="7">
        <v>20054822.140000001</v>
      </c>
      <c r="N160" s="7">
        <v>-1737598.4575173375</v>
      </c>
      <c r="O160" s="7">
        <f t="shared" si="19"/>
        <v>18317223.682482664</v>
      </c>
      <c r="P160" s="7">
        <v>5826895.3099999996</v>
      </c>
      <c r="Q160" s="7">
        <v>744608.14</v>
      </c>
      <c r="R160" s="7">
        <f t="shared" si="20"/>
        <v>11745720.232482664</v>
      </c>
      <c r="S160" s="7">
        <v>0</v>
      </c>
      <c r="T160" s="14">
        <f t="shared" si="21"/>
        <v>7807.1876576944269</v>
      </c>
      <c r="U160" s="1">
        <f t="shared" si="23"/>
        <v>-1.5999999999999091</v>
      </c>
      <c r="V160" s="7">
        <f t="shared" si="23"/>
        <v>648575.1799999997</v>
      </c>
      <c r="W160" s="7">
        <f t="shared" si="23"/>
        <v>405045.13597314991</v>
      </c>
      <c r="X160" s="7">
        <f t="shared" si="22"/>
        <v>1053620.3124826625</v>
      </c>
      <c r="Y160" s="7">
        <f t="shared" si="22"/>
        <v>60657.899999999441</v>
      </c>
      <c r="Z160" s="7">
        <f t="shared" si="22"/>
        <v>21687.619999999995</v>
      </c>
      <c r="AA160" s="7">
        <f t="shared" si="22"/>
        <v>971274.79248266481</v>
      </c>
      <c r="AB160" s="7">
        <f t="shared" si="22"/>
        <v>0</v>
      </c>
      <c r="AC160" s="14">
        <f t="shared" si="22"/>
        <v>454.09315562732081</v>
      </c>
    </row>
    <row r="161" spans="1:29" x14ac:dyDescent="0.25">
      <c r="A161" s="7" t="s">
        <v>211</v>
      </c>
      <c r="B161" s="7" t="s">
        <v>212</v>
      </c>
      <c r="C161" s="1">
        <v>354.9</v>
      </c>
      <c r="D161" s="7">
        <v>3876684.4099999997</v>
      </c>
      <c r="E161" s="7">
        <v>-428024.69906684879</v>
      </c>
      <c r="F161" s="7">
        <f t="shared" si="17"/>
        <v>3448659.71</v>
      </c>
      <c r="G161" s="7">
        <v>933208.7</v>
      </c>
      <c r="H161" s="7">
        <v>123007.82</v>
      </c>
      <c r="I161" s="7">
        <f t="shared" si="18"/>
        <v>2392443.19</v>
      </c>
      <c r="J161" s="7">
        <v>0</v>
      </c>
      <c r="K161" s="14">
        <v>9717.2671003831565</v>
      </c>
      <c r="L161" s="1">
        <v>351.3</v>
      </c>
      <c r="M161" s="7">
        <v>3982748.88</v>
      </c>
      <c r="N161" s="7">
        <v>-345075.02795369609</v>
      </c>
      <c r="O161" s="7">
        <f t="shared" si="19"/>
        <v>3637673.8520463039</v>
      </c>
      <c r="P161" s="7">
        <v>929356.69</v>
      </c>
      <c r="Q161" s="7">
        <v>126698.05</v>
      </c>
      <c r="R161" s="7">
        <f t="shared" si="20"/>
        <v>2581619.1120463042</v>
      </c>
      <c r="S161" s="7">
        <v>0</v>
      </c>
      <c r="T161" s="14">
        <f t="shared" si="21"/>
        <v>10354.89283246884</v>
      </c>
      <c r="U161" s="1">
        <f t="shared" si="23"/>
        <v>-3.5999999999999659</v>
      </c>
      <c r="V161" s="7">
        <f t="shared" si="23"/>
        <v>106064.4700000002</v>
      </c>
      <c r="W161" s="7">
        <f t="shared" si="23"/>
        <v>82949.671113152697</v>
      </c>
      <c r="X161" s="7">
        <f t="shared" si="22"/>
        <v>189014.14204630395</v>
      </c>
      <c r="Y161" s="7">
        <f t="shared" si="22"/>
        <v>-3852.0100000000093</v>
      </c>
      <c r="Z161" s="7">
        <f t="shared" si="22"/>
        <v>3690.2299999999959</v>
      </c>
      <c r="AA161" s="7">
        <f t="shared" si="22"/>
        <v>189175.92204630421</v>
      </c>
      <c r="AB161" s="7">
        <f t="shared" si="22"/>
        <v>0</v>
      </c>
      <c r="AC161" s="14">
        <f t="shared" si="22"/>
        <v>637.62573208568392</v>
      </c>
    </row>
    <row r="162" spans="1:29" x14ac:dyDescent="0.25">
      <c r="A162" s="7" t="s">
        <v>211</v>
      </c>
      <c r="B162" s="7" t="s">
        <v>213</v>
      </c>
      <c r="C162" s="1">
        <v>100.7</v>
      </c>
      <c r="D162" s="7">
        <v>1669119.06</v>
      </c>
      <c r="E162" s="7">
        <v>-184287.42394412283</v>
      </c>
      <c r="F162" s="7">
        <f t="shared" si="17"/>
        <v>1484831.64</v>
      </c>
      <c r="G162" s="7">
        <v>482455.71</v>
      </c>
      <c r="H162" s="7">
        <v>53499.24</v>
      </c>
      <c r="I162" s="7">
        <f t="shared" si="18"/>
        <v>948876.69</v>
      </c>
      <c r="J162" s="7">
        <v>0</v>
      </c>
      <c r="K162" s="14">
        <v>14745.093742285901</v>
      </c>
      <c r="L162" s="1">
        <v>97.1</v>
      </c>
      <c r="M162" s="7">
        <v>1681263.86</v>
      </c>
      <c r="N162" s="7">
        <v>-145668.78077611537</v>
      </c>
      <c r="O162" s="7">
        <f t="shared" si="19"/>
        <v>1535595.0792238847</v>
      </c>
      <c r="P162" s="7">
        <v>502855.2</v>
      </c>
      <c r="Q162" s="7">
        <v>55104.22</v>
      </c>
      <c r="R162" s="7">
        <f t="shared" si="20"/>
        <v>977635.65922388481</v>
      </c>
      <c r="S162" s="7">
        <v>0</v>
      </c>
      <c r="T162" s="14">
        <f t="shared" si="21"/>
        <v>15814.573421461224</v>
      </c>
      <c r="U162" s="1">
        <f t="shared" si="23"/>
        <v>-3.6000000000000085</v>
      </c>
      <c r="V162" s="7">
        <f t="shared" si="23"/>
        <v>12144.800000000047</v>
      </c>
      <c r="W162" s="7">
        <f t="shared" si="23"/>
        <v>38618.64316800746</v>
      </c>
      <c r="X162" s="7">
        <f t="shared" si="22"/>
        <v>50763.439223884838</v>
      </c>
      <c r="Y162" s="7">
        <f t="shared" si="22"/>
        <v>20399.489999999991</v>
      </c>
      <c r="Z162" s="7">
        <f t="shared" si="22"/>
        <v>1604.9800000000032</v>
      </c>
      <c r="AA162" s="7">
        <f t="shared" si="22"/>
        <v>28758.969223884866</v>
      </c>
      <c r="AB162" s="7">
        <f t="shared" si="22"/>
        <v>0</v>
      </c>
      <c r="AC162" s="14">
        <f t="shared" si="22"/>
        <v>1069.4796791753233</v>
      </c>
    </row>
    <row r="163" spans="1:29" x14ac:dyDescent="0.25">
      <c r="A163" s="7" t="s">
        <v>211</v>
      </c>
      <c r="B163" s="7" t="s">
        <v>214</v>
      </c>
      <c r="C163" s="1">
        <v>231.20000000000002</v>
      </c>
      <c r="D163" s="7">
        <v>3015930.52</v>
      </c>
      <c r="E163" s="7">
        <v>-332988.86798719963</v>
      </c>
      <c r="F163" s="7">
        <f t="shared" si="17"/>
        <v>2682941.65</v>
      </c>
      <c r="G163" s="7">
        <v>474108.77</v>
      </c>
      <c r="H163" s="7">
        <v>57347.85</v>
      </c>
      <c r="I163" s="7">
        <f t="shared" si="18"/>
        <v>2151485.0299999998</v>
      </c>
      <c r="J163" s="7">
        <v>0</v>
      </c>
      <c r="K163" s="14">
        <v>11604.413469011361</v>
      </c>
      <c r="L163" s="1">
        <v>228.7</v>
      </c>
      <c r="M163" s="7">
        <v>3100054.11</v>
      </c>
      <c r="N163" s="7">
        <v>-268596.21103357652</v>
      </c>
      <c r="O163" s="7">
        <f t="shared" si="19"/>
        <v>2831457.8989664232</v>
      </c>
      <c r="P163" s="7">
        <v>480947</v>
      </c>
      <c r="Q163" s="7">
        <v>59068.29</v>
      </c>
      <c r="R163" s="7">
        <f t="shared" si="20"/>
        <v>2291442.6089664232</v>
      </c>
      <c r="S163" s="7">
        <v>0</v>
      </c>
      <c r="T163" s="14">
        <f t="shared" si="21"/>
        <v>12380.664184374391</v>
      </c>
      <c r="U163" s="1">
        <f t="shared" si="23"/>
        <v>-2.5000000000000284</v>
      </c>
      <c r="V163" s="7">
        <f t="shared" si="23"/>
        <v>84123.589999999851</v>
      </c>
      <c r="W163" s="7">
        <f t="shared" si="23"/>
        <v>64392.656953623111</v>
      </c>
      <c r="X163" s="7">
        <f t="shared" si="22"/>
        <v>148516.24896642333</v>
      </c>
      <c r="Y163" s="7">
        <f t="shared" si="22"/>
        <v>6838.2299999999814</v>
      </c>
      <c r="Z163" s="7">
        <f t="shared" si="22"/>
        <v>1720.4400000000023</v>
      </c>
      <c r="AA163" s="7">
        <f t="shared" si="22"/>
        <v>139957.5789664234</v>
      </c>
      <c r="AB163" s="7">
        <f t="shared" si="22"/>
        <v>0</v>
      </c>
      <c r="AC163" s="14">
        <f t="shared" si="22"/>
        <v>776.25071536303039</v>
      </c>
    </row>
    <row r="164" spans="1:29" x14ac:dyDescent="0.25">
      <c r="A164" s="7" t="s">
        <v>211</v>
      </c>
      <c r="B164" s="7" t="s">
        <v>215</v>
      </c>
      <c r="C164" s="1">
        <v>117.1</v>
      </c>
      <c r="D164" s="7">
        <v>1886270.1199999999</v>
      </c>
      <c r="E164" s="7">
        <v>-208263.07098642286</v>
      </c>
      <c r="F164" s="7">
        <f t="shared" si="17"/>
        <v>1678007.05</v>
      </c>
      <c r="G164" s="7">
        <v>304157.7</v>
      </c>
      <c r="H164" s="7">
        <v>25796.01</v>
      </c>
      <c r="I164" s="7">
        <f t="shared" si="18"/>
        <v>1348053.34</v>
      </c>
      <c r="J164" s="7">
        <v>0</v>
      </c>
      <c r="K164" s="14">
        <v>14329.68627010952</v>
      </c>
      <c r="L164" s="1">
        <v>113.9</v>
      </c>
      <c r="M164" s="7">
        <v>1905407.95</v>
      </c>
      <c r="N164" s="7">
        <v>-165089.16866720575</v>
      </c>
      <c r="O164" s="7">
        <f t="shared" si="19"/>
        <v>1740318.7813327941</v>
      </c>
      <c r="P164" s="7">
        <v>311762.46999999997</v>
      </c>
      <c r="Q164" s="7">
        <v>26569.89</v>
      </c>
      <c r="R164" s="7">
        <f t="shared" si="20"/>
        <v>1401986.4213327942</v>
      </c>
      <c r="S164" s="7">
        <v>0</v>
      </c>
      <c r="T164" s="14">
        <f t="shared" si="21"/>
        <v>15279.357167100914</v>
      </c>
      <c r="U164" s="1">
        <f t="shared" si="23"/>
        <v>-3.1999999999999886</v>
      </c>
      <c r="V164" s="7">
        <f t="shared" si="23"/>
        <v>19137.830000000075</v>
      </c>
      <c r="W164" s="7">
        <f t="shared" si="23"/>
        <v>43173.902319217101</v>
      </c>
      <c r="X164" s="7">
        <f t="shared" si="22"/>
        <v>62311.731332794065</v>
      </c>
      <c r="Y164" s="7">
        <f t="shared" si="22"/>
        <v>7604.7699999999604</v>
      </c>
      <c r="Z164" s="7">
        <f t="shared" si="22"/>
        <v>773.88000000000102</v>
      </c>
      <c r="AA164" s="7">
        <f t="shared" si="22"/>
        <v>53933.081332794158</v>
      </c>
      <c r="AB164" s="7">
        <f t="shared" si="22"/>
        <v>0</v>
      </c>
      <c r="AC164" s="14">
        <f t="shared" si="22"/>
        <v>949.67089699139433</v>
      </c>
    </row>
    <row r="165" spans="1:29" x14ac:dyDescent="0.25">
      <c r="A165" s="7" t="s">
        <v>211</v>
      </c>
      <c r="B165" s="7" t="s">
        <v>216</v>
      </c>
      <c r="C165" s="1">
        <v>94.3</v>
      </c>
      <c r="D165" s="7">
        <v>1593746.2300000002</v>
      </c>
      <c r="E165" s="7">
        <v>-175965.51030179806</v>
      </c>
      <c r="F165" s="7">
        <f t="shared" si="17"/>
        <v>1417780.72</v>
      </c>
      <c r="G165" s="7">
        <v>774424.73</v>
      </c>
      <c r="H165" s="7">
        <v>76443.600000000006</v>
      </c>
      <c r="I165" s="7">
        <f t="shared" si="18"/>
        <v>566912.39</v>
      </c>
      <c r="J165" s="7">
        <v>0</v>
      </c>
      <c r="K165" s="14">
        <v>15034.783191191318</v>
      </c>
      <c r="L165" s="1">
        <v>92.9</v>
      </c>
      <c r="M165" s="7">
        <v>1624905.63</v>
      </c>
      <c r="N165" s="7">
        <v>-140785.76696363746</v>
      </c>
      <c r="O165" s="7">
        <f t="shared" si="19"/>
        <v>1484119.8630363625</v>
      </c>
      <c r="P165" s="7">
        <v>796343.51</v>
      </c>
      <c r="Q165" s="7">
        <v>78736.91</v>
      </c>
      <c r="R165" s="7">
        <f t="shared" si="20"/>
        <v>609039.44303636241</v>
      </c>
      <c r="S165" s="7">
        <v>0</v>
      </c>
      <c r="T165" s="14">
        <f t="shared" si="21"/>
        <v>15975.456006849972</v>
      </c>
      <c r="U165" s="1">
        <f t="shared" si="23"/>
        <v>-1.3999999999999915</v>
      </c>
      <c r="V165" s="7">
        <f t="shared" si="23"/>
        <v>31159.399999999674</v>
      </c>
      <c r="W165" s="7">
        <f t="shared" si="23"/>
        <v>35179.743338160595</v>
      </c>
      <c r="X165" s="7">
        <f t="shared" si="22"/>
        <v>66339.143036362482</v>
      </c>
      <c r="Y165" s="7">
        <f t="shared" si="22"/>
        <v>21918.780000000028</v>
      </c>
      <c r="Z165" s="7">
        <f t="shared" si="22"/>
        <v>2293.3099999999977</v>
      </c>
      <c r="AA165" s="7">
        <f t="shared" si="22"/>
        <v>42127.053036362398</v>
      </c>
      <c r="AB165" s="7">
        <f t="shared" si="22"/>
        <v>0</v>
      </c>
      <c r="AC165" s="14">
        <f t="shared" si="22"/>
        <v>940.67281565865414</v>
      </c>
    </row>
    <row r="166" spans="1:29" x14ac:dyDescent="0.25">
      <c r="A166" s="7" t="s">
        <v>217</v>
      </c>
      <c r="B166" s="7" t="s">
        <v>218</v>
      </c>
      <c r="C166" s="1">
        <v>1863.7</v>
      </c>
      <c r="D166" s="7">
        <v>15825542.9</v>
      </c>
      <c r="E166" s="7">
        <v>-1747298.0828331101</v>
      </c>
      <c r="F166" s="7">
        <f t="shared" si="17"/>
        <v>14078244.82</v>
      </c>
      <c r="G166" s="7">
        <v>6590871.96</v>
      </c>
      <c r="H166" s="7">
        <v>384377.48</v>
      </c>
      <c r="I166" s="7">
        <f t="shared" si="18"/>
        <v>7102995.3799999999</v>
      </c>
      <c r="J166" s="7">
        <v>0</v>
      </c>
      <c r="K166" s="14">
        <v>7553.9186651076234</v>
      </c>
      <c r="L166" s="1">
        <v>1866.9</v>
      </c>
      <c r="M166" s="7">
        <v>16418016.889999999</v>
      </c>
      <c r="N166" s="7">
        <v>-1422496.8251729205</v>
      </c>
      <c r="O166" s="7">
        <f t="shared" si="19"/>
        <v>14995520.064827079</v>
      </c>
      <c r="P166" s="7">
        <v>7097444.8300000001</v>
      </c>
      <c r="Q166" s="7">
        <v>395908.8</v>
      </c>
      <c r="R166" s="7">
        <f t="shared" si="20"/>
        <v>7502166.4348270791</v>
      </c>
      <c r="S166" s="7">
        <v>0</v>
      </c>
      <c r="T166" s="14">
        <f t="shared" si="21"/>
        <v>8032.3102816578703</v>
      </c>
      <c r="U166" s="1">
        <f t="shared" si="23"/>
        <v>3.2000000000000455</v>
      </c>
      <c r="V166" s="7">
        <f t="shared" si="23"/>
        <v>592473.98999999836</v>
      </c>
      <c r="W166" s="7">
        <f t="shared" si="23"/>
        <v>324801.25766018964</v>
      </c>
      <c r="X166" s="7">
        <f t="shared" si="22"/>
        <v>917275.24482707866</v>
      </c>
      <c r="Y166" s="7">
        <f t="shared" si="22"/>
        <v>506572.87000000011</v>
      </c>
      <c r="Z166" s="7">
        <f t="shared" si="22"/>
        <v>11531.320000000007</v>
      </c>
      <c r="AA166" s="7">
        <f t="shared" si="22"/>
        <v>399171.05482707918</v>
      </c>
      <c r="AB166" s="7">
        <f t="shared" si="22"/>
        <v>0</v>
      </c>
      <c r="AC166" s="14">
        <f t="shared" si="22"/>
        <v>478.39161655024691</v>
      </c>
    </row>
    <row r="167" spans="1:29" x14ac:dyDescent="0.25">
      <c r="A167" s="7" t="s">
        <v>217</v>
      </c>
      <c r="B167" s="7" t="s">
        <v>219</v>
      </c>
      <c r="C167" s="1">
        <v>1902.2</v>
      </c>
      <c r="D167" s="7">
        <v>15765189.949999999</v>
      </c>
      <c r="E167" s="7">
        <v>-1740634.514038366</v>
      </c>
      <c r="F167" s="7">
        <f t="shared" si="17"/>
        <v>14024555.439999999</v>
      </c>
      <c r="G167" s="7">
        <v>7571251.0599999996</v>
      </c>
      <c r="H167" s="7">
        <v>688617.57</v>
      </c>
      <c r="I167" s="7">
        <f t="shared" si="18"/>
        <v>5764686.8099999996</v>
      </c>
      <c r="J167" s="7">
        <v>0</v>
      </c>
      <c r="K167" s="14">
        <v>7372.8045737197408</v>
      </c>
      <c r="L167" s="1">
        <v>1962</v>
      </c>
      <c r="M167" s="7">
        <v>16775653.52</v>
      </c>
      <c r="N167" s="7">
        <v>-1453483.3306777605</v>
      </c>
      <c r="O167" s="7">
        <f t="shared" si="19"/>
        <v>15322170.189322239</v>
      </c>
      <c r="P167" s="7">
        <v>7420540.71</v>
      </c>
      <c r="Q167" s="7">
        <v>709276.1</v>
      </c>
      <c r="R167" s="7">
        <f t="shared" si="20"/>
        <v>7192353.3793222392</v>
      </c>
      <c r="S167" s="7">
        <v>0</v>
      </c>
      <c r="T167" s="14">
        <f t="shared" si="21"/>
        <v>7809.4649282987966</v>
      </c>
      <c r="U167" s="1">
        <f t="shared" si="23"/>
        <v>59.799999999999955</v>
      </c>
      <c r="V167" s="7">
        <f t="shared" si="23"/>
        <v>1010463.5700000003</v>
      </c>
      <c r="W167" s="7">
        <f t="shared" si="23"/>
        <v>287151.1833606055</v>
      </c>
      <c r="X167" s="7">
        <f t="shared" si="22"/>
        <v>1297614.7493222393</v>
      </c>
      <c r="Y167" s="7">
        <f t="shared" si="22"/>
        <v>-150710.34999999963</v>
      </c>
      <c r="Z167" s="7">
        <f t="shared" si="22"/>
        <v>20658.530000000028</v>
      </c>
      <c r="AA167" s="7">
        <f t="shared" si="22"/>
        <v>1427666.5693222396</v>
      </c>
      <c r="AB167" s="7">
        <f t="shared" si="22"/>
        <v>0</v>
      </c>
      <c r="AC167" s="14">
        <f t="shared" si="22"/>
        <v>436.66035457905582</v>
      </c>
    </row>
    <row r="168" spans="1:29" x14ac:dyDescent="0.25">
      <c r="A168" s="7" t="s">
        <v>217</v>
      </c>
      <c r="B168" s="7" t="s">
        <v>220</v>
      </c>
      <c r="C168" s="1">
        <v>2283.1999999999998</v>
      </c>
      <c r="D168" s="7">
        <v>18878143.18</v>
      </c>
      <c r="E168" s="7">
        <v>-2084335.6587699086</v>
      </c>
      <c r="F168" s="7">
        <f t="shared" si="17"/>
        <v>16793807.52</v>
      </c>
      <c r="G168" s="7">
        <v>11177375.17</v>
      </c>
      <c r="H168" s="7">
        <v>738291.09</v>
      </c>
      <c r="I168" s="7">
        <f t="shared" si="18"/>
        <v>4878141.26</v>
      </c>
      <c r="J168" s="7">
        <v>0</v>
      </c>
      <c r="K168" s="14">
        <v>7355.3782616290955</v>
      </c>
      <c r="L168" s="1">
        <v>2286.9</v>
      </c>
      <c r="M168" s="7">
        <v>19575983.509999998</v>
      </c>
      <c r="N168" s="7">
        <v>-1696110.7166099669</v>
      </c>
      <c r="O168" s="7">
        <f t="shared" si="19"/>
        <v>17879872.793390032</v>
      </c>
      <c r="P168" s="7">
        <v>11419568.52</v>
      </c>
      <c r="Q168" s="7">
        <v>760439.82</v>
      </c>
      <c r="R168" s="7">
        <f t="shared" si="20"/>
        <v>5699864.4533900321</v>
      </c>
      <c r="S168" s="7">
        <v>0</v>
      </c>
      <c r="T168" s="14">
        <f t="shared" si="21"/>
        <v>7818.3885580436536</v>
      </c>
      <c r="U168" s="1">
        <f t="shared" si="23"/>
        <v>3.7000000000002728</v>
      </c>
      <c r="V168" s="7">
        <f t="shared" si="23"/>
        <v>697840.32999999821</v>
      </c>
      <c r="W168" s="7">
        <f t="shared" si="23"/>
        <v>388224.94215994165</v>
      </c>
      <c r="X168" s="7">
        <f t="shared" si="22"/>
        <v>1086065.2733900324</v>
      </c>
      <c r="Y168" s="7">
        <f t="shared" si="22"/>
        <v>242193.34999999963</v>
      </c>
      <c r="Z168" s="7">
        <f t="shared" si="22"/>
        <v>22148.729999999981</v>
      </c>
      <c r="AA168" s="7">
        <f t="shared" si="22"/>
        <v>821723.19339003228</v>
      </c>
      <c r="AB168" s="7">
        <f t="shared" si="22"/>
        <v>0</v>
      </c>
      <c r="AC168" s="14">
        <f t="shared" si="22"/>
        <v>463.01029641455807</v>
      </c>
    </row>
    <row r="169" spans="1:29" x14ac:dyDescent="0.25">
      <c r="A169" s="7" t="s">
        <v>217</v>
      </c>
      <c r="B169" s="7" t="s">
        <v>221</v>
      </c>
      <c r="C169" s="1">
        <v>5965.1</v>
      </c>
      <c r="D169" s="7">
        <v>48802988.439999998</v>
      </c>
      <c r="E169" s="7">
        <v>-5388337.6182777546</v>
      </c>
      <c r="F169" s="7">
        <f t="shared" si="17"/>
        <v>43414650.82</v>
      </c>
      <c r="G169" s="7">
        <v>18891001.440000001</v>
      </c>
      <c r="H169" s="7">
        <v>1117863.9099999999</v>
      </c>
      <c r="I169" s="7">
        <f t="shared" si="18"/>
        <v>23405785.469999999</v>
      </c>
      <c r="J169" s="7">
        <v>0</v>
      </c>
      <c r="K169" s="14">
        <v>7278.1060611667453</v>
      </c>
      <c r="L169" s="1">
        <v>6248.2</v>
      </c>
      <c r="M169" s="7">
        <v>52882015.590000004</v>
      </c>
      <c r="N169" s="7">
        <v>-4581826.1602190305</v>
      </c>
      <c r="O169" s="7">
        <f t="shared" si="19"/>
        <v>48300189.429780975</v>
      </c>
      <c r="P169" s="7">
        <v>19124801.920000002</v>
      </c>
      <c r="Q169" s="7">
        <v>1151399.83</v>
      </c>
      <c r="R169" s="7">
        <f t="shared" si="20"/>
        <v>28023987.679780975</v>
      </c>
      <c r="S169" s="7">
        <v>0</v>
      </c>
      <c r="T169" s="14">
        <f t="shared" si="21"/>
        <v>7730.2566226722856</v>
      </c>
      <c r="U169" s="1">
        <f t="shared" si="23"/>
        <v>283.09999999999945</v>
      </c>
      <c r="V169" s="7">
        <f t="shared" si="23"/>
        <v>4079027.150000006</v>
      </c>
      <c r="W169" s="7">
        <f t="shared" si="23"/>
        <v>806511.45805872418</v>
      </c>
      <c r="X169" s="7">
        <f t="shared" si="22"/>
        <v>4885538.6097809747</v>
      </c>
      <c r="Y169" s="7">
        <f t="shared" si="22"/>
        <v>233800.48000000045</v>
      </c>
      <c r="Z169" s="7">
        <f t="shared" si="22"/>
        <v>33535.920000000158</v>
      </c>
      <c r="AA169" s="7">
        <f t="shared" si="22"/>
        <v>4618202.2097809762</v>
      </c>
      <c r="AB169" s="7">
        <f t="shared" si="22"/>
        <v>0</v>
      </c>
      <c r="AC169" s="14">
        <f t="shared" si="22"/>
        <v>452.15056150554028</v>
      </c>
    </row>
    <row r="170" spans="1:29" x14ac:dyDescent="0.25">
      <c r="A170" s="7" t="s">
        <v>217</v>
      </c>
      <c r="B170" s="7" t="s">
        <v>222</v>
      </c>
      <c r="C170" s="1">
        <v>3703.4</v>
      </c>
      <c r="D170" s="7">
        <v>30299070.828000002</v>
      </c>
      <c r="E170" s="7">
        <v>-3345320.2018989827</v>
      </c>
      <c r="F170" s="7">
        <f t="shared" si="17"/>
        <v>26953750.629999999</v>
      </c>
      <c r="G170" s="7">
        <v>7458801.0599999996</v>
      </c>
      <c r="H170" s="7">
        <v>408291.96</v>
      </c>
      <c r="I170" s="7">
        <f t="shared" si="18"/>
        <v>19086657.609999999</v>
      </c>
      <c r="J170" s="7">
        <v>0</v>
      </c>
      <c r="K170" s="14">
        <v>7278.1060614650105</v>
      </c>
      <c r="L170" s="1">
        <v>3809.5</v>
      </c>
      <c r="M170" s="7">
        <v>32241931.82</v>
      </c>
      <c r="N170" s="7">
        <v>-2793519.2148161912</v>
      </c>
      <c r="O170" s="7">
        <f t="shared" si="19"/>
        <v>29448412.60518381</v>
      </c>
      <c r="P170" s="7">
        <v>8056149.8200000003</v>
      </c>
      <c r="Q170" s="7">
        <v>420540.72</v>
      </c>
      <c r="R170" s="7">
        <f t="shared" si="20"/>
        <v>20971722.065183811</v>
      </c>
      <c r="S170" s="7">
        <v>0</v>
      </c>
      <c r="T170" s="14">
        <f t="shared" si="21"/>
        <v>7730.2566229646436</v>
      </c>
      <c r="U170" s="1">
        <f t="shared" si="23"/>
        <v>106.09999999999991</v>
      </c>
      <c r="V170" s="7">
        <f t="shared" si="23"/>
        <v>1942860.9919999987</v>
      </c>
      <c r="W170" s="7">
        <f t="shared" si="23"/>
        <v>551800.98708279151</v>
      </c>
      <c r="X170" s="7">
        <f t="shared" si="22"/>
        <v>2494661.975183811</v>
      </c>
      <c r="Y170" s="7">
        <f t="shared" si="22"/>
        <v>597348.76000000071</v>
      </c>
      <c r="Z170" s="7">
        <f t="shared" si="22"/>
        <v>12248.759999999951</v>
      </c>
      <c r="AA170" s="7">
        <f t="shared" si="22"/>
        <v>1885064.4551838115</v>
      </c>
      <c r="AB170" s="7">
        <f t="shared" si="22"/>
        <v>0</v>
      </c>
      <c r="AC170" s="14">
        <f t="shared" si="22"/>
        <v>452.15056149963311</v>
      </c>
    </row>
    <row r="171" spans="1:29" x14ac:dyDescent="0.25">
      <c r="A171" s="7" t="s">
        <v>217</v>
      </c>
      <c r="B171" s="7" t="s">
        <v>223</v>
      </c>
      <c r="C171" s="1">
        <v>21661.1</v>
      </c>
      <c r="D171" s="7">
        <v>183612381.71000001</v>
      </c>
      <c r="E171" s="7">
        <v>-20272641.802784801</v>
      </c>
      <c r="F171" s="7">
        <f t="shared" si="17"/>
        <v>163339739.91</v>
      </c>
      <c r="G171" s="7">
        <v>39180178.170000002</v>
      </c>
      <c r="H171" s="7">
        <v>2433036.91</v>
      </c>
      <c r="I171" s="7">
        <f t="shared" si="18"/>
        <v>121726524.83</v>
      </c>
      <c r="J171" s="7">
        <v>0</v>
      </c>
      <c r="K171" s="14">
        <v>7540.6910692668753</v>
      </c>
      <c r="L171" s="1">
        <v>22012.5</v>
      </c>
      <c r="M171" s="7">
        <v>193255992.09</v>
      </c>
      <c r="N171" s="7">
        <v>-16744168.131603625</v>
      </c>
      <c r="O171" s="7">
        <f t="shared" si="19"/>
        <v>176511823.95839638</v>
      </c>
      <c r="P171" s="7">
        <v>41243101.990000002</v>
      </c>
      <c r="Q171" s="7">
        <v>2506028.02</v>
      </c>
      <c r="R171" s="7">
        <f t="shared" si="20"/>
        <v>132762693.94839637</v>
      </c>
      <c r="S171" s="7">
        <v>0</v>
      </c>
      <c r="T171" s="14">
        <f t="shared" si="21"/>
        <v>8018.7086409265812</v>
      </c>
      <c r="U171" s="1">
        <f t="shared" si="23"/>
        <v>351.40000000000146</v>
      </c>
      <c r="V171" s="7">
        <f t="shared" si="23"/>
        <v>9643610.3799999952</v>
      </c>
      <c r="W171" s="7">
        <f t="shared" si="23"/>
        <v>3528473.6711811759</v>
      </c>
      <c r="X171" s="7">
        <f t="shared" si="22"/>
        <v>13172084.048396379</v>
      </c>
      <c r="Y171" s="7">
        <f t="shared" si="22"/>
        <v>2062923.8200000003</v>
      </c>
      <c r="Z171" s="7">
        <f t="shared" si="22"/>
        <v>72991.10999999987</v>
      </c>
      <c r="AA171" s="7">
        <f t="shared" si="22"/>
        <v>11036169.118396372</v>
      </c>
      <c r="AB171" s="7">
        <f t="shared" si="22"/>
        <v>0</v>
      </c>
      <c r="AC171" s="14">
        <f t="shared" si="22"/>
        <v>478.01757165970594</v>
      </c>
    </row>
    <row r="172" spans="1:29" x14ac:dyDescent="0.25">
      <c r="A172" s="7" t="s">
        <v>217</v>
      </c>
      <c r="B172" s="7" t="s">
        <v>206</v>
      </c>
      <c r="C172" s="1">
        <v>1121.8</v>
      </c>
      <c r="D172" s="7">
        <v>9715247.3099999987</v>
      </c>
      <c r="E172" s="7">
        <v>-1072660.3887322266</v>
      </c>
      <c r="F172" s="7">
        <f t="shared" si="17"/>
        <v>8642586.9199999999</v>
      </c>
      <c r="G172" s="7">
        <v>6507637.3099999996</v>
      </c>
      <c r="H172" s="7">
        <v>425799.17</v>
      </c>
      <c r="I172" s="7">
        <f t="shared" si="18"/>
        <v>1709150.44</v>
      </c>
      <c r="J172" s="7">
        <v>0</v>
      </c>
      <c r="K172" s="14">
        <v>7704.2100810595548</v>
      </c>
      <c r="L172" s="1">
        <v>1133.4000000000001</v>
      </c>
      <c r="M172" s="7">
        <v>10164552.73</v>
      </c>
      <c r="N172" s="7">
        <v>-880681.51498458732</v>
      </c>
      <c r="O172" s="7">
        <f t="shared" si="19"/>
        <v>9283871.2150154132</v>
      </c>
      <c r="P172" s="7">
        <v>7306750.2800000003</v>
      </c>
      <c r="Q172" s="7">
        <v>438573.15</v>
      </c>
      <c r="R172" s="7">
        <f t="shared" si="20"/>
        <v>1538547.7850154131</v>
      </c>
      <c r="S172" s="7">
        <v>0</v>
      </c>
      <c r="T172" s="14">
        <f t="shared" si="21"/>
        <v>8191.1692385877996</v>
      </c>
      <c r="U172" s="1">
        <f t="shared" si="23"/>
        <v>11.600000000000136</v>
      </c>
      <c r="V172" s="7">
        <f t="shared" si="23"/>
        <v>449305.42000000179</v>
      </c>
      <c r="W172" s="7">
        <f t="shared" si="23"/>
        <v>191978.87374763924</v>
      </c>
      <c r="X172" s="7">
        <f t="shared" si="22"/>
        <v>641284.29501541331</v>
      </c>
      <c r="Y172" s="7">
        <f t="shared" si="22"/>
        <v>799112.97000000067</v>
      </c>
      <c r="Z172" s="7">
        <f t="shared" si="22"/>
        <v>12773.98000000004</v>
      </c>
      <c r="AA172" s="7">
        <f t="shared" si="22"/>
        <v>-170602.65498458687</v>
      </c>
      <c r="AB172" s="7">
        <f t="shared" si="22"/>
        <v>0</v>
      </c>
      <c r="AC172" s="14">
        <f t="shared" si="22"/>
        <v>486.95915752824476</v>
      </c>
    </row>
    <row r="173" spans="1:29" x14ac:dyDescent="0.25">
      <c r="A173" s="7" t="s">
        <v>217</v>
      </c>
      <c r="B173" s="7" t="s">
        <v>224</v>
      </c>
      <c r="C173" s="1">
        <v>2259.9</v>
      </c>
      <c r="D173" s="7">
        <v>19912413.23</v>
      </c>
      <c r="E173" s="7">
        <v>-2198529.4078827244</v>
      </c>
      <c r="F173" s="7">
        <f t="shared" si="17"/>
        <v>17713883.82</v>
      </c>
      <c r="G173" s="7">
        <v>10022316</v>
      </c>
      <c r="H173" s="7">
        <v>898783.89</v>
      </c>
      <c r="I173" s="7">
        <f t="shared" si="18"/>
        <v>6792783.9299999997</v>
      </c>
      <c r="J173" s="7">
        <v>0</v>
      </c>
      <c r="K173" s="14">
        <v>7838.3448455389453</v>
      </c>
      <c r="L173" s="1">
        <v>2279.8000000000002</v>
      </c>
      <c r="M173" s="7">
        <v>20766076.48</v>
      </c>
      <c r="N173" s="7">
        <v>-1799223.2595454503</v>
      </c>
      <c r="O173" s="7">
        <f t="shared" si="19"/>
        <v>18966853.220454551</v>
      </c>
      <c r="P173" s="7">
        <v>8869544.5800000001</v>
      </c>
      <c r="Q173" s="7">
        <v>925747.41</v>
      </c>
      <c r="R173" s="7">
        <f t="shared" si="20"/>
        <v>9171561.2304545511</v>
      </c>
      <c r="S173" s="7">
        <v>0</v>
      </c>
      <c r="T173" s="14">
        <f t="shared" si="21"/>
        <v>8319.5250550287528</v>
      </c>
      <c r="U173" s="1">
        <f t="shared" si="23"/>
        <v>19.900000000000091</v>
      </c>
      <c r="V173" s="7">
        <f t="shared" si="23"/>
        <v>853663.25</v>
      </c>
      <c r="W173" s="7">
        <f t="shared" si="23"/>
        <v>399306.14833727409</v>
      </c>
      <c r="X173" s="7">
        <f t="shared" si="22"/>
        <v>1252969.400454551</v>
      </c>
      <c r="Y173" s="7">
        <f t="shared" si="22"/>
        <v>-1152771.42</v>
      </c>
      <c r="Z173" s="7">
        <f t="shared" si="22"/>
        <v>26963.520000000019</v>
      </c>
      <c r="AA173" s="7">
        <f t="shared" si="22"/>
        <v>2378777.3004545514</v>
      </c>
      <c r="AB173" s="7">
        <f t="shared" si="22"/>
        <v>0</v>
      </c>
      <c r="AC173" s="14">
        <f t="shared" si="22"/>
        <v>481.18020948980757</v>
      </c>
    </row>
    <row r="174" spans="1:29" x14ac:dyDescent="0.25">
      <c r="A174" s="7" t="s">
        <v>217</v>
      </c>
      <c r="B174" s="7" t="s">
        <v>225</v>
      </c>
      <c r="C174" s="1">
        <v>902.8</v>
      </c>
      <c r="D174" s="7">
        <v>8023943.29</v>
      </c>
      <c r="E174" s="7">
        <v>-885923.52350696269</v>
      </c>
      <c r="F174" s="7">
        <f t="shared" si="17"/>
        <v>7138019.7699999996</v>
      </c>
      <c r="G174" s="7">
        <v>3158050.84</v>
      </c>
      <c r="H174" s="7">
        <v>215339.79</v>
      </c>
      <c r="I174" s="7">
        <f t="shared" si="18"/>
        <v>3764629.14</v>
      </c>
      <c r="J174" s="7">
        <v>0</v>
      </c>
      <c r="K174" s="14">
        <v>7906.5312578856328</v>
      </c>
      <c r="L174" s="1">
        <v>907.5</v>
      </c>
      <c r="M174" s="7">
        <v>8338777.0099999998</v>
      </c>
      <c r="N174" s="7">
        <v>-722491.87596918945</v>
      </c>
      <c r="O174" s="7">
        <f t="shared" si="19"/>
        <v>7616285.1340308106</v>
      </c>
      <c r="P174" s="7">
        <v>3394052.63</v>
      </c>
      <c r="Q174" s="7">
        <v>221799.98</v>
      </c>
      <c r="R174" s="7">
        <f t="shared" si="20"/>
        <v>4000432.5240308107</v>
      </c>
      <c r="S174" s="7">
        <v>0</v>
      </c>
      <c r="T174" s="14">
        <f t="shared" si="21"/>
        <v>8392.6006986565408</v>
      </c>
      <c r="U174" s="1">
        <f t="shared" si="23"/>
        <v>4.7000000000000455</v>
      </c>
      <c r="V174" s="7">
        <f t="shared" si="23"/>
        <v>314833.71999999974</v>
      </c>
      <c r="W174" s="7">
        <f t="shared" si="23"/>
        <v>163431.64753777324</v>
      </c>
      <c r="X174" s="7">
        <f t="shared" si="22"/>
        <v>478265.364030811</v>
      </c>
      <c r="Y174" s="7">
        <f t="shared" si="22"/>
        <v>236001.79000000004</v>
      </c>
      <c r="Z174" s="7">
        <f t="shared" si="22"/>
        <v>6460.1900000000023</v>
      </c>
      <c r="AA174" s="7">
        <f t="shared" si="22"/>
        <v>235803.38403081056</v>
      </c>
      <c r="AB174" s="7">
        <f t="shared" si="22"/>
        <v>0</v>
      </c>
      <c r="AC174" s="14">
        <f t="shared" si="22"/>
        <v>486.06944077090793</v>
      </c>
    </row>
    <row r="175" spans="1:29" x14ac:dyDescent="0.25">
      <c r="A175" s="7" t="s">
        <v>217</v>
      </c>
      <c r="B175" s="7" t="s">
        <v>226</v>
      </c>
      <c r="C175" s="1">
        <v>166</v>
      </c>
      <c r="D175" s="7">
        <v>2475336.8000000003</v>
      </c>
      <c r="E175" s="7">
        <v>-273301.91907705396</v>
      </c>
      <c r="F175" s="7">
        <f t="shared" si="17"/>
        <v>2202034.88</v>
      </c>
      <c r="G175" s="7">
        <v>1198172.1599999999</v>
      </c>
      <c r="H175" s="7">
        <v>114736.68</v>
      </c>
      <c r="I175" s="7">
        <f t="shared" si="18"/>
        <v>889126.04</v>
      </c>
      <c r="J175" s="7">
        <v>0</v>
      </c>
      <c r="K175" s="14">
        <v>13265.264147187256</v>
      </c>
      <c r="L175" s="1">
        <v>167.4</v>
      </c>
      <c r="M175" s="7">
        <v>2579850.7400000002</v>
      </c>
      <c r="N175" s="7">
        <v>-223524.52867223296</v>
      </c>
      <c r="O175" s="7">
        <f t="shared" si="19"/>
        <v>2356326.2113277675</v>
      </c>
      <c r="P175" s="7">
        <v>1175167.67</v>
      </c>
      <c r="Q175" s="7">
        <v>118178.78</v>
      </c>
      <c r="R175" s="7">
        <f t="shared" si="20"/>
        <v>1062979.7613277675</v>
      </c>
      <c r="S175" s="7">
        <v>0</v>
      </c>
      <c r="T175" s="14">
        <f t="shared" si="21"/>
        <v>14076.022767788336</v>
      </c>
      <c r="U175" s="1">
        <f t="shared" si="23"/>
        <v>1.4000000000000057</v>
      </c>
      <c r="V175" s="7">
        <f t="shared" si="23"/>
        <v>104513.93999999994</v>
      </c>
      <c r="W175" s="7">
        <f t="shared" si="23"/>
        <v>49777.390404820995</v>
      </c>
      <c r="X175" s="7">
        <f t="shared" si="22"/>
        <v>154291.33132776758</v>
      </c>
      <c r="Y175" s="7">
        <f t="shared" si="22"/>
        <v>-23004.489999999991</v>
      </c>
      <c r="Z175" s="7">
        <f t="shared" si="22"/>
        <v>3442.1000000000058</v>
      </c>
      <c r="AA175" s="7">
        <f t="shared" si="22"/>
        <v>173853.72132776747</v>
      </c>
      <c r="AB175" s="7">
        <f t="shared" si="22"/>
        <v>0</v>
      </c>
      <c r="AC175" s="14">
        <f t="shared" si="22"/>
        <v>810.75862060108011</v>
      </c>
    </row>
    <row r="176" spans="1:29" x14ac:dyDescent="0.25">
      <c r="A176" s="7" t="s">
        <v>217</v>
      </c>
      <c r="B176" s="7" t="s">
        <v>227</v>
      </c>
      <c r="C176" s="1">
        <v>197.60000000000002</v>
      </c>
      <c r="D176" s="7">
        <v>2707651.14</v>
      </c>
      <c r="E176" s="7">
        <v>-298951.74375994928</v>
      </c>
      <c r="F176" s="7">
        <f t="shared" si="17"/>
        <v>2408699.4</v>
      </c>
      <c r="G176" s="7">
        <v>1286742.74</v>
      </c>
      <c r="H176" s="7">
        <v>157648.07</v>
      </c>
      <c r="I176" s="7">
        <f t="shared" si="18"/>
        <v>964308.59</v>
      </c>
      <c r="J176" s="7">
        <v>0</v>
      </c>
      <c r="K176" s="14">
        <v>12189.76855692993</v>
      </c>
      <c r="L176" s="1">
        <v>198.8</v>
      </c>
      <c r="M176" s="7">
        <v>2811717.1599999997</v>
      </c>
      <c r="N176" s="7">
        <v>-243613.99797440579</v>
      </c>
      <c r="O176" s="7">
        <f t="shared" si="19"/>
        <v>2568103.1620255937</v>
      </c>
      <c r="P176" s="7">
        <v>1073040.3</v>
      </c>
      <c r="Q176" s="7">
        <v>162377.51</v>
      </c>
      <c r="R176" s="7">
        <f t="shared" si="20"/>
        <v>1332685.3520255936</v>
      </c>
      <c r="S176" s="7">
        <v>0</v>
      </c>
      <c r="T176" s="14">
        <f t="shared" si="21"/>
        <v>12918.023953851074</v>
      </c>
      <c r="U176" s="1">
        <f t="shared" si="23"/>
        <v>1.1999999999999886</v>
      </c>
      <c r="V176" s="7">
        <f t="shared" si="23"/>
        <v>104066.01999999955</v>
      </c>
      <c r="W176" s="7">
        <f t="shared" si="23"/>
        <v>55337.745785543491</v>
      </c>
      <c r="X176" s="7">
        <f t="shared" si="22"/>
        <v>159403.76202559378</v>
      </c>
      <c r="Y176" s="7">
        <f t="shared" si="22"/>
        <v>-213702.43999999994</v>
      </c>
      <c r="Z176" s="7">
        <f t="shared" si="22"/>
        <v>4729.4400000000023</v>
      </c>
      <c r="AA176" s="7">
        <f t="shared" si="22"/>
        <v>368376.76202559366</v>
      </c>
      <c r="AB176" s="7">
        <f t="shared" si="22"/>
        <v>0</v>
      </c>
      <c r="AC176" s="14">
        <f t="shared" si="22"/>
        <v>728.25539692114398</v>
      </c>
    </row>
    <row r="177" spans="1:32" x14ac:dyDescent="0.25">
      <c r="A177" s="7" t="s">
        <v>217</v>
      </c>
      <c r="B177" s="7" t="s">
        <v>228</v>
      </c>
      <c r="C177" s="1">
        <v>80.599999999999994</v>
      </c>
      <c r="D177" s="7">
        <v>1401925.73</v>
      </c>
      <c r="E177" s="7">
        <v>-154786.61021502197</v>
      </c>
      <c r="F177" s="7">
        <f t="shared" si="17"/>
        <v>1247139.1200000001</v>
      </c>
      <c r="G177" s="7">
        <v>1049795.8400000001</v>
      </c>
      <c r="H177" s="7">
        <v>74732.91</v>
      </c>
      <c r="I177" s="7">
        <f t="shared" si="18"/>
        <v>122610.37</v>
      </c>
      <c r="J177" s="7">
        <v>0</v>
      </c>
      <c r="K177" s="14">
        <v>15473.182816706338</v>
      </c>
      <c r="L177" s="1">
        <v>84.4</v>
      </c>
      <c r="M177" s="7">
        <v>1509882.25</v>
      </c>
      <c r="N177" s="7">
        <v>-130819.86219164779</v>
      </c>
      <c r="O177" s="7">
        <f t="shared" si="19"/>
        <v>1379062.3878083522</v>
      </c>
      <c r="P177" s="7">
        <v>1147947.99</v>
      </c>
      <c r="Q177" s="7">
        <v>76974.899999999994</v>
      </c>
      <c r="R177" s="7">
        <f t="shared" si="20"/>
        <v>154139.49780835226</v>
      </c>
      <c r="S177" s="7">
        <v>0</v>
      </c>
      <c r="T177" s="14">
        <f t="shared" si="21"/>
        <v>16339.601751283793</v>
      </c>
      <c r="U177" s="1">
        <f t="shared" si="23"/>
        <v>3.8000000000000114</v>
      </c>
      <c r="V177" s="7">
        <f t="shared" si="23"/>
        <v>107956.52000000002</v>
      </c>
      <c r="W177" s="7">
        <f t="shared" si="23"/>
        <v>23966.748023374181</v>
      </c>
      <c r="X177" s="7">
        <f t="shared" si="22"/>
        <v>131923.26780835213</v>
      </c>
      <c r="Y177" s="7">
        <f t="shared" si="22"/>
        <v>98152.149999999907</v>
      </c>
      <c r="Z177" s="7">
        <f t="shared" si="22"/>
        <v>2241.9899999999907</v>
      </c>
      <c r="AA177" s="7">
        <f t="shared" si="22"/>
        <v>31529.127808352263</v>
      </c>
      <c r="AB177" s="7">
        <f t="shared" si="22"/>
        <v>0</v>
      </c>
      <c r="AC177" s="14">
        <f t="shared" si="22"/>
        <v>866.41893457745573</v>
      </c>
    </row>
    <row r="178" spans="1:32" x14ac:dyDescent="0.25">
      <c r="A178" s="7" t="s">
        <v>229</v>
      </c>
      <c r="B178" s="7" t="s">
        <v>230</v>
      </c>
      <c r="C178" s="1">
        <v>770.5</v>
      </c>
      <c r="D178" s="7">
        <v>7389588.8899999997</v>
      </c>
      <c r="E178" s="7">
        <v>-815884.45856235677</v>
      </c>
      <c r="F178" s="7">
        <f t="shared" si="17"/>
        <v>6573704.4299999997</v>
      </c>
      <c r="G178" s="7">
        <v>1985201.61</v>
      </c>
      <c r="H178" s="7">
        <v>228017.99</v>
      </c>
      <c r="I178" s="7">
        <f t="shared" si="18"/>
        <v>4360484.83</v>
      </c>
      <c r="J178" s="7">
        <v>0</v>
      </c>
      <c r="K178" s="14">
        <v>8531.7343921607571</v>
      </c>
      <c r="L178" s="1">
        <v>789.3</v>
      </c>
      <c r="M178" s="7">
        <v>7804385.8999999994</v>
      </c>
      <c r="N178" s="7">
        <v>-676190.93338466564</v>
      </c>
      <c r="O178" s="7">
        <f t="shared" si="19"/>
        <v>7128194.9666153342</v>
      </c>
      <c r="P178" s="7">
        <v>2004315.72</v>
      </c>
      <c r="Q178" s="7">
        <v>234858.53</v>
      </c>
      <c r="R178" s="7">
        <f t="shared" si="20"/>
        <v>4889020.7166153342</v>
      </c>
      <c r="S178" s="7">
        <v>0</v>
      </c>
      <c r="T178" s="14">
        <f t="shared" si="21"/>
        <v>9031.0337851454897</v>
      </c>
      <c r="U178" s="1">
        <f t="shared" si="23"/>
        <v>18.799999999999955</v>
      </c>
      <c r="V178" s="7">
        <f t="shared" si="23"/>
        <v>414797.00999999978</v>
      </c>
      <c r="W178" s="7">
        <f t="shared" si="23"/>
        <v>139693.52517769113</v>
      </c>
      <c r="X178" s="7">
        <f t="shared" si="22"/>
        <v>554490.53661533445</v>
      </c>
      <c r="Y178" s="7">
        <f t="shared" si="22"/>
        <v>19114.10999999987</v>
      </c>
      <c r="Z178" s="7">
        <f t="shared" si="22"/>
        <v>6840.5400000000081</v>
      </c>
      <c r="AA178" s="7">
        <f t="shared" si="22"/>
        <v>528535.88661533408</v>
      </c>
      <c r="AB178" s="7">
        <f t="shared" si="22"/>
        <v>0</v>
      </c>
      <c r="AC178" s="14">
        <f t="shared" si="22"/>
        <v>499.29939298473255</v>
      </c>
    </row>
    <row r="179" spans="1:32" x14ac:dyDescent="0.25">
      <c r="A179" s="7" t="s">
        <v>229</v>
      </c>
      <c r="B179" s="7" t="s">
        <v>231</v>
      </c>
      <c r="C179" s="1">
        <v>669.7</v>
      </c>
      <c r="D179" s="7">
        <v>6181662.4699999997</v>
      </c>
      <c r="E179" s="7">
        <v>-682517.3108312377</v>
      </c>
      <c r="F179" s="7">
        <f t="shared" si="17"/>
        <v>5499145.1600000001</v>
      </c>
      <c r="G179" s="7">
        <v>1401922.5</v>
      </c>
      <c r="H179" s="7">
        <v>136632.35</v>
      </c>
      <c r="I179" s="7">
        <f t="shared" si="18"/>
        <v>3960590.31</v>
      </c>
      <c r="J179" s="7">
        <v>0</v>
      </c>
      <c r="K179" s="14">
        <v>8211.3522185011352</v>
      </c>
      <c r="L179" s="1">
        <v>655.8</v>
      </c>
      <c r="M179" s="7">
        <v>6265738.9100000001</v>
      </c>
      <c r="N179" s="7">
        <v>-542878.82431563479</v>
      </c>
      <c r="O179" s="7">
        <f t="shared" si="19"/>
        <v>5722860.0856843656</v>
      </c>
      <c r="P179" s="7">
        <v>1429273.35</v>
      </c>
      <c r="Q179" s="7">
        <v>140731.32</v>
      </c>
      <c r="R179" s="7">
        <f t="shared" si="20"/>
        <v>4152855.4156843652</v>
      </c>
      <c r="S179" s="7">
        <v>0</v>
      </c>
      <c r="T179" s="14">
        <f t="shared" si="21"/>
        <v>8726.5326100707007</v>
      </c>
      <c r="U179" s="1">
        <f t="shared" si="23"/>
        <v>-13.900000000000091</v>
      </c>
      <c r="V179" s="7">
        <f t="shared" si="23"/>
        <v>84076.44000000041</v>
      </c>
      <c r="W179" s="7">
        <f t="shared" si="23"/>
        <v>139638.48651560291</v>
      </c>
      <c r="X179" s="7">
        <f t="shared" si="22"/>
        <v>223714.92568436544</v>
      </c>
      <c r="Y179" s="7">
        <f t="shared" si="22"/>
        <v>27350.850000000093</v>
      </c>
      <c r="Z179" s="7">
        <f t="shared" si="22"/>
        <v>4098.9700000000012</v>
      </c>
      <c r="AA179" s="7">
        <f t="shared" si="22"/>
        <v>192265.10568436515</v>
      </c>
      <c r="AB179" s="7">
        <f t="shared" si="22"/>
        <v>0</v>
      </c>
      <c r="AC179" s="14">
        <f t="shared" si="22"/>
        <v>515.18039156956547</v>
      </c>
    </row>
    <row r="180" spans="1:32" x14ac:dyDescent="0.25">
      <c r="A180" s="7" t="s">
        <v>229</v>
      </c>
      <c r="B180" s="7" t="s">
        <v>232</v>
      </c>
      <c r="C180" s="1">
        <v>203.8</v>
      </c>
      <c r="D180" s="7">
        <v>2835238.3400000003</v>
      </c>
      <c r="E180" s="7">
        <v>-313038.64563514781</v>
      </c>
      <c r="F180" s="7">
        <f t="shared" si="17"/>
        <v>2522199.69</v>
      </c>
      <c r="G180" s="7">
        <v>375560.51</v>
      </c>
      <c r="H180" s="7">
        <v>40869.07</v>
      </c>
      <c r="I180" s="7">
        <f t="shared" si="18"/>
        <v>2105770.11</v>
      </c>
      <c r="J180" s="7">
        <v>0</v>
      </c>
      <c r="K180" s="14">
        <v>12375.851382512999</v>
      </c>
      <c r="L180" s="1">
        <v>202.9</v>
      </c>
      <c r="M180" s="7">
        <v>2926030.3400000003</v>
      </c>
      <c r="N180" s="7">
        <v>-253518.36929494361</v>
      </c>
      <c r="O180" s="7">
        <f t="shared" si="19"/>
        <v>2672511.9707050566</v>
      </c>
      <c r="P180" s="7">
        <v>389280.29</v>
      </c>
      <c r="Q180" s="7">
        <v>42095.14</v>
      </c>
      <c r="R180" s="7">
        <f t="shared" si="20"/>
        <v>2241136.5407050564</v>
      </c>
      <c r="S180" s="7">
        <v>0</v>
      </c>
      <c r="T180" s="14">
        <f t="shared" si="21"/>
        <v>13171.572058674503</v>
      </c>
      <c r="U180" s="1">
        <f t="shared" si="23"/>
        <v>-0.90000000000000568</v>
      </c>
      <c r="V180" s="7">
        <f t="shared" si="23"/>
        <v>90792</v>
      </c>
      <c r="W180" s="7">
        <f t="shared" si="23"/>
        <v>59520.276340204204</v>
      </c>
      <c r="X180" s="7">
        <f t="shared" si="22"/>
        <v>150312.28070505662</v>
      </c>
      <c r="Y180" s="7">
        <f t="shared" si="22"/>
        <v>13719.77999999997</v>
      </c>
      <c r="Z180" s="7">
        <f t="shared" si="22"/>
        <v>1226.0699999999997</v>
      </c>
      <c r="AA180" s="7">
        <f t="shared" si="22"/>
        <v>135366.43070505653</v>
      </c>
      <c r="AB180" s="7">
        <f t="shared" si="22"/>
        <v>0</v>
      </c>
      <c r="AC180" s="14">
        <f t="shared" si="22"/>
        <v>795.72067616150343</v>
      </c>
    </row>
    <row r="181" spans="1:32" x14ac:dyDescent="0.25">
      <c r="A181" s="7" t="s">
        <v>229</v>
      </c>
      <c r="B181" s="7" t="s">
        <v>233</v>
      </c>
      <c r="C181" s="1">
        <v>64.699999999999989</v>
      </c>
      <c r="D181" s="7">
        <v>1167734.9400000002</v>
      </c>
      <c r="E181" s="7">
        <v>-128929.60670052192</v>
      </c>
      <c r="F181" s="7">
        <f t="shared" si="17"/>
        <v>1038805.33</v>
      </c>
      <c r="G181" s="7">
        <v>371026.25</v>
      </c>
      <c r="H181" s="7">
        <v>41595</v>
      </c>
      <c r="I181" s="7">
        <f t="shared" si="18"/>
        <v>626184.07999999996</v>
      </c>
      <c r="J181" s="7">
        <v>0</v>
      </c>
      <c r="K181" s="14">
        <v>16055.716324954454</v>
      </c>
      <c r="L181" s="1">
        <v>63.1</v>
      </c>
      <c r="M181" s="7">
        <v>1181994.6500000001</v>
      </c>
      <c r="N181" s="7">
        <v>-102410.88483838059</v>
      </c>
      <c r="O181" s="7">
        <f t="shared" si="19"/>
        <v>1079583.7651616195</v>
      </c>
      <c r="P181" s="7">
        <v>366915.65</v>
      </c>
      <c r="Q181" s="7">
        <v>42842.85</v>
      </c>
      <c r="R181" s="7">
        <f t="shared" si="20"/>
        <v>669825.26516161952</v>
      </c>
      <c r="S181" s="7">
        <v>0</v>
      </c>
      <c r="T181" s="14">
        <f t="shared" si="21"/>
        <v>17109.092950263384</v>
      </c>
      <c r="U181" s="1">
        <f t="shared" si="23"/>
        <v>-1.5999999999999872</v>
      </c>
      <c r="V181" s="7">
        <f t="shared" si="23"/>
        <v>14259.709999999963</v>
      </c>
      <c r="W181" s="7">
        <f t="shared" si="23"/>
        <v>26518.721862141334</v>
      </c>
      <c r="X181" s="7">
        <f t="shared" si="22"/>
        <v>40778.435161619564</v>
      </c>
      <c r="Y181" s="7">
        <f t="shared" si="22"/>
        <v>-4110.5999999999767</v>
      </c>
      <c r="Z181" s="7">
        <f t="shared" si="22"/>
        <v>1247.8499999999985</v>
      </c>
      <c r="AA181" s="7">
        <f t="shared" si="22"/>
        <v>43641.185161619564</v>
      </c>
      <c r="AB181" s="7">
        <f t="shared" si="22"/>
        <v>0</v>
      </c>
      <c r="AC181" s="14">
        <f t="shared" si="22"/>
        <v>1053.3766253089307</v>
      </c>
    </row>
    <row r="182" spans="1:32" x14ac:dyDescent="0.25">
      <c r="B182" s="7" t="s">
        <v>246</v>
      </c>
      <c r="C182" s="1">
        <v>0</v>
      </c>
      <c r="D182" s="7">
        <v>0</v>
      </c>
      <c r="E182" s="7">
        <v>0</v>
      </c>
      <c r="F182" s="7">
        <f t="shared" si="17"/>
        <v>0</v>
      </c>
      <c r="G182" s="7">
        <v>0</v>
      </c>
      <c r="H182" s="7">
        <v>0</v>
      </c>
      <c r="I182" s="7">
        <f t="shared" si="18"/>
        <v>0</v>
      </c>
      <c r="J182" s="7">
        <v>0</v>
      </c>
      <c r="K182" s="14">
        <v>0</v>
      </c>
      <c r="L182" s="1">
        <v>0</v>
      </c>
      <c r="M182" s="7">
        <v>0</v>
      </c>
      <c r="N182" s="7">
        <v>0</v>
      </c>
      <c r="O182" s="7">
        <f t="shared" si="19"/>
        <v>0</v>
      </c>
      <c r="P182" s="7">
        <v>0</v>
      </c>
      <c r="Q182" s="7">
        <v>0</v>
      </c>
      <c r="R182" s="7">
        <f t="shared" si="20"/>
        <v>0</v>
      </c>
      <c r="S182" s="7">
        <v>0</v>
      </c>
      <c r="T182" s="14">
        <v>0</v>
      </c>
      <c r="U182" s="1">
        <f t="shared" ref="U182" si="24">L182-C182</f>
        <v>0</v>
      </c>
      <c r="V182" s="7">
        <f t="shared" ref="V182" si="25">M182-D182</f>
        <v>0</v>
      </c>
      <c r="W182" s="7">
        <f t="shared" ref="W182" si="26">N182-E182</f>
        <v>0</v>
      </c>
      <c r="X182" s="7">
        <f t="shared" ref="X182" si="27">O182-F182</f>
        <v>0</v>
      </c>
      <c r="Y182" s="7">
        <f t="shared" ref="Y182" si="28">P182-G182</f>
        <v>0</v>
      </c>
      <c r="Z182" s="7">
        <f t="shared" ref="Z182" si="29">Q182-H182</f>
        <v>0</v>
      </c>
      <c r="AA182" s="7">
        <f t="shared" ref="AA182" si="30">R182-I182</f>
        <v>0</v>
      </c>
      <c r="AB182" s="7">
        <f t="shared" ref="AB182" si="31">S182-J182</f>
        <v>0</v>
      </c>
      <c r="AC182" s="14">
        <v>0</v>
      </c>
    </row>
    <row r="183" spans="1:32" x14ac:dyDescent="0.25">
      <c r="K183" s="14"/>
      <c r="T183" s="14"/>
      <c r="AC183" s="14"/>
    </row>
    <row r="184" spans="1:32" x14ac:dyDescent="0.25">
      <c r="A184" s="12"/>
      <c r="B184" s="12" t="s">
        <v>234</v>
      </c>
      <c r="C184" s="4">
        <f t="shared" ref="C184:J184" si="32">SUM(C4:C183)</f>
        <v>865016.89999999932</v>
      </c>
      <c r="D184" s="12">
        <f t="shared" si="32"/>
        <v>7450314092.593997</v>
      </c>
      <c r="E184" s="12">
        <f t="shared" si="32"/>
        <v>-822396894.00000036</v>
      </c>
      <c r="F184" s="12">
        <f>ROUND(SUM(F4:F183),0)</f>
        <v>6627917199</v>
      </c>
      <c r="G184" s="12">
        <f t="shared" ref="G184:H184" si="33">ROUND(SUM(G4:G183),0)</f>
        <v>2328898647</v>
      </c>
      <c r="H184" s="12">
        <f t="shared" si="33"/>
        <v>178449673</v>
      </c>
      <c r="I184" s="12">
        <f>ROUND(SUM(I4:I183),0)+1</f>
        <v>4120568879</v>
      </c>
      <c r="J184" s="12">
        <f t="shared" si="32"/>
        <v>136527.44</v>
      </c>
      <c r="K184" s="16">
        <f>F184/C184</f>
        <v>7662.1823215245913</v>
      </c>
      <c r="L184" s="4">
        <f t="shared" ref="L184:S184" si="34">SUM(L4:L183)</f>
        <v>871141.1</v>
      </c>
      <c r="M184" s="12">
        <f t="shared" si="34"/>
        <v>7761227844.7300014</v>
      </c>
      <c r="N184" s="12">
        <f t="shared" si="34"/>
        <v>-672396894.00000012</v>
      </c>
      <c r="O184" s="12">
        <f t="shared" si="34"/>
        <v>7088830950.7299929</v>
      </c>
      <c r="P184" s="12">
        <f t="shared" si="34"/>
        <v>2358852184.1299992</v>
      </c>
      <c r="Q184" s="12">
        <f>SUM(Q4:Q183)-1</f>
        <v>183803162.56999978</v>
      </c>
      <c r="R184" s="12">
        <f>SUM(R4:R183)+1</f>
        <v>4546175604.0300007</v>
      </c>
      <c r="S184" s="12">
        <f t="shared" si="34"/>
        <v>54720.74</v>
      </c>
      <c r="T184" s="16">
        <f>O184/L184</f>
        <v>8137.408452809761</v>
      </c>
      <c r="U184" s="4">
        <f t="shared" ref="U184:AB184" si="35">SUM(U4:U183)</f>
        <v>6124.2000000000135</v>
      </c>
      <c r="V184" s="12">
        <f t="shared" si="35"/>
        <v>310913752.13599968</v>
      </c>
      <c r="W184" s="12">
        <f t="shared" si="35"/>
        <v>150000000.00000066</v>
      </c>
      <c r="X184" s="12">
        <f t="shared" si="35"/>
        <v>460913752.16000044</v>
      </c>
      <c r="Y184" s="12">
        <f t="shared" si="35"/>
        <v>29953537.010000013</v>
      </c>
      <c r="Z184" s="12">
        <f t="shared" si="35"/>
        <v>5353490.2300000004</v>
      </c>
      <c r="AA184" s="12">
        <f t="shared" si="35"/>
        <v>425606724.68999976</v>
      </c>
      <c r="AB184" s="12">
        <f t="shared" si="35"/>
        <v>-81806.700000000012</v>
      </c>
      <c r="AC184" s="16">
        <f>T184-K184</f>
        <v>475.22613128516969</v>
      </c>
    </row>
    <row r="185" spans="1:32" x14ac:dyDescent="0.25">
      <c r="A185" s="18"/>
      <c r="B185" s="18"/>
      <c r="C185" s="19"/>
      <c r="D185" s="18"/>
      <c r="E185" s="18"/>
      <c r="F185" s="18"/>
      <c r="G185" s="18"/>
      <c r="H185" s="18"/>
      <c r="I185" s="18"/>
      <c r="J185" s="18"/>
      <c r="K185" s="20"/>
      <c r="L185" s="19"/>
      <c r="M185" s="18"/>
      <c r="N185" s="18"/>
      <c r="O185" s="18"/>
      <c r="P185" s="18"/>
      <c r="Q185" s="18"/>
      <c r="R185" s="18"/>
      <c r="S185" s="18"/>
      <c r="T185" s="20"/>
      <c r="U185" s="19"/>
      <c r="V185" s="18"/>
      <c r="W185" s="18"/>
      <c r="X185" s="18"/>
      <c r="Y185" s="18"/>
      <c r="Z185" s="18"/>
      <c r="AA185" s="18"/>
      <c r="AB185" s="18"/>
      <c r="AC185" s="20"/>
    </row>
    <row r="186" spans="1:32" x14ac:dyDescent="0.25">
      <c r="D186" s="28" t="s">
        <v>247</v>
      </c>
      <c r="E186" s="29"/>
      <c r="F186" s="21">
        <f>SUM(F4:F181)</f>
        <v>6627917198.5699987</v>
      </c>
      <c r="AD186" s="13"/>
      <c r="AE186" s="13"/>
      <c r="AF186" s="13"/>
    </row>
    <row r="188" spans="1:32" ht="17.25" customHeight="1" x14ac:dyDescent="0.25">
      <c r="AD188" s="13"/>
      <c r="AE188" s="13"/>
      <c r="AF188" s="13"/>
    </row>
    <row r="189" spans="1:32" x14ac:dyDescent="0.25">
      <c r="AD189" s="13"/>
      <c r="AE189" s="13"/>
      <c r="AF189" s="13"/>
    </row>
  </sheetData>
  <autoFilter ref="A2:AC184"/>
  <mergeCells count="4">
    <mergeCell ref="D186:E186"/>
    <mergeCell ref="C1:K1"/>
    <mergeCell ref="L1:T1"/>
    <mergeCell ref="U1:AC1"/>
  </mergeCells>
  <printOptions horizontalCentered="1" headings="1" gridLines="1"/>
  <pageMargins left="0.19" right="0.17" top="0.89" bottom="0.41" header="0.17" footer="0.17"/>
  <pageSetup scale="65" fitToWidth="3" fitToHeight="4" orientation="landscape" r:id="rId1"/>
  <headerFooter>
    <oddHeader xml:space="preserve">&amp;L&amp;G&amp;C&amp;"Museo Slab 500,Bold"
Illustration of 
FY2017-18 Total Program Funding with Supplental AND
FY2018-19 Proposed School Finance Act Bill as of April 16, 2018&amp;"-,Bold"
&amp;"-,Regular"
</oddHeader>
    <oddFooter>&amp;L&amp;F&amp;CPage &amp;P of &amp;N&amp;R&amp;D</oddFooter>
  </headerFooter>
  <colBreaks count="2" manualBreakCount="2">
    <brk id="11" max="189" man="1"/>
    <brk id="20" max="189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2017-18 to 2018-19 Gov Req</vt:lpstr>
      <vt:lpstr>'2017-18 to 2018-19 Gov Req'!Print_Area</vt:lpstr>
      <vt:lpstr>'2017-18 to 2018-19 Gov Req'!Print_Titles</vt:lpstr>
    </vt:vector>
  </TitlesOfParts>
  <Company>CDE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Leanne Emm</dc:creator>
  <cp:lastModifiedBy>Tim Kahle</cp:lastModifiedBy>
  <cp:lastPrinted>2018-04-17T15:23:09Z</cp:lastPrinted>
  <dcterms:created xsi:type="dcterms:W3CDTF">2012-04-09T19:03:04Z</dcterms:created>
  <dcterms:modified xsi:type="dcterms:W3CDTF">2018-05-10T16:49:52Z</dcterms:modified>
</cp:coreProperties>
</file>