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8-19\"/>
    </mc:Choice>
  </mc:AlternateContent>
  <bookViews>
    <workbookView xWindow="0" yWindow="0" windowWidth="24000" windowHeight="9735"/>
  </bookViews>
  <sheets>
    <sheet name="2017-18 to 2018-19 Gov Req" sheetId="2" r:id="rId1"/>
  </sheets>
  <definedNames>
    <definedName name="_xlnm._FilterDatabase" localSheetId="0" hidden="1">'2017-18 to 2018-19 Gov Req'!$A$2:$AC$184</definedName>
    <definedName name="_xlnm.Print_Area" localSheetId="0">'2017-18 to 2018-19 Gov Req'!$A$1:$AC$189</definedName>
    <definedName name="_xlnm.Print_Titles" localSheetId="0">'2017-18 to 2018-19 Gov Req'!$A:$B,'2017-18 to 2018-19 Gov Req'!$1:$3</definedName>
  </definedNames>
  <calcPr calcId="152511"/>
</workbook>
</file>

<file path=xl/calcChain.xml><?xml version="1.0" encoding="utf-8"?>
<calcChain xmlns="http://schemas.openxmlformats.org/spreadsheetml/2006/main">
  <c r="Q184" i="2" l="1"/>
  <c r="T26" i="2"/>
  <c r="T58" i="2"/>
  <c r="T90" i="2"/>
  <c r="T122" i="2"/>
  <c r="T174" i="2"/>
  <c r="R60" i="2"/>
  <c r="R124" i="2"/>
  <c r="R182" i="2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182" i="2"/>
  <c r="O4" i="2"/>
  <c r="T4" i="2" s="1"/>
  <c r="R167" i="2" l="1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4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4" i="2"/>
  <c r="H184" i="2"/>
  <c r="G184" i="2"/>
  <c r="E184" i="2"/>
  <c r="D184" i="2"/>
  <c r="C184" i="2"/>
  <c r="F182" i="2"/>
  <c r="I182" i="2" s="1"/>
  <c r="I181" i="2"/>
  <c r="F181" i="2"/>
  <c r="F180" i="2"/>
  <c r="I180" i="2" s="1"/>
  <c r="F179" i="2"/>
  <c r="I179" i="2" s="1"/>
  <c r="F178" i="2"/>
  <c r="I178" i="2" s="1"/>
  <c r="F177" i="2"/>
  <c r="I177" i="2" s="1"/>
  <c r="F176" i="2"/>
  <c r="I176" i="2" s="1"/>
  <c r="F175" i="2"/>
  <c r="I175" i="2" s="1"/>
  <c r="F174" i="2"/>
  <c r="I174" i="2" s="1"/>
  <c r="F173" i="2"/>
  <c r="I173" i="2" s="1"/>
  <c r="F172" i="2"/>
  <c r="I172" i="2" s="1"/>
  <c r="F171" i="2"/>
  <c r="I171" i="2" s="1"/>
  <c r="F170" i="2"/>
  <c r="I170" i="2" s="1"/>
  <c r="F169" i="2"/>
  <c r="I169" i="2" s="1"/>
  <c r="F168" i="2"/>
  <c r="I168" i="2" s="1"/>
  <c r="F167" i="2"/>
  <c r="I167" i="2" s="1"/>
  <c r="F166" i="2"/>
  <c r="I166" i="2" s="1"/>
  <c r="F165" i="2"/>
  <c r="I165" i="2" s="1"/>
  <c r="F164" i="2"/>
  <c r="I164" i="2" s="1"/>
  <c r="I163" i="2"/>
  <c r="F163" i="2"/>
  <c r="F162" i="2"/>
  <c r="I162" i="2" s="1"/>
  <c r="F161" i="2"/>
  <c r="I161" i="2" s="1"/>
  <c r="F160" i="2"/>
  <c r="I160" i="2" s="1"/>
  <c r="F159" i="2"/>
  <c r="I159" i="2" s="1"/>
  <c r="F158" i="2"/>
  <c r="I158" i="2" s="1"/>
  <c r="F157" i="2"/>
  <c r="I157" i="2" s="1"/>
  <c r="F156" i="2"/>
  <c r="I156" i="2" s="1"/>
  <c r="I155" i="2"/>
  <c r="F155" i="2"/>
  <c r="F154" i="2"/>
  <c r="I154" i="2" s="1"/>
  <c r="F153" i="2"/>
  <c r="I153" i="2" s="1"/>
  <c r="F152" i="2"/>
  <c r="I152" i="2" s="1"/>
  <c r="F151" i="2"/>
  <c r="I151" i="2" s="1"/>
  <c r="F150" i="2"/>
  <c r="I150" i="2" s="1"/>
  <c r="F149" i="2"/>
  <c r="I149" i="2" s="1"/>
  <c r="F148" i="2"/>
  <c r="I148" i="2" s="1"/>
  <c r="F147" i="2"/>
  <c r="I147" i="2" s="1"/>
  <c r="F146" i="2"/>
  <c r="I146" i="2" s="1"/>
  <c r="F145" i="2"/>
  <c r="I145" i="2" s="1"/>
  <c r="F144" i="2"/>
  <c r="I144" i="2" s="1"/>
  <c r="F143" i="2"/>
  <c r="I143" i="2" s="1"/>
  <c r="F142" i="2"/>
  <c r="I142" i="2" s="1"/>
  <c r="F141" i="2"/>
  <c r="I141" i="2" s="1"/>
  <c r="F140" i="2"/>
  <c r="I140" i="2" s="1"/>
  <c r="F139" i="2"/>
  <c r="I139" i="2" s="1"/>
  <c r="F138" i="2"/>
  <c r="I138" i="2" s="1"/>
  <c r="I137" i="2"/>
  <c r="F137" i="2"/>
  <c r="F136" i="2"/>
  <c r="I136" i="2" s="1"/>
  <c r="F135" i="2"/>
  <c r="I135" i="2" s="1"/>
  <c r="F134" i="2"/>
  <c r="I134" i="2" s="1"/>
  <c r="F133" i="2"/>
  <c r="I133" i="2" s="1"/>
  <c r="F132" i="2"/>
  <c r="I132" i="2" s="1"/>
  <c r="F131" i="2"/>
  <c r="I131" i="2" s="1"/>
  <c r="F130" i="2"/>
  <c r="I130" i="2" s="1"/>
  <c r="F129" i="2"/>
  <c r="I129" i="2" s="1"/>
  <c r="F128" i="2"/>
  <c r="I128" i="2" s="1"/>
  <c r="F127" i="2"/>
  <c r="I127" i="2" s="1"/>
  <c r="F126" i="2"/>
  <c r="I126" i="2" s="1"/>
  <c r="F125" i="2"/>
  <c r="I125" i="2" s="1"/>
  <c r="F124" i="2"/>
  <c r="I124" i="2" s="1"/>
  <c r="F123" i="2"/>
  <c r="I123" i="2" s="1"/>
  <c r="F122" i="2"/>
  <c r="I122" i="2" s="1"/>
  <c r="F121" i="2"/>
  <c r="I121" i="2" s="1"/>
  <c r="F120" i="2"/>
  <c r="I120" i="2" s="1"/>
  <c r="F119" i="2"/>
  <c r="I119" i="2" s="1"/>
  <c r="F118" i="2"/>
  <c r="I118" i="2" s="1"/>
  <c r="F117" i="2"/>
  <c r="I117" i="2" s="1"/>
  <c r="F116" i="2"/>
  <c r="I116" i="2" s="1"/>
  <c r="F115" i="2"/>
  <c r="I115" i="2" s="1"/>
  <c r="F114" i="2"/>
  <c r="I114" i="2" s="1"/>
  <c r="F113" i="2"/>
  <c r="I113" i="2" s="1"/>
  <c r="F112" i="2"/>
  <c r="I112" i="2" s="1"/>
  <c r="F111" i="2"/>
  <c r="I111" i="2" s="1"/>
  <c r="F110" i="2"/>
  <c r="I110" i="2" s="1"/>
  <c r="F109" i="2"/>
  <c r="I109" i="2" s="1"/>
  <c r="F108" i="2"/>
  <c r="I108" i="2" s="1"/>
  <c r="F107" i="2"/>
  <c r="I107" i="2" s="1"/>
  <c r="F106" i="2"/>
  <c r="I106" i="2" s="1"/>
  <c r="I105" i="2"/>
  <c r="F105" i="2"/>
  <c r="F104" i="2"/>
  <c r="I104" i="2" s="1"/>
  <c r="F103" i="2"/>
  <c r="I103" i="2" s="1"/>
  <c r="F102" i="2"/>
  <c r="I102" i="2" s="1"/>
  <c r="F101" i="2"/>
  <c r="I101" i="2" s="1"/>
  <c r="F100" i="2"/>
  <c r="I100" i="2" s="1"/>
  <c r="F99" i="2"/>
  <c r="I99" i="2" s="1"/>
  <c r="F98" i="2"/>
  <c r="I98" i="2" s="1"/>
  <c r="F97" i="2"/>
  <c r="I97" i="2" s="1"/>
  <c r="F96" i="2"/>
  <c r="I96" i="2" s="1"/>
  <c r="F95" i="2"/>
  <c r="I95" i="2" s="1"/>
  <c r="F94" i="2"/>
  <c r="I94" i="2" s="1"/>
  <c r="F93" i="2"/>
  <c r="I93" i="2" s="1"/>
  <c r="F92" i="2"/>
  <c r="I92" i="2" s="1"/>
  <c r="F91" i="2"/>
  <c r="I91" i="2" s="1"/>
  <c r="F90" i="2"/>
  <c r="I90" i="2" s="1"/>
  <c r="F89" i="2"/>
  <c r="I89" i="2" s="1"/>
  <c r="F88" i="2"/>
  <c r="I88" i="2" s="1"/>
  <c r="F87" i="2"/>
  <c r="I87" i="2" s="1"/>
  <c r="F86" i="2"/>
  <c r="I86" i="2" s="1"/>
  <c r="F85" i="2"/>
  <c r="I85" i="2" s="1"/>
  <c r="F84" i="2"/>
  <c r="I84" i="2" s="1"/>
  <c r="F83" i="2"/>
  <c r="I83" i="2" s="1"/>
  <c r="F82" i="2"/>
  <c r="I82" i="2" s="1"/>
  <c r="F81" i="2"/>
  <c r="I81" i="2" s="1"/>
  <c r="F80" i="2"/>
  <c r="I80" i="2" s="1"/>
  <c r="F79" i="2"/>
  <c r="I79" i="2" s="1"/>
  <c r="F78" i="2"/>
  <c r="I78" i="2" s="1"/>
  <c r="F77" i="2"/>
  <c r="I77" i="2" s="1"/>
  <c r="F76" i="2"/>
  <c r="I76" i="2" s="1"/>
  <c r="F75" i="2"/>
  <c r="I75" i="2" s="1"/>
  <c r="F74" i="2"/>
  <c r="I74" i="2" s="1"/>
  <c r="I73" i="2"/>
  <c r="F73" i="2"/>
  <c r="F72" i="2"/>
  <c r="I72" i="2" s="1"/>
  <c r="F71" i="2"/>
  <c r="I71" i="2" s="1"/>
  <c r="F70" i="2"/>
  <c r="I70" i="2" s="1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I60" i="2" s="1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F52" i="2"/>
  <c r="I52" i="2" s="1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I43" i="2" s="1"/>
  <c r="F42" i="2"/>
  <c r="I42" i="2" s="1"/>
  <c r="I41" i="2"/>
  <c r="F41" i="2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F8" i="2"/>
  <c r="I8" i="2" s="1"/>
  <c r="F7" i="2"/>
  <c r="I7" i="2" s="1"/>
  <c r="F6" i="2"/>
  <c r="I6" i="2" s="1"/>
  <c r="F5" i="2"/>
  <c r="I5" i="2" s="1"/>
  <c r="F4" i="2"/>
  <c r="R184" i="2" l="1"/>
  <c r="F184" i="2"/>
  <c r="K184" i="2" s="1"/>
  <c r="I4" i="2"/>
  <c r="I184" i="2" s="1"/>
  <c r="F186" i="2"/>
  <c r="V182" i="2"/>
  <c r="AB182" i="2"/>
  <c r="Z182" i="2"/>
  <c r="Y182" i="2"/>
  <c r="W182" i="2"/>
  <c r="U182" i="2"/>
  <c r="AA182" i="2"/>
  <c r="X182" i="2" l="1"/>
  <c r="U4" i="2" l="1"/>
  <c r="V4" i="2"/>
  <c r="W4" i="2"/>
  <c r="X4" i="2"/>
  <c r="Y4" i="2"/>
  <c r="Z4" i="2"/>
  <c r="AA4" i="2"/>
  <c r="AB4" i="2"/>
  <c r="AC4" i="2"/>
  <c r="S184" i="2" l="1"/>
  <c r="P184" i="2"/>
  <c r="O184" i="2"/>
  <c r="N184" i="2"/>
  <c r="M184" i="2"/>
  <c r="L184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4" i="2" l="1"/>
  <c r="T184" i="2"/>
  <c r="AC184" i="2" s="1"/>
  <c r="U184" i="2"/>
  <c r="Y184" i="2"/>
  <c r="Z184" i="2"/>
  <c r="AA184" i="2"/>
  <c r="X184" i="2"/>
  <c r="W184" i="2"/>
  <c r="V184" i="2"/>
</calcChain>
</file>

<file path=xl/sharedStrings.xml><?xml version="1.0" encoding="utf-8"?>
<sst xmlns="http://schemas.openxmlformats.org/spreadsheetml/2006/main" count="405" uniqueCount="254">
  <si>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</si>
  <si>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</si>
  <si>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</si>
  <si>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</si>
  <si>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</si>
  <si>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</si>
  <si>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</si>
  <si>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</si>
  <si>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</si>
  <si>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</si>
  <si>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</si>
  <si>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</si>
  <si>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</si>
  <si>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</si>
  <si>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</si>
  <si>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</si>
  <si>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</si>
  <si>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</si>
  <si>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</si>
  <si>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</si>
  <si>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</si>
  <si>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</si>
  <si>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</si>
  <si>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</si>
  <si>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</si>
  <si>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</si>
  <si>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</si>
  <si>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</si>
  <si>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</si>
  <si>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</si>
  <si>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</si>
  <si>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</si>
  <si>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</si>
  <si>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</si>
  <si>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</si>
  <si>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</si>
  <si>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</si>
  <si>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</si>
  <si>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</si>
  <si>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</si>
  <si>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</si>
  <si>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</si>
  <si>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</si>
  <si>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</si>
  <si>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</si>
  <si>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</si>
  <si>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</si>
  <si>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</si>
  <si>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</si>
  <si>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</si>
  <si>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</si>
  <si>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</si>
  <si>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</si>
  <si>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</si>
  <si>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</si>
  <si>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</si>
  <si>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</si>
  <si>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</si>
  <si>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</si>
  <si>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</si>
  <si>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</si>
  <si>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</si>
  <si>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</si>
  <si>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</si>
  <si>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</si>
  <si>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</si>
  <si>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</si>
  <si>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</si>
  <si>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</si>
  <si>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</si>
  <si>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</si>
  <si>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</si>
  <si>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</si>
  <si>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</si>
  <si>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</si>
  <si>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</si>
  <si>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</si>
  <si>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</si>
  <si>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</si>
  <si>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</si>
  <si>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</si>
  <si>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</si>
  <si>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</si>
  <si>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</si>
  <si>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</si>
  <si>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</si>
  <si>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</si>
  <si>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</si>
  <si>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</si>
  <si>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</si>
  <si>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</si>
  <si>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</si>
  <si>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</si>
  <si>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</si>
  <si>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</si>
  <si>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</si>
  <si>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</si>
  <si>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</si>
  <si>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</si>
  <si>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</si>
  <si>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</si>
  <si>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</si>
  <si>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</si>
  <si>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</si>
  <si>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</si>
  <si>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</si>
  <si>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</si>
  <si>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</si>
  <si>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</si>
  <si>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</si>
  <si>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</si>
  <si>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</si>
  <si>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</si>
  <si>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</si>
  <si>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</si>
  <si>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</si>
  <si>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</si>
  <si>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</si>
  <si>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</si>
  <si>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</si>
  <si>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</si>
  <si>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</si>
  <si>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</si>
  <si>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</si>
  <si>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</si>
  <si>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</si>
  <si>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</si>
  <si>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</si>
  <si>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</si>
  <si>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</si>
  <si>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</si>
  <si>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</si>
  <si>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</si>
  <si>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</si>
  <si>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</si>
  <si>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</si>
  <si>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</si>
  <si>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</si>
  <si>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</si>
  <si>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</si>
  <si>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</si>
  <si>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</si>
  <si>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</si>
  <si>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</si>
  <si>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</si>
  <si>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</si>
  <si>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</si>
  <si>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</si>
  <si>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</si>
  <si>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</si>
  <si>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</si>
  <si>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</si>
  <si>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</si>
  <si>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</si>
  <si>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</si>
  <si>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</si>
  <si>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</si>
  <si>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</si>
  <si>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</si>
  <si>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</si>
  <si>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</si>
  <si>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</si>
  <si>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</si>
  <si>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</si>
  <si>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</si>
  <si>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</si>
  <si>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</si>
  <si>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</si>
  <si>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</si>
  <si>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</si>
  <si>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</si>
  <si>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</si>
  <si>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</si>
  <si>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</si>
  <si>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</si>
  <si>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</si>
  <si>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</si>
  <si>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</si>
  <si>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</si>
  <si>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</si>
  <si>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</si>
  <si>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</si>
  <si>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</si>
  <si>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</si>
  <si>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</si>
  <si>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</si>
  <si>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</si>
  <si>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</si>
  <si>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</si>
  <si>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</si>
  <si>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</si>
  <si>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</si>
  <si>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</si>
  <si>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</si>
  <si>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</si>
  <si>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</si>
  <si>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</si>
  <si>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</si>
  <si>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</si>
  <si>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</si>
  <si>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</si>
  <si>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</si>
  <si>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</si>
  <si>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</si>
  <si>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</si>
  <si>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</si>
  <si>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</si>
  <si>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</si>
  <si>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</si>
  <si>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</si>
  <si>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</si>
  <si>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</si>
  <si>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</si>
  <si>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</si>
  <si>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</si>
  <si>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</si>
  <si>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</si>
  <si>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</si>
  <si>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</si>
  <si>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</si>
  <si>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</si>
  <si>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</si>
  <si>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</si>
  <si>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</si>
  <si>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</si>
  <si>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</si>
  <si>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</si>
  <si>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</si>
  <si>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</si>
  <si>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</si>
  <si>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</si>
  <si>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</si>
  <si>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</si>
  <si>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</si>
  <si>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</si>
  <si>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</si>
  <si>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</si>
  <si>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2017-18 TOTAL PROGRAM AFTER BUDGET STABILIZATION FACTOR</t>
  </si>
  <si>
    <t>2018-19 ESTIMATED FUNDED PUPIL COUNTS</t>
  </si>
  <si>
    <t xml:space="preserve">2018-19 ESTIMATED FULLY FUNDED TOTAL PROGRAM </t>
  </si>
  <si>
    <t>Estimated Change - 2017-18 and 2018-19</t>
  </si>
  <si>
    <t>2018-19 ESTIMATED BUDGET STABILIZATION FACTOR</t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</si>
  <si>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</si>
  <si>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</si>
  <si>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</si>
  <si>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</si>
  <si>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Extra ASCENT slots</t>
  </si>
  <si>
    <t>22-54-104(5)(g)(I)(H)</t>
  </si>
  <si>
    <t>2017-18 ACTUAL FUNDED PUPIL COUNTS</t>
  </si>
  <si>
    <t xml:space="preserve">2017-18 ACTUAL FULLY FUNDED TOTAL PROGRAM </t>
  </si>
  <si>
    <t>2017-18 BUDGET STABILIZATION FACTOR WITH SUPPLEMENTAL</t>
  </si>
  <si>
    <t>2017-18 PER PUPIL FUNDING AFTER BUDGET STABILIZATION FACTOR</t>
  </si>
  <si>
    <t>2017-18  -  per Supplemental Request</t>
  </si>
  <si>
    <t>2018-19  - JBC Recommendation -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</si>
</sst>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D26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3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38" fontId="1" fillId="3" borderId="2" xfId="0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1" t="s">
        <v>252</v>
      </c>
      <c r="D1" s="31"/>
      <c r="E1" s="31"/>
      <c r="F1" s="31"/>
      <c r="G1" s="31"/>
      <c r="H1" s="31"/>
      <c r="I1" s="31"/>
      <c r="J1" s="31"/>
      <c r="K1" s="31"/>
      <c r="L1" s="25" t="s">
        <v>253</v>
      </c>
      <c r="M1" s="25"/>
      <c r="N1" s="25"/>
      <c r="O1" s="25"/>
      <c r="P1" s="25"/>
      <c r="Q1" s="25"/>
      <c r="R1" s="25"/>
      <c r="S1" s="25"/>
      <c r="T1" s="25"/>
      <c r="U1" s="24" t="s">
        <v>240</v>
      </c>
      <c r="V1" s="24"/>
      <c r="W1" s="24"/>
      <c r="X1" s="24"/>
      <c r="Y1" s="24"/>
      <c r="Z1" s="24"/>
      <c r="AA1" s="24"/>
      <c r="AB1" s="24"/>
      <c r="AC1" s="24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32" t="s">
        <v>248</v>
      </c>
      <c r="D2" s="32" t="s">
        <v>249</v>
      </c>
      <c r="E2" s="32" t="s">
        <v>250</v>
      </c>
      <c r="F2" s="32" t="s">
        <v>237</v>
      </c>
      <c r="G2" s="32" t="s">
        <v>2</v>
      </c>
      <c r="H2" s="32" t="s">
        <v>3</v>
      </c>
      <c r="I2" s="32" t="s">
        <v>4</v>
      </c>
      <c r="J2" s="32" t="s">
        <v>5</v>
      </c>
      <c r="K2" s="32" t="s">
        <v>251</v>
      </c>
      <c r="L2" s="26" t="s">
        <v>238</v>
      </c>
      <c r="M2" s="27" t="s">
        <v>239</v>
      </c>
      <c r="N2" s="27" t="s">
        <v>241</v>
      </c>
      <c r="O2" s="27" t="s">
        <v>242</v>
      </c>
      <c r="P2" s="27" t="s">
        <v>2</v>
      </c>
      <c r="Q2" s="27" t="s">
        <v>3</v>
      </c>
      <c r="R2" s="27" t="s">
        <v>4</v>
      </c>
      <c r="S2" s="27" t="s">
        <v>5</v>
      </c>
      <c r="T2" s="28" t="s">
        <v>243</v>
      </c>
      <c r="U2" s="2" t="s">
        <v>6</v>
      </c>
      <c r="V2" s="9" t="s">
        <v>7</v>
      </c>
      <c r="W2" s="9" t="s">
        <v>244</v>
      </c>
      <c r="X2" s="9" t="s">
        <v>245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2"/>
      <c r="D3" s="32" t="s">
        <v>236</v>
      </c>
      <c r="E3" s="32"/>
      <c r="F3" s="32" t="s">
        <v>13</v>
      </c>
      <c r="G3" s="32"/>
      <c r="H3" s="32"/>
      <c r="I3" s="32"/>
      <c r="J3" s="32"/>
      <c r="K3" s="32"/>
      <c r="L3" s="29"/>
      <c r="M3" s="30" t="s">
        <v>236</v>
      </c>
      <c r="N3" s="27"/>
      <c r="O3" s="27" t="s">
        <v>13</v>
      </c>
      <c r="P3" s="27"/>
      <c r="Q3" s="27"/>
      <c r="R3" s="27"/>
      <c r="S3" s="27"/>
      <c r="T3" s="28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8463.2999999999993</v>
      </c>
      <c r="D4" s="7">
        <v>72480084.909999996</v>
      </c>
      <c r="E4" s="7">
        <v>-8002525.6768173194</v>
      </c>
      <c r="F4" s="7">
        <f>ROUND(D4+E4,2)</f>
        <v>64477559.229999997</v>
      </c>
      <c r="G4" s="7">
        <v>17413885.93</v>
      </c>
      <c r="H4" s="7">
        <v>1090385.53</v>
      </c>
      <c r="I4" s="7">
        <f>ROUND(F4-G4-H4,0)</f>
        <v>45973288</v>
      </c>
      <c r="J4" s="7">
        <v>0</v>
      </c>
      <c r="K4" s="14">
        <v>7618.4855790237989</v>
      </c>
      <c r="L4" s="1">
        <v>8647.7000000000007</v>
      </c>
      <c r="M4" s="7">
        <v>76587296.530000001</v>
      </c>
      <c r="N4" s="7">
        <v>-8126416.8922848189</v>
      </c>
      <c r="O4" s="7">
        <f>M4+N4</f>
        <v>68460879.637715176</v>
      </c>
      <c r="P4" s="7">
        <v>18299498.170000002</v>
      </c>
      <c r="Q4" s="7">
        <v>1123097.1000000001</v>
      </c>
      <c r="R4" s="7">
        <f>O4-P4-Q4</f>
        <v>49038284.367715172</v>
      </c>
      <c r="S4" s="7">
        <v>0</v>
      </c>
      <c r="T4" s="14">
        <f>O4/L4</f>
        <v>7916.6575664876409</v>
      </c>
      <c r="U4" s="1">
        <f t="shared" ref="U4:AC32" si="0">L4-C4</f>
        <v>184.40000000000146</v>
      </c>
      <c r="V4" s="7">
        <f t="shared" si="0"/>
        <v>4107211.6200000048</v>
      </c>
      <c r="W4" s="7">
        <f t="shared" si="0"/>
        <v>-123891.21546749957</v>
      </c>
      <c r="X4" s="7">
        <f t="shared" si="0"/>
        <v>3983320.407715179</v>
      </c>
      <c r="Y4" s="7">
        <f t="shared" si="0"/>
        <v>885612.24000000209</v>
      </c>
      <c r="Z4" s="7">
        <f t="shared" si="0"/>
        <v>32711.570000000065</v>
      </c>
      <c r="AA4" s="7">
        <f t="shared" si="0"/>
        <v>3064996.3677151725</v>
      </c>
      <c r="AB4" s="7">
        <f t="shared" si="0"/>
        <v>0</v>
      </c>
      <c r="AC4" s="14">
        <f t="shared" si="0"/>
        <v>298.17198746384202</v>
      </c>
    </row>
    <row r="5" spans="1:34" x14ac:dyDescent="0.25">
      <c r="A5" s="7" t="s">
        <v>23</v>
      </c>
      <c r="B5" s="7" t="s">
        <v>25</v>
      </c>
      <c r="C5" s="1">
        <v>41916</v>
      </c>
      <c r="D5" s="7">
        <v>353421544.51999998</v>
      </c>
      <c r="E5" s="7">
        <v>-39021270.301678725</v>
      </c>
      <c r="F5" s="7">
        <f t="shared" ref="F5:F68" si="1">ROUND(D5+E5,2)</f>
        <v>314400274.22000003</v>
      </c>
      <c r="G5" s="7">
        <v>67132126.189999998</v>
      </c>
      <c r="H5" s="7">
        <v>5021864.82</v>
      </c>
      <c r="I5" s="7">
        <f t="shared" ref="I5:I68" si="2">ROUND(F5-G5-H5,2)</f>
        <v>242246283.21000001</v>
      </c>
      <c r="J5" s="7">
        <v>0</v>
      </c>
      <c r="K5" s="14">
        <v>7500.7187423026235</v>
      </c>
      <c r="L5" s="1">
        <v>41893.700000000004</v>
      </c>
      <c r="M5" s="7">
        <v>365174056.61000001</v>
      </c>
      <c r="N5" s="7">
        <v>-38747373.999515124</v>
      </c>
      <c r="O5" s="7">
        <f t="shared" ref="O5:O68" si="3">M5+N5</f>
        <v>326426682.6104849</v>
      </c>
      <c r="P5" s="7">
        <v>69418416.549999997</v>
      </c>
      <c r="Q5" s="7">
        <v>5172520.76</v>
      </c>
      <c r="R5" s="7">
        <f t="shared" ref="R5:R68" si="4">O5-P5-Q5</f>
        <v>251835745.3004849</v>
      </c>
      <c r="S5" s="7">
        <v>0</v>
      </c>
      <c r="T5" s="14">
        <f t="shared" ref="T5:T68" si="5">O5/L5</f>
        <v>7791.7845072286491</v>
      </c>
      <c r="U5" s="1">
        <f t="shared" si="0"/>
        <v>-22.299999999995634</v>
      </c>
      <c r="V5" s="7">
        <f t="shared" si="0"/>
        <v>11752512.090000033</v>
      </c>
      <c r="W5" s="7">
        <f t="shared" si="0"/>
        <v>273896.30216360092</v>
      </c>
      <c r="X5" s="7">
        <f t="shared" si="0"/>
        <v>12026408.390484869</v>
      </c>
      <c r="Y5" s="7">
        <f t="shared" si="0"/>
        <v>2286290.3599999994</v>
      </c>
      <c r="Z5" s="7">
        <f t="shared" si="0"/>
        <v>150655.93999999948</v>
      </c>
      <c r="AA5" s="7">
        <f t="shared" si="0"/>
        <v>9589462.0904848874</v>
      </c>
      <c r="AB5" s="7">
        <f t="shared" si="0"/>
        <v>0</v>
      </c>
      <c r="AC5" s="14">
        <f t="shared" si="0"/>
        <v>291.06576492602562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8047.2000000000007</v>
      </c>
      <c r="D6" s="7">
        <v>72479846.149999991</v>
      </c>
      <c r="E6" s="7">
        <v>-8002499.3153273594</v>
      </c>
      <c r="F6" s="7">
        <f t="shared" si="1"/>
        <v>64477346.829999998</v>
      </c>
      <c r="G6" s="7">
        <v>17916076.420000002</v>
      </c>
      <c r="H6" s="7">
        <v>1476755.35</v>
      </c>
      <c r="I6" s="7">
        <f t="shared" si="2"/>
        <v>45084515.060000002</v>
      </c>
      <c r="J6" s="7">
        <v>0</v>
      </c>
      <c r="K6" s="14">
        <v>8012.3914656702518</v>
      </c>
      <c r="L6" s="1">
        <v>8008.6999999999989</v>
      </c>
      <c r="M6" s="7">
        <v>74466910.620000005</v>
      </c>
      <c r="N6" s="7">
        <v>-7901429.973332312</v>
      </c>
      <c r="O6" s="7">
        <f t="shared" si="3"/>
        <v>66565480.646667689</v>
      </c>
      <c r="P6" s="7">
        <v>18694032.739999998</v>
      </c>
      <c r="Q6" s="7">
        <v>1521058.01</v>
      </c>
      <c r="R6" s="7">
        <f t="shared" si="4"/>
        <v>46350389.896667697</v>
      </c>
      <c r="S6" s="7">
        <v>0</v>
      </c>
      <c r="T6" s="14">
        <f t="shared" si="5"/>
        <v>8311.6461656283409</v>
      </c>
      <c r="U6" s="1">
        <f t="shared" si="0"/>
        <v>-38.500000000001819</v>
      </c>
      <c r="V6" s="7">
        <f t="shared" si="0"/>
        <v>1987064.4700000137</v>
      </c>
      <c r="W6" s="7">
        <f t="shared" si="0"/>
        <v>101069.34199504741</v>
      </c>
      <c r="X6" s="7">
        <f t="shared" si="0"/>
        <v>2088133.8166676909</v>
      </c>
      <c r="Y6" s="7">
        <f t="shared" si="0"/>
        <v>777956.31999999657</v>
      </c>
      <c r="Z6" s="7">
        <f t="shared" si="0"/>
        <v>44302.659999999916</v>
      </c>
      <c r="AA6" s="7">
        <f t="shared" si="0"/>
        <v>1265874.8366676942</v>
      </c>
      <c r="AB6" s="7">
        <f t="shared" si="0"/>
        <v>0</v>
      </c>
      <c r="AC6" s="14">
        <f t="shared" si="0"/>
        <v>299.25469995808908</v>
      </c>
    </row>
    <row r="7" spans="1:34" x14ac:dyDescent="0.25">
      <c r="A7" s="7" t="s">
        <v>23</v>
      </c>
      <c r="B7" s="7" t="s">
        <v>27</v>
      </c>
      <c r="C7" s="1">
        <v>17805.899999999998</v>
      </c>
      <c r="D7" s="7">
        <v>147977295.91</v>
      </c>
      <c r="E7" s="7">
        <v>-16338172.224497322</v>
      </c>
      <c r="F7" s="7">
        <f t="shared" si="1"/>
        <v>131639123.69</v>
      </c>
      <c r="G7" s="7">
        <v>30850450.079999998</v>
      </c>
      <c r="H7" s="7">
        <v>2572538.9500000002</v>
      </c>
      <c r="I7" s="7">
        <f t="shared" si="2"/>
        <v>98216134.659999996</v>
      </c>
      <c r="J7" s="7">
        <v>0</v>
      </c>
      <c r="K7" s="14">
        <v>7393.0024296758656</v>
      </c>
      <c r="L7" s="1">
        <v>18315.5</v>
      </c>
      <c r="M7" s="7">
        <v>157405805.43000001</v>
      </c>
      <c r="N7" s="7">
        <v>-16701793.301830359</v>
      </c>
      <c r="O7" s="7">
        <f t="shared" si="3"/>
        <v>140704012.12816966</v>
      </c>
      <c r="P7" s="7">
        <v>32016265.109999999</v>
      </c>
      <c r="Q7" s="7">
        <v>2649715.12</v>
      </c>
      <c r="R7" s="7">
        <f t="shared" si="4"/>
        <v>106038031.89816965</v>
      </c>
      <c r="S7" s="7">
        <v>0</v>
      </c>
      <c r="T7" s="14">
        <f t="shared" si="5"/>
        <v>7682.2370193644538</v>
      </c>
      <c r="U7" s="1">
        <f t="shared" si="0"/>
        <v>509.60000000000218</v>
      </c>
      <c r="V7" s="7">
        <f t="shared" si="0"/>
        <v>9428509.5200000107</v>
      </c>
      <c r="W7" s="7">
        <f t="shared" si="0"/>
        <v>-363621.07733303681</v>
      </c>
      <c r="X7" s="7">
        <f t="shared" si="0"/>
        <v>9064888.4381696582</v>
      </c>
      <c r="Y7" s="7">
        <f t="shared" si="0"/>
        <v>1165815.0300000012</v>
      </c>
      <c r="Z7" s="7">
        <f t="shared" si="0"/>
        <v>77176.169999999925</v>
      </c>
      <c r="AA7" s="7">
        <f t="shared" si="0"/>
        <v>7821897.2381696552</v>
      </c>
      <c r="AB7" s="7">
        <f t="shared" si="0"/>
        <v>0</v>
      </c>
      <c r="AC7" s="14">
        <f t="shared" si="0"/>
        <v>289.23458968858813</v>
      </c>
    </row>
    <row r="8" spans="1:34" x14ac:dyDescent="0.25">
      <c r="A8" s="7" t="s">
        <v>23</v>
      </c>
      <c r="B8" s="7" t="s">
        <v>28</v>
      </c>
      <c r="C8" s="1">
        <v>1047.4000000000001</v>
      </c>
      <c r="D8" s="7">
        <v>9359432.0099999998</v>
      </c>
      <c r="E8" s="7">
        <v>-1033374.8239044514</v>
      </c>
      <c r="F8" s="7">
        <f t="shared" si="1"/>
        <v>8326057.1900000004</v>
      </c>
      <c r="G8" s="7">
        <v>3385894.74</v>
      </c>
      <c r="H8" s="7">
        <v>306777.69</v>
      </c>
      <c r="I8" s="7">
        <f t="shared" si="2"/>
        <v>4633384.76</v>
      </c>
      <c r="J8" s="7">
        <v>0</v>
      </c>
      <c r="K8" s="14">
        <v>7949.2584324754725</v>
      </c>
      <c r="L8" s="1">
        <v>1048.3</v>
      </c>
      <c r="M8" s="7">
        <v>9685708.8000000007</v>
      </c>
      <c r="N8" s="7">
        <v>-1027717.5350515238</v>
      </c>
      <c r="O8" s="7">
        <f t="shared" si="3"/>
        <v>8657991.2649484761</v>
      </c>
      <c r="P8" s="7">
        <v>4183987.35</v>
      </c>
      <c r="Q8" s="7">
        <v>315981.02</v>
      </c>
      <c r="R8" s="7">
        <f t="shared" si="4"/>
        <v>4158022.8949484765</v>
      </c>
      <c r="S8" s="7">
        <v>0</v>
      </c>
      <c r="T8" s="14">
        <f t="shared" si="5"/>
        <v>8259.0778068763484</v>
      </c>
      <c r="U8" s="1">
        <f t="shared" si="0"/>
        <v>0.89999999999986358</v>
      </c>
      <c r="V8" s="7">
        <f t="shared" si="0"/>
        <v>326276.79000000097</v>
      </c>
      <c r="W8" s="7">
        <f t="shared" si="0"/>
        <v>5657.2888529276242</v>
      </c>
      <c r="X8" s="7">
        <f t="shared" si="0"/>
        <v>331934.0749484757</v>
      </c>
      <c r="Y8" s="7">
        <f t="shared" si="0"/>
        <v>798092.60999999987</v>
      </c>
      <c r="Z8" s="7">
        <f t="shared" si="0"/>
        <v>9203.3300000000163</v>
      </c>
      <c r="AA8" s="7">
        <f t="shared" si="0"/>
        <v>-475361.86505152332</v>
      </c>
      <c r="AB8" s="7">
        <f t="shared" si="0"/>
        <v>0</v>
      </c>
      <c r="AC8" s="14">
        <f t="shared" si="0"/>
        <v>309.81937440087586</v>
      </c>
    </row>
    <row r="9" spans="1:34" x14ac:dyDescent="0.25">
      <c r="A9" s="7" t="s">
        <v>23</v>
      </c>
      <c r="B9" s="7" t="s">
        <v>29</v>
      </c>
      <c r="C9" s="1">
        <v>956.7</v>
      </c>
      <c r="D9" s="7">
        <v>8509792.379999999</v>
      </c>
      <c r="E9" s="7">
        <v>-939566.11819502292</v>
      </c>
      <c r="F9" s="7">
        <f t="shared" si="1"/>
        <v>7570226.2599999998</v>
      </c>
      <c r="G9" s="7">
        <v>2671536.2200000002</v>
      </c>
      <c r="H9" s="7">
        <v>222137.58</v>
      </c>
      <c r="I9" s="7">
        <f t="shared" si="2"/>
        <v>4676552.46</v>
      </c>
      <c r="J9" s="7">
        <v>0</v>
      </c>
      <c r="K9" s="14">
        <v>7912.8490773263875</v>
      </c>
      <c r="L9" s="1">
        <v>947.6</v>
      </c>
      <c r="M9" s="7">
        <v>8732547.3099999987</v>
      </c>
      <c r="N9" s="7">
        <v>-926580.81937730906</v>
      </c>
      <c r="O9" s="7">
        <f t="shared" si="3"/>
        <v>7805966.4906226899</v>
      </c>
      <c r="P9" s="7">
        <v>2750523.4</v>
      </c>
      <c r="Q9" s="7">
        <v>228801.71</v>
      </c>
      <c r="R9" s="7">
        <f t="shared" si="4"/>
        <v>4826641.3806226896</v>
      </c>
      <c r="S9" s="7">
        <v>0</v>
      </c>
      <c r="T9" s="14">
        <f t="shared" si="5"/>
        <v>8237.6176557858689</v>
      </c>
      <c r="U9" s="1">
        <f t="shared" si="0"/>
        <v>-9.1000000000000227</v>
      </c>
      <c r="V9" s="7">
        <f t="shared" si="0"/>
        <v>222754.9299999997</v>
      </c>
      <c r="W9" s="7">
        <f t="shared" si="0"/>
        <v>12985.298817713861</v>
      </c>
      <c r="X9" s="7">
        <f t="shared" si="0"/>
        <v>235740.23062269017</v>
      </c>
      <c r="Y9" s="7">
        <f t="shared" si="0"/>
        <v>78987.179999999702</v>
      </c>
      <c r="Z9" s="7">
        <f t="shared" si="0"/>
        <v>6664.1300000000047</v>
      </c>
      <c r="AA9" s="7">
        <f t="shared" si="0"/>
        <v>150088.92062268965</v>
      </c>
      <c r="AB9" s="7">
        <f t="shared" si="0"/>
        <v>0</v>
      </c>
      <c r="AC9" s="14">
        <f t="shared" si="0"/>
        <v>324.76857845948143</v>
      </c>
    </row>
    <row r="10" spans="1:34" x14ac:dyDescent="0.25">
      <c r="A10" s="7" t="s">
        <v>23</v>
      </c>
      <c r="B10" s="7" t="s">
        <v>30</v>
      </c>
      <c r="C10" s="1">
        <v>10396.1</v>
      </c>
      <c r="D10" s="7">
        <v>94174472.569999993</v>
      </c>
      <c r="E10" s="7">
        <v>-10397802.869270304</v>
      </c>
      <c r="F10" s="7">
        <f t="shared" si="1"/>
        <v>83776669.700000003</v>
      </c>
      <c r="G10" s="7">
        <v>18622849.59</v>
      </c>
      <c r="H10" s="7">
        <v>1414237.48</v>
      </c>
      <c r="I10" s="7">
        <f t="shared" si="2"/>
        <v>63739582.630000003</v>
      </c>
      <c r="J10" s="7">
        <v>0</v>
      </c>
      <c r="K10" s="14">
        <v>8058.4671578317266</v>
      </c>
      <c r="L10" s="1">
        <v>10342.799999999999</v>
      </c>
      <c r="M10" s="7">
        <v>96804800.620000005</v>
      </c>
      <c r="N10" s="7">
        <v>-10271627.314909635</v>
      </c>
      <c r="O10" s="7">
        <f t="shared" si="3"/>
        <v>86533173.305090368</v>
      </c>
      <c r="P10" s="7">
        <v>19183304.050000001</v>
      </c>
      <c r="Q10" s="7">
        <v>1456664.6</v>
      </c>
      <c r="R10" s="7">
        <f t="shared" si="4"/>
        <v>65893204.655090369</v>
      </c>
      <c r="S10" s="7">
        <v>0</v>
      </c>
      <c r="T10" s="14">
        <f t="shared" si="5"/>
        <v>8366.5132560902639</v>
      </c>
      <c r="U10" s="1">
        <f t="shared" si="0"/>
        <v>-53.300000000001091</v>
      </c>
      <c r="V10" s="7">
        <f t="shared" si="0"/>
        <v>2630328.0500000119</v>
      </c>
      <c r="W10" s="7">
        <f t="shared" si="0"/>
        <v>126175.55436066911</v>
      </c>
      <c r="X10" s="7">
        <f t="shared" si="0"/>
        <v>2756503.6050903648</v>
      </c>
      <c r="Y10" s="7">
        <f t="shared" si="0"/>
        <v>560454.46000000089</v>
      </c>
      <c r="Z10" s="7">
        <f t="shared" si="0"/>
        <v>42427.120000000112</v>
      </c>
      <c r="AA10" s="7">
        <f t="shared" si="0"/>
        <v>2153622.0250903666</v>
      </c>
      <c r="AB10" s="7">
        <f t="shared" si="0"/>
        <v>0</v>
      </c>
      <c r="AC10" s="14">
        <f t="shared" si="0"/>
        <v>308.04609825853731</v>
      </c>
    </row>
    <row r="11" spans="1:34" x14ac:dyDescent="0.25">
      <c r="A11" s="7" t="s">
        <v>31</v>
      </c>
      <c r="B11" s="7" t="s">
        <v>31</v>
      </c>
      <c r="C11" s="1">
        <v>2343.9</v>
      </c>
      <c r="D11" s="7">
        <v>19176430.338</v>
      </c>
      <c r="E11" s="7">
        <v>-2117269.5418348075</v>
      </c>
      <c r="F11" s="7">
        <f t="shared" si="1"/>
        <v>17059160.800000001</v>
      </c>
      <c r="G11" s="7">
        <v>3550253.52</v>
      </c>
      <c r="H11" s="7">
        <v>202856.26</v>
      </c>
      <c r="I11" s="7">
        <f t="shared" si="2"/>
        <v>13306051.02</v>
      </c>
      <c r="J11" s="7">
        <v>0</v>
      </c>
      <c r="K11" s="14">
        <v>7278.1060614650105</v>
      </c>
      <c r="L11" s="1">
        <v>2387.6</v>
      </c>
      <c r="M11" s="7">
        <v>20194511.809999999</v>
      </c>
      <c r="N11" s="7">
        <v>-2142770.790191636</v>
      </c>
      <c r="O11" s="7">
        <f t="shared" si="3"/>
        <v>18051741.019808363</v>
      </c>
      <c r="P11" s="7">
        <v>3633818.58</v>
      </c>
      <c r="Q11" s="7">
        <v>208941.95</v>
      </c>
      <c r="R11" s="7">
        <f t="shared" si="4"/>
        <v>14208980.489808364</v>
      </c>
      <c r="S11" s="7">
        <v>0</v>
      </c>
      <c r="T11" s="14">
        <f t="shared" si="5"/>
        <v>7560.6219717743188</v>
      </c>
      <c r="U11" s="1">
        <f t="shared" si="0"/>
        <v>43.699999999999818</v>
      </c>
      <c r="V11" s="7">
        <f t="shared" si="0"/>
        <v>1018081.4719999991</v>
      </c>
      <c r="W11" s="7">
        <f t="shared" si="0"/>
        <v>-25501.248356828466</v>
      </c>
      <c r="X11" s="7">
        <f t="shared" si="0"/>
        <v>992580.21980836242</v>
      </c>
      <c r="Y11" s="7">
        <f t="shared" si="0"/>
        <v>83565.060000000056</v>
      </c>
      <c r="Z11" s="7">
        <f t="shared" si="0"/>
        <v>6085.6900000000023</v>
      </c>
      <c r="AA11" s="7">
        <f t="shared" si="0"/>
        <v>902929.46980836429</v>
      </c>
      <c r="AB11" s="7">
        <f t="shared" si="0"/>
        <v>0</v>
      </c>
      <c r="AC11" s="14">
        <f t="shared" si="0"/>
        <v>282.51591030930831</v>
      </c>
    </row>
    <row r="12" spans="1:34" x14ac:dyDescent="0.25">
      <c r="A12" s="7" t="s">
        <v>31</v>
      </c>
      <c r="B12" s="7" t="s">
        <v>32</v>
      </c>
      <c r="C12" s="1">
        <v>297.39999999999998</v>
      </c>
      <c r="D12" s="7">
        <v>3377902.64</v>
      </c>
      <c r="E12" s="7">
        <v>-372954.20726886415</v>
      </c>
      <c r="F12" s="7">
        <f t="shared" si="1"/>
        <v>3004948.43</v>
      </c>
      <c r="G12" s="7">
        <v>1085169.1499999999</v>
      </c>
      <c r="H12" s="7">
        <v>85487.19</v>
      </c>
      <c r="I12" s="7">
        <f t="shared" si="2"/>
        <v>1834292.09</v>
      </c>
      <c r="J12" s="7">
        <v>0</v>
      </c>
      <c r="K12" s="14">
        <v>10104.058586991459</v>
      </c>
      <c r="L12" s="1">
        <v>295.2</v>
      </c>
      <c r="M12" s="7">
        <v>3477368.46</v>
      </c>
      <c r="N12" s="7">
        <v>-368971.71037984471</v>
      </c>
      <c r="O12" s="7">
        <f t="shared" si="3"/>
        <v>3108396.7496201554</v>
      </c>
      <c r="P12" s="7">
        <v>1198413.1599999999</v>
      </c>
      <c r="Q12" s="7">
        <v>88051.81</v>
      </c>
      <c r="R12" s="7">
        <f t="shared" si="4"/>
        <v>1821931.7796201555</v>
      </c>
      <c r="S12" s="7">
        <v>0</v>
      </c>
      <c r="T12" s="14">
        <f t="shared" si="5"/>
        <v>10529.79928733115</v>
      </c>
      <c r="U12" s="1">
        <f t="shared" si="0"/>
        <v>-2.1999999999999886</v>
      </c>
      <c r="V12" s="7">
        <f t="shared" si="0"/>
        <v>99465.819999999832</v>
      </c>
      <c r="W12" s="7">
        <f t="shared" si="0"/>
        <v>3982.4968890194432</v>
      </c>
      <c r="X12" s="7">
        <f t="shared" si="0"/>
        <v>103448.31962015526</v>
      </c>
      <c r="Y12" s="7">
        <f t="shared" si="0"/>
        <v>113244.01000000001</v>
      </c>
      <c r="Z12" s="7">
        <f t="shared" si="0"/>
        <v>2564.6199999999953</v>
      </c>
      <c r="AA12" s="7">
        <f t="shared" si="0"/>
        <v>-12360.310379844625</v>
      </c>
      <c r="AB12" s="7">
        <f t="shared" si="0"/>
        <v>0</v>
      </c>
      <c r="AC12" s="14">
        <f t="shared" si="0"/>
        <v>425.7407003396911</v>
      </c>
    </row>
    <row r="13" spans="1:34" x14ac:dyDescent="0.25">
      <c r="A13" s="7" t="s">
        <v>33</v>
      </c>
      <c r="B13" s="7" t="s">
        <v>34</v>
      </c>
      <c r="C13" s="1">
        <v>2639.7000000000003</v>
      </c>
      <c r="D13" s="7">
        <v>23640416.710000001</v>
      </c>
      <c r="E13" s="7">
        <v>-2610138.2464900347</v>
      </c>
      <c r="F13" s="7">
        <f t="shared" si="1"/>
        <v>21030278.460000001</v>
      </c>
      <c r="G13" s="7">
        <v>12050042.890000001</v>
      </c>
      <c r="H13" s="7">
        <v>730458.57</v>
      </c>
      <c r="I13" s="7">
        <f t="shared" si="2"/>
        <v>8249777</v>
      </c>
      <c r="J13" s="7">
        <v>0</v>
      </c>
      <c r="K13" s="14">
        <v>7966.9161657898303</v>
      </c>
      <c r="L13" s="1">
        <v>2613.8000000000002</v>
      </c>
      <c r="M13" s="7">
        <v>24197883.400000002</v>
      </c>
      <c r="N13" s="7">
        <v>-2567554.8991636201</v>
      </c>
      <c r="O13" s="7">
        <f t="shared" si="3"/>
        <v>21630328.500836384</v>
      </c>
      <c r="P13" s="7">
        <v>12206458.140000001</v>
      </c>
      <c r="Q13" s="7">
        <v>752372.33</v>
      </c>
      <c r="R13" s="7">
        <f t="shared" si="4"/>
        <v>8671498.0308363829</v>
      </c>
      <c r="S13" s="7">
        <v>0</v>
      </c>
      <c r="T13" s="14">
        <f t="shared" si="5"/>
        <v>8275.4336601256346</v>
      </c>
      <c r="U13" s="1">
        <f t="shared" si="0"/>
        <v>-25.900000000000091</v>
      </c>
      <c r="V13" s="7">
        <f t="shared" si="0"/>
        <v>557466.69000000134</v>
      </c>
      <c r="W13" s="7">
        <f t="shared" si="0"/>
        <v>42583.34732641466</v>
      </c>
      <c r="X13" s="7">
        <f t="shared" si="0"/>
        <v>600050.04083638266</v>
      </c>
      <c r="Y13" s="7">
        <f t="shared" si="0"/>
        <v>156415.25</v>
      </c>
      <c r="Z13" s="7">
        <f t="shared" si="0"/>
        <v>21913.760000000009</v>
      </c>
      <c r="AA13" s="7">
        <f t="shared" si="0"/>
        <v>421721.03083638288</v>
      </c>
      <c r="AB13" s="7">
        <f t="shared" si="0"/>
        <v>0</v>
      </c>
      <c r="AC13" s="14">
        <f t="shared" si="0"/>
        <v>308.51749433580426</v>
      </c>
    </row>
    <row r="14" spans="1:34" x14ac:dyDescent="0.25">
      <c r="A14" s="7" t="s">
        <v>33</v>
      </c>
      <c r="B14" s="7" t="s">
        <v>35</v>
      </c>
      <c r="C14" s="1">
        <v>1358.2</v>
      </c>
      <c r="D14" s="7">
        <v>13581365.049999999</v>
      </c>
      <c r="E14" s="7">
        <v>-1499518.4218369913</v>
      </c>
      <c r="F14" s="7">
        <f t="shared" si="1"/>
        <v>12081846.630000001</v>
      </c>
      <c r="G14" s="7">
        <v>4219439</v>
      </c>
      <c r="H14" s="7">
        <v>319537.69</v>
      </c>
      <c r="I14" s="7">
        <f t="shared" si="2"/>
        <v>7542869.9400000004</v>
      </c>
      <c r="J14" s="7">
        <v>0</v>
      </c>
      <c r="K14" s="14">
        <v>8895.4800200472291</v>
      </c>
      <c r="L14" s="1">
        <v>1324.3</v>
      </c>
      <c r="M14" s="7">
        <v>13746890.16</v>
      </c>
      <c r="N14" s="7">
        <v>-1458635.6416021145</v>
      </c>
      <c r="O14" s="7">
        <f t="shared" si="3"/>
        <v>12288254.518397886</v>
      </c>
      <c r="P14" s="7">
        <v>4259931.67</v>
      </c>
      <c r="Q14" s="7">
        <v>329123.82</v>
      </c>
      <c r="R14" s="7">
        <f t="shared" si="4"/>
        <v>7699199.0283978861</v>
      </c>
      <c r="S14" s="7">
        <v>0</v>
      </c>
      <c r="T14" s="14">
        <f t="shared" si="5"/>
        <v>9279.0564965626272</v>
      </c>
      <c r="U14" s="1">
        <f t="shared" si="0"/>
        <v>-33.900000000000091</v>
      </c>
      <c r="V14" s="7">
        <f t="shared" si="0"/>
        <v>165525.11000000127</v>
      </c>
      <c r="W14" s="7">
        <f t="shared" si="0"/>
        <v>40882.780234876787</v>
      </c>
      <c r="X14" s="7">
        <f t="shared" si="0"/>
        <v>206407.88839788549</v>
      </c>
      <c r="Y14" s="7">
        <f t="shared" si="0"/>
        <v>40492.669999999925</v>
      </c>
      <c r="Z14" s="7">
        <f t="shared" si="0"/>
        <v>9586.1300000000047</v>
      </c>
      <c r="AA14" s="7">
        <f t="shared" si="0"/>
        <v>156329.08839788567</v>
      </c>
      <c r="AB14" s="7">
        <f t="shared" si="0"/>
        <v>0</v>
      </c>
      <c r="AC14" s="14">
        <f t="shared" si="0"/>
        <v>383.5764765153981</v>
      </c>
    </row>
    <row r="15" spans="1:34" x14ac:dyDescent="0.25">
      <c r="A15" s="7" t="s">
        <v>33</v>
      </c>
      <c r="B15" s="7" t="s">
        <v>36</v>
      </c>
      <c r="C15" s="1">
        <v>52724.1</v>
      </c>
      <c r="D15" s="7">
        <v>452214334.69</v>
      </c>
      <c r="E15" s="7">
        <v>-49928981.58542715</v>
      </c>
      <c r="F15" s="7">
        <f t="shared" si="1"/>
        <v>402285353.10000002</v>
      </c>
      <c r="G15" s="7">
        <v>123524574.34999999</v>
      </c>
      <c r="H15" s="7">
        <v>9629918.5199999996</v>
      </c>
      <c r="I15" s="7">
        <f t="shared" si="2"/>
        <v>269130860.23000002</v>
      </c>
      <c r="J15" s="7">
        <v>0</v>
      </c>
      <c r="K15" s="14">
        <v>7630.0053387551943</v>
      </c>
      <c r="L15" s="1">
        <v>52765.1</v>
      </c>
      <c r="M15" s="7">
        <v>467949652.98999995</v>
      </c>
      <c r="N15" s="7">
        <v>-49652542.093677096</v>
      </c>
      <c r="O15" s="7">
        <f t="shared" si="3"/>
        <v>418297110.89632285</v>
      </c>
      <c r="P15" s="7">
        <v>125018869.54000001</v>
      </c>
      <c r="Q15" s="7">
        <v>9918816.0800000001</v>
      </c>
      <c r="R15" s="7">
        <f t="shared" si="4"/>
        <v>283359425.27632284</v>
      </c>
      <c r="S15" s="7">
        <v>0</v>
      </c>
      <c r="T15" s="14">
        <f t="shared" si="5"/>
        <v>7927.5337466682113</v>
      </c>
      <c r="U15" s="1">
        <f t="shared" si="0"/>
        <v>41</v>
      </c>
      <c r="V15" s="7">
        <f t="shared" si="0"/>
        <v>15735318.299999952</v>
      </c>
      <c r="W15" s="7">
        <f t="shared" si="0"/>
        <v>276439.49175005406</v>
      </c>
      <c r="X15" s="7">
        <f t="shared" si="0"/>
        <v>16011757.796322823</v>
      </c>
      <c r="Y15" s="7">
        <f t="shared" si="0"/>
        <v>1494295.1900000125</v>
      </c>
      <c r="Z15" s="7">
        <f t="shared" si="0"/>
        <v>288897.56000000052</v>
      </c>
      <c r="AA15" s="7">
        <f t="shared" si="0"/>
        <v>14228565.046322823</v>
      </c>
      <c r="AB15" s="7">
        <f t="shared" si="0"/>
        <v>0</v>
      </c>
      <c r="AC15" s="14">
        <f t="shared" si="0"/>
        <v>297.52840791301696</v>
      </c>
    </row>
    <row r="16" spans="1:34" x14ac:dyDescent="0.25">
      <c r="A16" s="7" t="s">
        <v>33</v>
      </c>
      <c r="B16" s="7" t="s">
        <v>37</v>
      </c>
      <c r="C16" s="1">
        <v>14703.7</v>
      </c>
      <c r="D16" s="7">
        <v>121860174.67999999</v>
      </c>
      <c r="E16" s="7">
        <v>-13454581.048974432</v>
      </c>
      <c r="F16" s="7">
        <f t="shared" si="1"/>
        <v>108405593.63</v>
      </c>
      <c r="G16" s="7">
        <v>43036999.630000003</v>
      </c>
      <c r="H16" s="7">
        <v>3293479.58</v>
      </c>
      <c r="I16" s="7">
        <f t="shared" si="2"/>
        <v>62075114.420000002</v>
      </c>
      <c r="J16" s="7">
        <v>0</v>
      </c>
      <c r="K16" s="14">
        <v>7372.6710149025939</v>
      </c>
      <c r="L16" s="1">
        <v>14635.2</v>
      </c>
      <c r="M16" s="7">
        <v>125396635.33</v>
      </c>
      <c r="N16" s="7">
        <v>-13305409.405360444</v>
      </c>
      <c r="O16" s="7">
        <f t="shared" si="3"/>
        <v>112091225.92463955</v>
      </c>
      <c r="P16" s="7">
        <v>43657764.549999997</v>
      </c>
      <c r="Q16" s="7">
        <v>3392283.97</v>
      </c>
      <c r="R16" s="7">
        <f t="shared" si="4"/>
        <v>65041177.404639557</v>
      </c>
      <c r="S16" s="7">
        <v>0</v>
      </c>
      <c r="T16" s="14">
        <f t="shared" si="5"/>
        <v>7659.0156557231567</v>
      </c>
      <c r="U16" s="1">
        <f t="shared" si="0"/>
        <v>-68.5</v>
      </c>
      <c r="V16" s="7">
        <f t="shared" si="0"/>
        <v>3536460.650000006</v>
      </c>
      <c r="W16" s="7">
        <f t="shared" si="0"/>
        <v>149171.64361398853</v>
      </c>
      <c r="X16" s="7">
        <f t="shared" si="0"/>
        <v>3685632.2946395576</v>
      </c>
      <c r="Y16" s="7">
        <f t="shared" si="0"/>
        <v>620764.91999999434</v>
      </c>
      <c r="Z16" s="7">
        <f t="shared" si="0"/>
        <v>98804.39000000013</v>
      </c>
      <c r="AA16" s="7">
        <f t="shared" si="0"/>
        <v>2966062.9846395552</v>
      </c>
      <c r="AB16" s="7">
        <f t="shared" si="0"/>
        <v>0</v>
      </c>
      <c r="AC16" s="14">
        <f t="shared" si="0"/>
        <v>286.34464082056274</v>
      </c>
    </row>
    <row r="17" spans="1:29" x14ac:dyDescent="0.25">
      <c r="A17" s="7" t="s">
        <v>33</v>
      </c>
      <c r="B17" s="7" t="s">
        <v>38</v>
      </c>
      <c r="C17" s="1">
        <v>180.7</v>
      </c>
      <c r="D17" s="7">
        <v>2799302.1</v>
      </c>
      <c r="E17" s="7">
        <v>-309070.92562370794</v>
      </c>
      <c r="F17" s="7">
        <f t="shared" si="1"/>
        <v>2490231.17</v>
      </c>
      <c r="G17" s="7">
        <v>952117.5</v>
      </c>
      <c r="H17" s="7">
        <v>72736.73</v>
      </c>
      <c r="I17" s="7">
        <f t="shared" si="2"/>
        <v>1465376.94</v>
      </c>
      <c r="J17" s="7">
        <v>0</v>
      </c>
      <c r="K17" s="14">
        <v>13781.018299706615</v>
      </c>
      <c r="L17" s="1">
        <v>179</v>
      </c>
      <c r="M17" s="7">
        <v>2876587.49</v>
      </c>
      <c r="N17" s="7">
        <v>-305224.89015804912</v>
      </c>
      <c r="O17" s="7">
        <f t="shared" si="3"/>
        <v>2571362.5998419509</v>
      </c>
      <c r="P17" s="7">
        <v>951437.06</v>
      </c>
      <c r="Q17" s="7">
        <v>74918.83</v>
      </c>
      <c r="R17" s="7">
        <f t="shared" si="4"/>
        <v>1545006.7098419508</v>
      </c>
      <c r="S17" s="7">
        <v>0</v>
      </c>
      <c r="T17" s="14">
        <f t="shared" si="5"/>
        <v>14365.154189061179</v>
      </c>
      <c r="U17" s="1">
        <f t="shared" si="0"/>
        <v>-1.6999999999999886</v>
      </c>
      <c r="V17" s="7">
        <f t="shared" si="0"/>
        <v>77285.39000000013</v>
      </c>
      <c r="W17" s="7">
        <f t="shared" si="0"/>
        <v>3846.035465658817</v>
      </c>
      <c r="X17" s="7">
        <f t="shared" si="0"/>
        <v>81131.429841951001</v>
      </c>
      <c r="Y17" s="7">
        <f t="shared" si="0"/>
        <v>-680.43999999994412</v>
      </c>
      <c r="Z17" s="7">
        <f t="shared" si="0"/>
        <v>2182.1000000000058</v>
      </c>
      <c r="AA17" s="7">
        <f t="shared" si="0"/>
        <v>79629.769841950852</v>
      </c>
      <c r="AB17" s="7">
        <f t="shared" si="0"/>
        <v>0</v>
      </c>
      <c r="AC17" s="14">
        <f t="shared" si="0"/>
        <v>584.13588935456391</v>
      </c>
    </row>
    <row r="18" spans="1:29" x14ac:dyDescent="0.25">
      <c r="A18" s="7" t="s">
        <v>33</v>
      </c>
      <c r="B18" s="7" t="s">
        <v>39</v>
      </c>
      <c r="C18" s="1">
        <v>39916.5</v>
      </c>
      <c r="D18" s="7">
        <v>358052828.80000001</v>
      </c>
      <c r="E18" s="7">
        <v>-39532610.367206536</v>
      </c>
      <c r="F18" s="7">
        <f t="shared" si="1"/>
        <v>318520218.43000001</v>
      </c>
      <c r="G18" s="7">
        <v>66535183.670000002</v>
      </c>
      <c r="H18" s="7">
        <v>4744123.5599999996</v>
      </c>
      <c r="I18" s="7">
        <f t="shared" si="2"/>
        <v>247240911.19999999</v>
      </c>
      <c r="J18" s="7">
        <v>0</v>
      </c>
      <c r="K18" s="14">
        <v>7979.6592658442005</v>
      </c>
      <c r="L18" s="1">
        <v>39789.5</v>
      </c>
      <c r="M18" s="7">
        <v>369002741.59999996</v>
      </c>
      <c r="N18" s="7">
        <v>-39153622.708996408</v>
      </c>
      <c r="O18" s="7">
        <f t="shared" si="3"/>
        <v>329849118.89100355</v>
      </c>
      <c r="P18" s="7">
        <v>68229138.010000005</v>
      </c>
      <c r="Q18" s="7">
        <v>4886447.2699999996</v>
      </c>
      <c r="R18" s="7">
        <f t="shared" si="4"/>
        <v>256733533.61100355</v>
      </c>
      <c r="S18" s="7">
        <v>0</v>
      </c>
      <c r="T18" s="14">
        <f t="shared" si="5"/>
        <v>8289.8533254000067</v>
      </c>
      <c r="U18" s="1">
        <f t="shared" si="0"/>
        <v>-127</v>
      </c>
      <c r="V18" s="7">
        <f t="shared" si="0"/>
        <v>10949912.799999952</v>
      </c>
      <c r="W18" s="7">
        <f t="shared" si="0"/>
        <v>378987.65821012855</v>
      </c>
      <c r="X18" s="7">
        <f t="shared" si="0"/>
        <v>11328900.461003542</v>
      </c>
      <c r="Y18" s="7">
        <f t="shared" si="0"/>
        <v>1693954.3400000036</v>
      </c>
      <c r="Z18" s="7">
        <f t="shared" si="0"/>
        <v>142323.70999999996</v>
      </c>
      <c r="AA18" s="7">
        <f t="shared" si="0"/>
        <v>9492622.4110035598</v>
      </c>
      <c r="AB18" s="7">
        <f t="shared" si="0"/>
        <v>0</v>
      </c>
      <c r="AC18" s="14">
        <f t="shared" si="0"/>
        <v>310.19405955580623</v>
      </c>
    </row>
    <row r="19" spans="1:29" x14ac:dyDescent="0.25">
      <c r="A19" s="7" t="s">
        <v>33</v>
      </c>
      <c r="B19" s="7" t="s">
        <v>40</v>
      </c>
      <c r="C19" s="1">
        <v>2717.6</v>
      </c>
      <c r="D19" s="7">
        <v>22686944.370000001</v>
      </c>
      <c r="E19" s="7">
        <v>-2504865.3719830629</v>
      </c>
      <c r="F19" s="7">
        <f t="shared" si="1"/>
        <v>20182079</v>
      </c>
      <c r="G19" s="7">
        <v>1567018.02</v>
      </c>
      <c r="H19" s="7">
        <v>105445.85</v>
      </c>
      <c r="I19" s="7">
        <f t="shared" si="2"/>
        <v>18509615.129999999</v>
      </c>
      <c r="J19" s="7">
        <v>0</v>
      </c>
      <c r="K19" s="14">
        <v>7426.4312389777951</v>
      </c>
      <c r="L19" s="1">
        <v>2759.3</v>
      </c>
      <c r="M19" s="7">
        <v>23817506.580000002</v>
      </c>
      <c r="N19" s="7">
        <v>-2527194.4117782116</v>
      </c>
      <c r="O19" s="7">
        <f t="shared" si="3"/>
        <v>21290312.16822179</v>
      </c>
      <c r="P19" s="7">
        <v>1597480.05</v>
      </c>
      <c r="Q19" s="7">
        <v>108609.23</v>
      </c>
      <c r="R19" s="7">
        <f t="shared" si="4"/>
        <v>19584222.888221789</v>
      </c>
      <c r="S19" s="7">
        <v>0</v>
      </c>
      <c r="T19" s="14">
        <f t="shared" si="5"/>
        <v>7715.8381358394481</v>
      </c>
      <c r="U19" s="1">
        <f t="shared" si="0"/>
        <v>41.700000000000273</v>
      </c>
      <c r="V19" s="7">
        <f t="shared" si="0"/>
        <v>1130562.2100000009</v>
      </c>
      <c r="W19" s="7">
        <f t="shared" si="0"/>
        <v>-22329.039795148652</v>
      </c>
      <c r="X19" s="7">
        <f t="shared" si="0"/>
        <v>1108233.1682217903</v>
      </c>
      <c r="Y19" s="7">
        <f t="shared" si="0"/>
        <v>30462.030000000028</v>
      </c>
      <c r="Z19" s="7">
        <f t="shared" si="0"/>
        <v>3163.3799999999901</v>
      </c>
      <c r="AA19" s="7">
        <f t="shared" si="0"/>
        <v>1074607.7582217902</v>
      </c>
      <c r="AB19" s="7">
        <f t="shared" si="0"/>
        <v>0</v>
      </c>
      <c r="AC19" s="14">
        <f t="shared" si="0"/>
        <v>289.40689686165297</v>
      </c>
    </row>
    <row r="20" spans="1:29" x14ac:dyDescent="0.25">
      <c r="A20" s="7" t="s">
        <v>41</v>
      </c>
      <c r="B20" s="7" t="s">
        <v>41</v>
      </c>
      <c r="C20" s="1">
        <v>1619.6</v>
      </c>
      <c r="D20" s="7">
        <v>14056814.35</v>
      </c>
      <c r="E20" s="7">
        <v>-1552012.775782621</v>
      </c>
      <c r="F20" s="7">
        <f t="shared" si="1"/>
        <v>12504801.57</v>
      </c>
      <c r="G20" s="7">
        <v>5984509.9199999999</v>
      </c>
      <c r="H20" s="7">
        <v>598004.75</v>
      </c>
      <c r="I20" s="7">
        <f t="shared" si="2"/>
        <v>5922286.9000000004</v>
      </c>
      <c r="J20" s="7">
        <v>0</v>
      </c>
      <c r="K20" s="14">
        <v>7720.9160971643951</v>
      </c>
      <c r="L20" s="1">
        <v>1687.8</v>
      </c>
      <c r="M20" s="7">
        <v>15097022.199999999</v>
      </c>
      <c r="N20" s="7">
        <v>-1601893.5487717874</v>
      </c>
      <c r="O20" s="7">
        <f t="shared" si="3"/>
        <v>13495128.651228212</v>
      </c>
      <c r="P20" s="7">
        <v>6043969.1100000003</v>
      </c>
      <c r="Q20" s="7">
        <v>615944.89</v>
      </c>
      <c r="R20" s="7">
        <f t="shared" si="4"/>
        <v>6835214.6512282118</v>
      </c>
      <c r="S20" s="7">
        <v>0</v>
      </c>
      <c r="T20" s="14">
        <f t="shared" si="5"/>
        <v>7995.6918184786182</v>
      </c>
      <c r="U20" s="1">
        <f t="shared" si="0"/>
        <v>68.200000000000045</v>
      </c>
      <c r="V20" s="7">
        <f t="shared" si="0"/>
        <v>1040207.8499999996</v>
      </c>
      <c r="W20" s="7">
        <f t="shared" si="0"/>
        <v>-49880.772989166435</v>
      </c>
      <c r="X20" s="7">
        <f t="shared" si="0"/>
        <v>990327.08122821152</v>
      </c>
      <c r="Y20" s="7">
        <f t="shared" si="0"/>
        <v>59459.19000000041</v>
      </c>
      <c r="Z20" s="7">
        <f t="shared" si="0"/>
        <v>17940.140000000014</v>
      </c>
      <c r="AA20" s="7">
        <f t="shared" si="0"/>
        <v>912927.75122821145</v>
      </c>
      <c r="AB20" s="7">
        <f t="shared" si="0"/>
        <v>0</v>
      </c>
      <c r="AC20" s="14">
        <f t="shared" si="0"/>
        <v>274.77572131422312</v>
      </c>
    </row>
    <row r="21" spans="1:29" x14ac:dyDescent="0.25">
      <c r="A21" s="7" t="s">
        <v>42</v>
      </c>
      <c r="B21" s="7" t="s">
        <v>43</v>
      </c>
      <c r="C21" s="1">
        <v>142.80000000000001</v>
      </c>
      <c r="D21" s="7">
        <v>2144964.84</v>
      </c>
      <c r="E21" s="7">
        <v>-236825.55324382763</v>
      </c>
      <c r="F21" s="7">
        <f t="shared" si="1"/>
        <v>1908139.29</v>
      </c>
      <c r="G21" s="7">
        <v>535036.79</v>
      </c>
      <c r="H21" s="7">
        <v>60712.6</v>
      </c>
      <c r="I21" s="7">
        <f t="shared" si="2"/>
        <v>1312389.8999999999</v>
      </c>
      <c r="J21" s="7">
        <v>0</v>
      </c>
      <c r="K21" s="14">
        <v>13362.313669944275</v>
      </c>
      <c r="L21" s="1">
        <v>140.80000000000001</v>
      </c>
      <c r="M21" s="7">
        <v>2193797.9</v>
      </c>
      <c r="N21" s="7">
        <v>-232776.41489585245</v>
      </c>
      <c r="O21" s="7">
        <f t="shared" si="3"/>
        <v>1961021.4851041473</v>
      </c>
      <c r="P21" s="7">
        <v>548427.62</v>
      </c>
      <c r="Q21" s="7">
        <v>62533.98</v>
      </c>
      <c r="R21" s="7">
        <f t="shared" si="4"/>
        <v>1350059.8851041473</v>
      </c>
      <c r="S21" s="7">
        <v>0</v>
      </c>
      <c r="T21" s="14">
        <f t="shared" si="5"/>
        <v>13927.709411251046</v>
      </c>
      <c r="U21" s="1">
        <f t="shared" si="0"/>
        <v>-2</v>
      </c>
      <c r="V21" s="7">
        <f t="shared" si="0"/>
        <v>48833.060000000056</v>
      </c>
      <c r="W21" s="7">
        <f t="shared" si="0"/>
        <v>4049.1383479751821</v>
      </c>
      <c r="X21" s="7">
        <f t="shared" si="0"/>
        <v>52882.195104147308</v>
      </c>
      <c r="Y21" s="7">
        <f t="shared" si="0"/>
        <v>13390.829999999958</v>
      </c>
      <c r="Z21" s="7">
        <f t="shared" si="0"/>
        <v>1821.3800000000047</v>
      </c>
      <c r="AA21" s="7">
        <f t="shared" si="0"/>
        <v>37669.985104147345</v>
      </c>
      <c r="AB21" s="7">
        <f t="shared" si="0"/>
        <v>0</v>
      </c>
      <c r="AC21" s="14">
        <f t="shared" si="0"/>
        <v>565.39574130677101</v>
      </c>
    </row>
    <row r="22" spans="1:29" x14ac:dyDescent="0.25">
      <c r="A22" s="7" t="s">
        <v>42</v>
      </c>
      <c r="B22" s="7" t="s">
        <v>44</v>
      </c>
      <c r="C22" s="1">
        <v>50</v>
      </c>
      <c r="D22" s="7">
        <v>882104.29999999993</v>
      </c>
      <c r="E22" s="7">
        <v>-97393.129701025449</v>
      </c>
      <c r="F22" s="7">
        <f t="shared" si="1"/>
        <v>784711.17</v>
      </c>
      <c r="G22" s="7">
        <v>316764.7</v>
      </c>
      <c r="H22" s="7">
        <v>31032.26</v>
      </c>
      <c r="I22" s="7">
        <f t="shared" si="2"/>
        <v>436914.21</v>
      </c>
      <c r="J22" s="7">
        <v>0</v>
      </c>
      <c r="K22" s="14">
        <v>15694.216047273821</v>
      </c>
      <c r="L22" s="1">
        <v>50</v>
      </c>
      <c r="M22" s="7">
        <v>909624.3</v>
      </c>
      <c r="N22" s="7">
        <v>-96517.132893667818</v>
      </c>
      <c r="O22" s="7">
        <f t="shared" si="3"/>
        <v>813107.16710633226</v>
      </c>
      <c r="P22" s="7">
        <v>327697.74</v>
      </c>
      <c r="Q22" s="7">
        <v>31963.23</v>
      </c>
      <c r="R22" s="7">
        <f t="shared" si="4"/>
        <v>453446.19710633229</v>
      </c>
      <c r="S22" s="7">
        <v>0</v>
      </c>
      <c r="T22" s="14">
        <f t="shared" si="5"/>
        <v>16262.143342126645</v>
      </c>
      <c r="U22" s="1">
        <f t="shared" si="0"/>
        <v>0</v>
      </c>
      <c r="V22" s="7">
        <f t="shared" si="0"/>
        <v>27520.000000000116</v>
      </c>
      <c r="W22" s="7">
        <f t="shared" si="0"/>
        <v>875.99680735763104</v>
      </c>
      <c r="X22" s="7">
        <f t="shared" si="0"/>
        <v>28395.997106332215</v>
      </c>
      <c r="Y22" s="7">
        <f t="shared" si="0"/>
        <v>10933.039999999979</v>
      </c>
      <c r="Z22" s="7">
        <f t="shared" si="0"/>
        <v>930.97000000000116</v>
      </c>
      <c r="AA22" s="7">
        <f t="shared" si="0"/>
        <v>16531.987106332264</v>
      </c>
      <c r="AB22" s="7">
        <f t="shared" si="0"/>
        <v>0</v>
      </c>
      <c r="AC22" s="14">
        <f t="shared" si="0"/>
        <v>567.92729485282325</v>
      </c>
    </row>
    <row r="23" spans="1:29" x14ac:dyDescent="0.25">
      <c r="A23" s="7" t="s">
        <v>42</v>
      </c>
      <c r="B23" s="7" t="s">
        <v>45</v>
      </c>
      <c r="C23" s="1">
        <v>300.60000000000002</v>
      </c>
      <c r="D23" s="7">
        <v>3357635.6</v>
      </c>
      <c r="E23" s="7">
        <v>-370716.52352174278</v>
      </c>
      <c r="F23" s="7">
        <f t="shared" si="1"/>
        <v>2986919.08</v>
      </c>
      <c r="G23" s="7">
        <v>745532.96</v>
      </c>
      <c r="H23" s="7">
        <v>78811.759999999995</v>
      </c>
      <c r="I23" s="7">
        <f t="shared" si="2"/>
        <v>2162574.36</v>
      </c>
      <c r="J23" s="7">
        <v>0</v>
      </c>
      <c r="K23" s="14">
        <v>9936.5192148103251</v>
      </c>
      <c r="L23" s="1">
        <v>289.89999999999998</v>
      </c>
      <c r="M23" s="7">
        <v>3380848.77</v>
      </c>
      <c r="N23" s="7">
        <v>-358730.33518067113</v>
      </c>
      <c r="O23" s="7">
        <f t="shared" si="3"/>
        <v>3022118.4348193291</v>
      </c>
      <c r="P23" s="7">
        <v>766633.02</v>
      </c>
      <c r="Q23" s="7">
        <v>81176.11</v>
      </c>
      <c r="R23" s="7">
        <f t="shared" si="4"/>
        <v>2174309.3048193292</v>
      </c>
      <c r="S23" s="7">
        <v>0</v>
      </c>
      <c r="T23" s="14">
        <f t="shared" si="5"/>
        <v>10424.69277274691</v>
      </c>
      <c r="U23" s="1">
        <f t="shared" si="0"/>
        <v>-10.700000000000045</v>
      </c>
      <c r="V23" s="7">
        <f t="shared" si="0"/>
        <v>23213.169999999925</v>
      </c>
      <c r="W23" s="7">
        <f t="shared" si="0"/>
        <v>11986.188341071655</v>
      </c>
      <c r="X23" s="7">
        <f t="shared" si="0"/>
        <v>35199.35481932899</v>
      </c>
      <c r="Y23" s="7">
        <f t="shared" si="0"/>
        <v>21100.060000000056</v>
      </c>
      <c r="Z23" s="7">
        <f t="shared" si="0"/>
        <v>2364.3500000000058</v>
      </c>
      <c r="AA23" s="7">
        <f t="shared" si="0"/>
        <v>11734.944819329306</v>
      </c>
      <c r="AB23" s="7">
        <f t="shared" si="0"/>
        <v>0</v>
      </c>
      <c r="AC23" s="14">
        <f t="shared" si="0"/>
        <v>488.17355793658498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891864.14</v>
      </c>
      <c r="E24" s="7">
        <v>-98470.713568354142</v>
      </c>
      <c r="F24" s="7">
        <f t="shared" si="1"/>
        <v>793393.43</v>
      </c>
      <c r="G24" s="7">
        <v>181736.89</v>
      </c>
      <c r="H24" s="7">
        <v>20410.900000000001</v>
      </c>
      <c r="I24" s="7">
        <f t="shared" si="2"/>
        <v>591245.64</v>
      </c>
      <c r="J24" s="7">
        <v>0</v>
      </c>
      <c r="K24" s="14">
        <v>15867.861088508544</v>
      </c>
      <c r="L24" s="1">
        <v>50</v>
      </c>
      <c r="M24" s="7">
        <v>926100.51</v>
      </c>
      <c r="N24" s="7">
        <v>-98265.367357230381</v>
      </c>
      <c r="O24" s="7">
        <f t="shared" si="3"/>
        <v>827835.14264276961</v>
      </c>
      <c r="P24" s="7">
        <v>185354.2</v>
      </c>
      <c r="Q24" s="7">
        <v>21023.23</v>
      </c>
      <c r="R24" s="7">
        <f t="shared" si="4"/>
        <v>621457.71264276956</v>
      </c>
      <c r="S24" s="7">
        <v>0</v>
      </c>
      <c r="T24" s="14">
        <f t="shared" si="5"/>
        <v>16556.702852855393</v>
      </c>
      <c r="U24" s="1">
        <f t="shared" si="0"/>
        <v>0</v>
      </c>
      <c r="V24" s="7">
        <f t="shared" si="0"/>
        <v>34236.369999999995</v>
      </c>
      <c r="W24" s="7">
        <f t="shared" si="0"/>
        <v>205.34621112376044</v>
      </c>
      <c r="X24" s="7">
        <f t="shared" si="0"/>
        <v>34441.712642769562</v>
      </c>
      <c r="Y24" s="7">
        <f t="shared" si="0"/>
        <v>3617.3099999999977</v>
      </c>
      <c r="Z24" s="7">
        <f t="shared" si="0"/>
        <v>612.32999999999811</v>
      </c>
      <c r="AA24" s="7">
        <f t="shared" si="0"/>
        <v>30212.072642769548</v>
      </c>
      <c r="AB24" s="7">
        <f t="shared" si="0"/>
        <v>0</v>
      </c>
      <c r="AC24" s="14">
        <f t="shared" si="0"/>
        <v>688.84176434684923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857156.5</v>
      </c>
      <c r="E25" s="7">
        <v>-94638.643274471091</v>
      </c>
      <c r="F25" s="7">
        <f t="shared" si="1"/>
        <v>762517.86</v>
      </c>
      <c r="G25" s="7">
        <v>148203.57999999999</v>
      </c>
      <c r="H25" s="7">
        <v>15985.99</v>
      </c>
      <c r="I25" s="7">
        <f t="shared" si="2"/>
        <v>598328.29</v>
      </c>
      <c r="J25" s="7">
        <v>0</v>
      </c>
      <c r="K25" s="14">
        <v>15250.349983924876</v>
      </c>
      <c r="L25" s="1">
        <v>50</v>
      </c>
      <c r="M25" s="7">
        <v>886299.72</v>
      </c>
      <c r="N25" s="7">
        <v>-94042.241240543561</v>
      </c>
      <c r="O25" s="7">
        <f t="shared" si="3"/>
        <v>792257.47875945643</v>
      </c>
      <c r="P25" s="7">
        <v>152581.34</v>
      </c>
      <c r="Q25" s="7">
        <v>16465.57</v>
      </c>
      <c r="R25" s="7">
        <f t="shared" si="4"/>
        <v>623210.56875945651</v>
      </c>
      <c r="S25" s="7">
        <v>0</v>
      </c>
      <c r="T25" s="14">
        <f t="shared" si="5"/>
        <v>15845.149575189129</v>
      </c>
      <c r="U25" s="1">
        <f t="shared" si="0"/>
        <v>0</v>
      </c>
      <c r="V25" s="7">
        <f t="shared" si="0"/>
        <v>29143.219999999972</v>
      </c>
      <c r="W25" s="7">
        <f t="shared" si="0"/>
        <v>596.40203392753028</v>
      </c>
      <c r="X25" s="7">
        <f t="shared" si="0"/>
        <v>29739.61875945644</v>
      </c>
      <c r="Y25" s="7">
        <f t="shared" si="0"/>
        <v>4377.7600000000093</v>
      </c>
      <c r="Z25" s="7">
        <f t="shared" si="0"/>
        <v>479.57999999999993</v>
      </c>
      <c r="AA25" s="7">
        <f t="shared" si="0"/>
        <v>24882.278759456472</v>
      </c>
      <c r="AB25" s="7">
        <f t="shared" si="0"/>
        <v>0</v>
      </c>
      <c r="AC25" s="14">
        <f t="shared" si="0"/>
        <v>594.79959126425274</v>
      </c>
    </row>
    <row r="26" spans="1:29" x14ac:dyDescent="0.25">
      <c r="A26" s="7" t="s">
        <v>48</v>
      </c>
      <c r="B26" s="7" t="s">
        <v>49</v>
      </c>
      <c r="C26" s="1">
        <v>1686.3</v>
      </c>
      <c r="D26" s="7">
        <v>15204395.42</v>
      </c>
      <c r="E26" s="7">
        <v>-1678717.1938349437</v>
      </c>
      <c r="F26" s="7">
        <f t="shared" si="1"/>
        <v>13525678.23</v>
      </c>
      <c r="G26" s="7">
        <v>1193185.3700000001</v>
      </c>
      <c r="H26" s="7">
        <v>99913.22</v>
      </c>
      <c r="I26" s="7">
        <f t="shared" si="2"/>
        <v>12232579.640000001</v>
      </c>
      <c r="J26" s="7">
        <v>0</v>
      </c>
      <c r="K26" s="14">
        <v>8020.9167314514634</v>
      </c>
      <c r="L26" s="1">
        <v>1687</v>
      </c>
      <c r="M26" s="7">
        <v>15743148.059999999</v>
      </c>
      <c r="N26" s="7">
        <v>-1670451.7606573487</v>
      </c>
      <c r="O26" s="7">
        <f t="shared" si="3"/>
        <v>14072696.299342651</v>
      </c>
      <c r="P26" s="7">
        <v>1212422.76</v>
      </c>
      <c r="Q26" s="7">
        <v>102910.62</v>
      </c>
      <c r="R26" s="7">
        <f t="shared" si="4"/>
        <v>12757362.919342652</v>
      </c>
      <c r="S26" s="7">
        <v>0</v>
      </c>
      <c r="T26" s="14">
        <f t="shared" si="5"/>
        <v>8341.8472432380859</v>
      </c>
      <c r="U26" s="1">
        <f t="shared" si="0"/>
        <v>0.70000000000004547</v>
      </c>
      <c r="V26" s="7">
        <f t="shared" si="0"/>
        <v>538752.63999999873</v>
      </c>
      <c r="W26" s="7">
        <f t="shared" si="0"/>
        <v>8265.4331775950268</v>
      </c>
      <c r="X26" s="7">
        <f t="shared" si="0"/>
        <v>547018.06934265047</v>
      </c>
      <c r="Y26" s="7">
        <f t="shared" si="0"/>
        <v>19237.389999999898</v>
      </c>
      <c r="Z26" s="7">
        <f t="shared" si="0"/>
        <v>2997.3999999999942</v>
      </c>
      <c r="AA26" s="7">
        <f t="shared" si="0"/>
        <v>524783.27934265137</v>
      </c>
      <c r="AB26" s="7">
        <f t="shared" si="0"/>
        <v>0</v>
      </c>
      <c r="AC26" s="14">
        <f t="shared" si="0"/>
        <v>320.93051178662245</v>
      </c>
    </row>
    <row r="27" spans="1:29" x14ac:dyDescent="0.25">
      <c r="A27" s="7" t="s">
        <v>48</v>
      </c>
      <c r="B27" s="7" t="s">
        <v>50</v>
      </c>
      <c r="C27" s="1">
        <v>244.6</v>
      </c>
      <c r="D27" s="7">
        <v>2921414.9</v>
      </c>
      <c r="E27" s="7">
        <v>-322553.39903252746</v>
      </c>
      <c r="F27" s="7">
        <f t="shared" si="1"/>
        <v>2598861.5</v>
      </c>
      <c r="G27" s="7">
        <v>426886.39</v>
      </c>
      <c r="H27" s="7">
        <v>45089.25</v>
      </c>
      <c r="I27" s="7">
        <f t="shared" si="2"/>
        <v>2126885.86</v>
      </c>
      <c r="J27" s="7">
        <v>0</v>
      </c>
      <c r="K27" s="14">
        <v>10624.939829981971</v>
      </c>
      <c r="L27" s="1">
        <v>243</v>
      </c>
      <c r="M27" s="7">
        <v>3011753.23</v>
      </c>
      <c r="N27" s="7">
        <v>-319566.86594986881</v>
      </c>
      <c r="O27" s="7">
        <f t="shared" si="3"/>
        <v>2692186.3640501313</v>
      </c>
      <c r="P27" s="7">
        <v>442569.81</v>
      </c>
      <c r="Q27" s="7">
        <v>46441.93</v>
      </c>
      <c r="R27" s="7">
        <f t="shared" si="4"/>
        <v>2203174.6240501311</v>
      </c>
      <c r="S27" s="7">
        <v>0</v>
      </c>
      <c r="T27" s="14">
        <f t="shared" si="5"/>
        <v>11078.956230658976</v>
      </c>
      <c r="U27" s="1">
        <f t="shared" si="0"/>
        <v>-1.5999999999999943</v>
      </c>
      <c r="V27" s="7">
        <f t="shared" si="0"/>
        <v>90338.330000000075</v>
      </c>
      <c r="W27" s="7">
        <f t="shared" si="0"/>
        <v>2986.5330826586578</v>
      </c>
      <c r="X27" s="7">
        <f t="shared" si="0"/>
        <v>93324.864050131291</v>
      </c>
      <c r="Y27" s="7">
        <f t="shared" si="0"/>
        <v>15683.419999999984</v>
      </c>
      <c r="Z27" s="7">
        <f t="shared" si="0"/>
        <v>1352.6800000000003</v>
      </c>
      <c r="AA27" s="7">
        <f t="shared" si="0"/>
        <v>76288.764050131198</v>
      </c>
      <c r="AB27" s="7">
        <f t="shared" si="0"/>
        <v>0</v>
      </c>
      <c r="AC27" s="14">
        <f t="shared" si="0"/>
        <v>454.01640067700464</v>
      </c>
    </row>
    <row r="28" spans="1:29" x14ac:dyDescent="0.25">
      <c r="A28" s="7" t="s">
        <v>51</v>
      </c>
      <c r="B28" s="7" t="s">
        <v>52</v>
      </c>
      <c r="C28" s="1">
        <v>30032.3</v>
      </c>
      <c r="D28" s="7">
        <v>252917425.71000001</v>
      </c>
      <c r="E28" s="7">
        <v>-27924611.234548457</v>
      </c>
      <c r="F28" s="7">
        <f t="shared" si="1"/>
        <v>224992814.47999999</v>
      </c>
      <c r="G28" s="7">
        <v>80732968.930000007</v>
      </c>
      <c r="H28" s="7">
        <v>4488356.7699999996</v>
      </c>
      <c r="I28" s="7">
        <f t="shared" si="2"/>
        <v>139771488.78</v>
      </c>
      <c r="J28" s="7">
        <v>0</v>
      </c>
      <c r="K28" s="14">
        <v>7491.6909121461413</v>
      </c>
      <c r="L28" s="1">
        <v>30195.4</v>
      </c>
      <c r="M28" s="7">
        <v>262937217.12</v>
      </c>
      <c r="N28" s="7">
        <v>-27899371.561931916</v>
      </c>
      <c r="O28" s="7">
        <f t="shared" si="3"/>
        <v>235037845.5580681</v>
      </c>
      <c r="P28" s="7">
        <v>83628063.799999997</v>
      </c>
      <c r="Q28" s="7">
        <v>4623007.47</v>
      </c>
      <c r="R28" s="7">
        <f t="shared" si="4"/>
        <v>146786774.28806809</v>
      </c>
      <c r="S28" s="7">
        <v>0</v>
      </c>
      <c r="T28" s="14">
        <f t="shared" si="5"/>
        <v>7783.8957443209256</v>
      </c>
      <c r="U28" s="1">
        <f t="shared" si="0"/>
        <v>163.10000000000218</v>
      </c>
      <c r="V28" s="7">
        <f t="shared" si="0"/>
        <v>10019791.409999996</v>
      </c>
      <c r="W28" s="7">
        <f t="shared" si="0"/>
        <v>25239.672616541386</v>
      </c>
      <c r="X28" s="7">
        <f t="shared" si="0"/>
        <v>10045031.078068107</v>
      </c>
      <c r="Y28" s="7">
        <f t="shared" si="0"/>
        <v>2895094.8699999899</v>
      </c>
      <c r="Z28" s="7">
        <f t="shared" si="0"/>
        <v>134650.70000000019</v>
      </c>
      <c r="AA28" s="7">
        <f t="shared" si="0"/>
        <v>7015285.5080680847</v>
      </c>
      <c r="AB28" s="7">
        <f t="shared" si="0"/>
        <v>0</v>
      </c>
      <c r="AC28" s="14">
        <f t="shared" si="0"/>
        <v>292.20483217478431</v>
      </c>
    </row>
    <row r="29" spans="1:29" x14ac:dyDescent="0.25">
      <c r="A29" s="7" t="s">
        <v>51</v>
      </c>
      <c r="B29" s="7" t="s">
        <v>51</v>
      </c>
      <c r="C29" s="1">
        <v>29822</v>
      </c>
      <c r="D29" s="7">
        <v>254158879.38</v>
      </c>
      <c r="E29" s="7">
        <v>-28061680.125721667</v>
      </c>
      <c r="F29" s="7">
        <f t="shared" si="1"/>
        <v>226097199.25</v>
      </c>
      <c r="G29" s="7">
        <v>166580824.49000001</v>
      </c>
      <c r="H29" s="7">
        <v>8611340.7400000002</v>
      </c>
      <c r="I29" s="7">
        <f t="shared" si="2"/>
        <v>50905034.020000003</v>
      </c>
      <c r="J29" s="7">
        <v>0</v>
      </c>
      <c r="K29" s="14">
        <v>7581.553659776323</v>
      </c>
      <c r="L29" s="1">
        <v>30127.5</v>
      </c>
      <c r="M29" s="7">
        <v>265504235.66999999</v>
      </c>
      <c r="N29" s="7">
        <v>-28171749.147415131</v>
      </c>
      <c r="O29" s="7">
        <f t="shared" si="3"/>
        <v>237332486.52258486</v>
      </c>
      <c r="P29" s="7">
        <v>171666140.03</v>
      </c>
      <c r="Q29" s="7">
        <v>8869680.9600000009</v>
      </c>
      <c r="R29" s="7">
        <f t="shared" si="4"/>
        <v>56796665.532584853</v>
      </c>
      <c r="S29" s="7">
        <v>0</v>
      </c>
      <c r="T29" s="14">
        <f t="shared" si="5"/>
        <v>7877.6030710342666</v>
      </c>
      <c r="U29" s="1">
        <f t="shared" si="0"/>
        <v>305.5</v>
      </c>
      <c r="V29" s="7">
        <f t="shared" si="0"/>
        <v>11345356.289999992</v>
      </c>
      <c r="W29" s="7">
        <f t="shared" si="0"/>
        <v>-110069.02169346437</v>
      </c>
      <c r="X29" s="7">
        <f t="shared" si="0"/>
        <v>11235287.272584856</v>
      </c>
      <c r="Y29" s="7">
        <f t="shared" si="0"/>
        <v>5085315.5399999917</v>
      </c>
      <c r="Z29" s="7">
        <f t="shared" si="0"/>
        <v>258340.22000000067</v>
      </c>
      <c r="AA29" s="7">
        <f t="shared" si="0"/>
        <v>5891631.5125848502</v>
      </c>
      <c r="AB29" s="7">
        <f t="shared" si="0"/>
        <v>0</v>
      </c>
      <c r="AC29" s="14">
        <f t="shared" si="0"/>
        <v>296.04941125794358</v>
      </c>
    </row>
    <row r="30" spans="1:29" x14ac:dyDescent="0.25">
      <c r="A30" s="7" t="s">
        <v>53</v>
      </c>
      <c r="B30" s="7" t="s">
        <v>54</v>
      </c>
      <c r="C30" s="1">
        <v>964.5</v>
      </c>
      <c r="D30" s="7">
        <v>8474448.5700000003</v>
      </c>
      <c r="E30" s="7">
        <v>-935663.8083758119</v>
      </c>
      <c r="F30" s="7">
        <f t="shared" si="1"/>
        <v>7538784.7599999998</v>
      </c>
      <c r="G30" s="7">
        <v>3082935.95</v>
      </c>
      <c r="H30" s="7">
        <v>382592.79</v>
      </c>
      <c r="I30" s="7">
        <f t="shared" si="2"/>
        <v>4073256.02</v>
      </c>
      <c r="J30" s="7">
        <v>0</v>
      </c>
      <c r="K30" s="14">
        <v>7816.2584000411143</v>
      </c>
      <c r="L30" s="1">
        <v>966</v>
      </c>
      <c r="M30" s="7">
        <v>8774143.370000001</v>
      </c>
      <c r="N30" s="7">
        <v>-930994.43547229818</v>
      </c>
      <c r="O30" s="7">
        <f t="shared" si="3"/>
        <v>7843148.9345277026</v>
      </c>
      <c r="P30" s="7">
        <v>3136526.72</v>
      </c>
      <c r="Q30" s="7">
        <v>394070.57</v>
      </c>
      <c r="R30" s="7">
        <f t="shared" si="4"/>
        <v>4312551.6445277017</v>
      </c>
      <c r="S30" s="7">
        <v>0</v>
      </c>
      <c r="T30" s="14">
        <f t="shared" si="5"/>
        <v>8119.2017955773317</v>
      </c>
      <c r="U30" s="1">
        <f t="shared" si="0"/>
        <v>1.5</v>
      </c>
      <c r="V30" s="7">
        <f t="shared" si="0"/>
        <v>299694.80000000075</v>
      </c>
      <c r="W30" s="7">
        <f t="shared" si="0"/>
        <v>4669.3729035137221</v>
      </c>
      <c r="X30" s="7">
        <f t="shared" si="0"/>
        <v>304364.17452770285</v>
      </c>
      <c r="Y30" s="7">
        <f t="shared" si="0"/>
        <v>53590.770000000019</v>
      </c>
      <c r="Z30" s="7">
        <f t="shared" si="0"/>
        <v>11477.780000000028</v>
      </c>
      <c r="AA30" s="7">
        <f t="shared" si="0"/>
        <v>239295.62452770164</v>
      </c>
      <c r="AB30" s="7">
        <f t="shared" si="0"/>
        <v>0</v>
      </c>
      <c r="AC30" s="14">
        <f t="shared" si="0"/>
        <v>302.94339553621739</v>
      </c>
    </row>
    <row r="31" spans="1:29" x14ac:dyDescent="0.25">
      <c r="A31" s="7" t="s">
        <v>53</v>
      </c>
      <c r="B31" s="7" t="s">
        <v>55</v>
      </c>
      <c r="C31" s="1">
        <v>1280.2</v>
      </c>
      <c r="D31" s="7">
        <v>10885892.52</v>
      </c>
      <c r="E31" s="7">
        <v>-1201911.3183234485</v>
      </c>
      <c r="F31" s="7">
        <f t="shared" si="1"/>
        <v>9683981.1999999993</v>
      </c>
      <c r="G31" s="7">
        <v>3376462.79</v>
      </c>
      <c r="H31" s="7">
        <v>390326.71</v>
      </c>
      <c r="I31" s="7">
        <f t="shared" si="2"/>
        <v>5917191.7000000002</v>
      </c>
      <c r="J31" s="7">
        <v>0</v>
      </c>
      <c r="K31" s="14">
        <v>7564.4248250683931</v>
      </c>
      <c r="L31" s="1">
        <v>1301.5</v>
      </c>
      <c r="M31" s="7">
        <v>11432270.779999999</v>
      </c>
      <c r="N31" s="7">
        <v>-1213039.2714328929</v>
      </c>
      <c r="O31" s="7">
        <f t="shared" si="3"/>
        <v>10219231.508567106</v>
      </c>
      <c r="P31" s="7">
        <v>3456181.83</v>
      </c>
      <c r="Q31" s="7">
        <v>402036.51</v>
      </c>
      <c r="R31" s="7">
        <f t="shared" si="4"/>
        <v>6361013.1685671061</v>
      </c>
      <c r="S31" s="7">
        <v>0</v>
      </c>
      <c r="T31" s="14">
        <f t="shared" si="5"/>
        <v>7851.8874441545186</v>
      </c>
      <c r="U31" s="1">
        <f t="shared" si="0"/>
        <v>21.299999999999955</v>
      </c>
      <c r="V31" s="7">
        <f t="shared" si="0"/>
        <v>546378.25999999978</v>
      </c>
      <c r="W31" s="7">
        <f t="shared" si="0"/>
        <v>-11127.953109444352</v>
      </c>
      <c r="X31" s="7">
        <f t="shared" si="0"/>
        <v>535250.30856710672</v>
      </c>
      <c r="Y31" s="7">
        <f t="shared" si="0"/>
        <v>79719.040000000037</v>
      </c>
      <c r="Z31" s="7">
        <f t="shared" si="0"/>
        <v>11709.799999999988</v>
      </c>
      <c r="AA31" s="7">
        <f t="shared" si="0"/>
        <v>443821.46856710594</v>
      </c>
      <c r="AB31" s="7">
        <f t="shared" si="0"/>
        <v>0</v>
      </c>
      <c r="AC31" s="14">
        <f t="shared" si="0"/>
        <v>287.46261908612541</v>
      </c>
    </row>
    <row r="32" spans="1:29" x14ac:dyDescent="0.25">
      <c r="A32" s="7" t="s">
        <v>56</v>
      </c>
      <c r="B32" s="7" t="s">
        <v>57</v>
      </c>
      <c r="C32" s="1">
        <v>111.2</v>
      </c>
      <c r="D32" s="7">
        <v>1733712.96</v>
      </c>
      <c r="E32" s="7">
        <v>-191419.23599922226</v>
      </c>
      <c r="F32" s="7">
        <f t="shared" si="1"/>
        <v>1542293.72</v>
      </c>
      <c r="G32" s="7">
        <v>314465.98</v>
      </c>
      <c r="H32" s="7">
        <v>36371.1</v>
      </c>
      <c r="I32" s="7">
        <f t="shared" si="2"/>
        <v>1191456.6399999999</v>
      </c>
      <c r="J32" s="7">
        <v>0</v>
      </c>
      <c r="K32" s="14">
        <v>13869.541374552819</v>
      </c>
      <c r="L32" s="1">
        <v>110.7</v>
      </c>
      <c r="M32" s="7">
        <v>1795960.75</v>
      </c>
      <c r="N32" s="7">
        <v>-190563.27142927176</v>
      </c>
      <c r="O32" s="7">
        <f t="shared" si="3"/>
        <v>1605397.4785707283</v>
      </c>
      <c r="P32" s="7">
        <v>310369.44</v>
      </c>
      <c r="Q32" s="7">
        <v>37462.230000000003</v>
      </c>
      <c r="R32" s="7">
        <f t="shared" si="4"/>
        <v>1257565.8085707284</v>
      </c>
      <c r="S32" s="7">
        <v>0</v>
      </c>
      <c r="T32" s="14">
        <f t="shared" si="5"/>
        <v>14502.235578778033</v>
      </c>
      <c r="U32" s="1">
        <f t="shared" si="0"/>
        <v>-0.5</v>
      </c>
      <c r="V32" s="7">
        <f t="shared" si="0"/>
        <v>62247.790000000037</v>
      </c>
      <c r="W32" s="7">
        <f t="shared" si="0"/>
        <v>855.96456995050539</v>
      </c>
      <c r="X32" s="7">
        <f t="shared" ref="X32:AC63" si="6">O32-F32</f>
        <v>63103.758570728358</v>
      </c>
      <c r="Y32" s="7">
        <f t="shared" si="6"/>
        <v>-4096.539999999979</v>
      </c>
      <c r="Z32" s="7">
        <f t="shared" si="6"/>
        <v>1091.1300000000047</v>
      </c>
      <c r="AA32" s="7">
        <f t="shared" si="6"/>
        <v>66109.168570728507</v>
      </c>
      <c r="AB32" s="7">
        <f t="shared" si="6"/>
        <v>0</v>
      </c>
      <c r="AC32" s="14">
        <f t="shared" si="6"/>
        <v>632.69420422521398</v>
      </c>
    </row>
    <row r="33" spans="1:29" x14ac:dyDescent="0.25">
      <c r="A33" s="7" t="s">
        <v>56</v>
      </c>
      <c r="B33" s="7" t="s">
        <v>56</v>
      </c>
      <c r="C33" s="1">
        <v>169.1</v>
      </c>
      <c r="D33" s="7">
        <v>2479512.75</v>
      </c>
      <c r="E33" s="7">
        <v>-273762.9856878561</v>
      </c>
      <c r="F33" s="7">
        <f t="shared" si="1"/>
        <v>2205749.7599999998</v>
      </c>
      <c r="G33" s="7">
        <v>510138.94</v>
      </c>
      <c r="H33" s="7">
        <v>54448.21</v>
      </c>
      <c r="I33" s="7">
        <f t="shared" si="2"/>
        <v>1641162.61</v>
      </c>
      <c r="J33" s="7">
        <v>0</v>
      </c>
      <c r="K33" s="14">
        <v>13044.04926126817</v>
      </c>
      <c r="L33" s="1">
        <v>166.1</v>
      </c>
      <c r="M33" s="7">
        <v>2530986.34</v>
      </c>
      <c r="N33" s="7">
        <v>-268554.33054046368</v>
      </c>
      <c r="O33" s="7">
        <f t="shared" si="3"/>
        <v>2262432.0094595361</v>
      </c>
      <c r="P33" s="7">
        <v>508159.81</v>
      </c>
      <c r="Q33" s="7">
        <v>56081.66</v>
      </c>
      <c r="R33" s="7">
        <f t="shared" si="4"/>
        <v>1698190.5394595361</v>
      </c>
      <c r="S33" s="7">
        <v>0</v>
      </c>
      <c r="T33" s="14">
        <f t="shared" si="5"/>
        <v>13620.903127390344</v>
      </c>
      <c r="U33" s="1">
        <f t="shared" ref="U33:AC64" si="7">L33-C33</f>
        <v>-3</v>
      </c>
      <c r="V33" s="7">
        <f t="shared" si="7"/>
        <v>51473.589999999851</v>
      </c>
      <c r="W33" s="7">
        <f t="shared" si="7"/>
        <v>5208.6551473924192</v>
      </c>
      <c r="X33" s="7">
        <f t="shared" si="6"/>
        <v>56682.24945953628</v>
      </c>
      <c r="Y33" s="7">
        <f t="shared" si="6"/>
        <v>-1979.1300000000047</v>
      </c>
      <c r="Z33" s="7">
        <f t="shared" si="6"/>
        <v>1633.4500000000044</v>
      </c>
      <c r="AA33" s="7">
        <f t="shared" si="6"/>
        <v>57027.929459535982</v>
      </c>
      <c r="AB33" s="7">
        <f t="shared" si="6"/>
        <v>0</v>
      </c>
      <c r="AC33" s="14">
        <f t="shared" si="6"/>
        <v>576.85386612217371</v>
      </c>
    </row>
    <row r="34" spans="1:29" x14ac:dyDescent="0.25">
      <c r="A34" s="7" t="s">
        <v>58</v>
      </c>
      <c r="B34" s="7" t="s">
        <v>58</v>
      </c>
      <c r="C34" s="1">
        <v>799.8</v>
      </c>
      <c r="D34" s="7">
        <v>7402449.3999999994</v>
      </c>
      <c r="E34" s="7">
        <v>-817304.38738307706</v>
      </c>
      <c r="F34" s="7">
        <f t="shared" si="1"/>
        <v>6585145.0099999998</v>
      </c>
      <c r="G34" s="7">
        <v>5786992.5099999998</v>
      </c>
      <c r="H34" s="7">
        <v>301636.59999999998</v>
      </c>
      <c r="I34" s="7">
        <f t="shared" si="2"/>
        <v>496515.9</v>
      </c>
      <c r="J34" s="7">
        <v>0</v>
      </c>
      <c r="K34" s="14">
        <v>8233.4857776630215</v>
      </c>
      <c r="L34" s="1">
        <v>773.6</v>
      </c>
      <c r="M34" s="7">
        <v>7439462.2599999998</v>
      </c>
      <c r="N34" s="7">
        <v>-789375.9738013224</v>
      </c>
      <c r="O34" s="7">
        <f t="shared" si="3"/>
        <v>6650086.2861986775</v>
      </c>
      <c r="P34" s="7">
        <v>5331495.9800000004</v>
      </c>
      <c r="Q34" s="7">
        <v>310685.7</v>
      </c>
      <c r="R34" s="7">
        <f t="shared" si="4"/>
        <v>1007904.6061986771</v>
      </c>
      <c r="S34" s="7">
        <v>0</v>
      </c>
      <c r="T34" s="14">
        <f t="shared" si="5"/>
        <v>8596.2852717149399</v>
      </c>
      <c r="U34" s="1">
        <f t="shared" si="7"/>
        <v>-26.199999999999932</v>
      </c>
      <c r="V34" s="7">
        <f t="shared" si="7"/>
        <v>37012.860000000335</v>
      </c>
      <c r="W34" s="7">
        <f t="shared" si="7"/>
        <v>27928.413581754663</v>
      </c>
      <c r="X34" s="7">
        <f t="shared" si="6"/>
        <v>64941.276198677719</v>
      </c>
      <c r="Y34" s="7">
        <f t="shared" si="6"/>
        <v>-455496.52999999933</v>
      </c>
      <c r="Z34" s="7">
        <f t="shared" si="6"/>
        <v>9049.1000000000349</v>
      </c>
      <c r="AA34" s="7">
        <f t="shared" si="6"/>
        <v>511388.70619867707</v>
      </c>
      <c r="AB34" s="7">
        <f t="shared" si="6"/>
        <v>0</v>
      </c>
      <c r="AC34" s="14">
        <f t="shared" si="6"/>
        <v>362.79949405191837</v>
      </c>
    </row>
    <row r="35" spans="1:29" x14ac:dyDescent="0.25">
      <c r="A35" s="7" t="s">
        <v>59</v>
      </c>
      <c r="B35" s="7" t="s">
        <v>60</v>
      </c>
      <c r="C35" s="1">
        <v>1034.5999999999999</v>
      </c>
      <c r="D35" s="7">
        <v>8836697.1800000016</v>
      </c>
      <c r="E35" s="7">
        <v>-975659.67491647648</v>
      </c>
      <c r="F35" s="7">
        <f t="shared" si="1"/>
        <v>7861037.5099999998</v>
      </c>
      <c r="G35" s="7">
        <v>532059.78</v>
      </c>
      <c r="H35" s="7">
        <v>155776.17000000001</v>
      </c>
      <c r="I35" s="7">
        <f t="shared" si="2"/>
        <v>7173201.5599999996</v>
      </c>
      <c r="J35" s="7">
        <v>0</v>
      </c>
      <c r="K35" s="14">
        <v>7598.1382362276845</v>
      </c>
      <c r="L35" s="1">
        <v>1014.9</v>
      </c>
      <c r="M35" s="7">
        <v>8976827.7100000009</v>
      </c>
      <c r="N35" s="7">
        <v>-952500.57968947152</v>
      </c>
      <c r="O35" s="7">
        <f t="shared" si="3"/>
        <v>8024327.1303105298</v>
      </c>
      <c r="P35" s="7">
        <v>554419.31000000006</v>
      </c>
      <c r="Q35" s="7">
        <v>160449.46</v>
      </c>
      <c r="R35" s="7">
        <f t="shared" si="4"/>
        <v>7309458.3603105294</v>
      </c>
      <c r="S35" s="7">
        <v>0</v>
      </c>
      <c r="T35" s="14">
        <f t="shared" si="5"/>
        <v>7906.5199825702339</v>
      </c>
      <c r="U35" s="1">
        <f t="shared" si="7"/>
        <v>-19.699999999999932</v>
      </c>
      <c r="V35" s="7">
        <f t="shared" si="7"/>
        <v>140130.52999999933</v>
      </c>
      <c r="W35" s="7">
        <f t="shared" si="7"/>
        <v>23159.09522700496</v>
      </c>
      <c r="X35" s="7">
        <f t="shared" si="6"/>
        <v>163289.62031053007</v>
      </c>
      <c r="Y35" s="7">
        <f t="shared" si="6"/>
        <v>22359.530000000028</v>
      </c>
      <c r="Z35" s="7">
        <f t="shared" si="6"/>
        <v>4673.289999999979</v>
      </c>
      <c r="AA35" s="7">
        <f t="shared" si="6"/>
        <v>136256.80031052977</v>
      </c>
      <c r="AB35" s="7">
        <f t="shared" si="6"/>
        <v>0</v>
      </c>
      <c r="AC35" s="14">
        <f t="shared" si="6"/>
        <v>308.38174634254938</v>
      </c>
    </row>
    <row r="36" spans="1:29" x14ac:dyDescent="0.25">
      <c r="A36" s="7" t="s">
        <v>59</v>
      </c>
      <c r="B36" s="7" t="s">
        <v>61</v>
      </c>
      <c r="C36" s="1">
        <v>367.6</v>
      </c>
      <c r="D36" s="7">
        <v>3798460.23</v>
      </c>
      <c r="E36" s="7">
        <v>-419387.96789061907</v>
      </c>
      <c r="F36" s="7">
        <f t="shared" si="1"/>
        <v>3379072.26</v>
      </c>
      <c r="G36" s="7">
        <v>216151.5</v>
      </c>
      <c r="H36" s="7">
        <v>36229.360000000001</v>
      </c>
      <c r="I36" s="7">
        <f t="shared" si="2"/>
        <v>3126691.4</v>
      </c>
      <c r="J36" s="7">
        <v>0</v>
      </c>
      <c r="K36" s="14">
        <v>9192.2488512795608</v>
      </c>
      <c r="L36" s="1">
        <v>360.2</v>
      </c>
      <c r="M36" s="7">
        <v>3880231.94</v>
      </c>
      <c r="N36" s="7">
        <v>-411718.1805842637</v>
      </c>
      <c r="O36" s="7">
        <f t="shared" si="3"/>
        <v>3468513.7594157364</v>
      </c>
      <c r="P36" s="7">
        <v>217882.43</v>
      </c>
      <c r="Q36" s="7">
        <v>37316.239999999998</v>
      </c>
      <c r="R36" s="7">
        <f t="shared" si="4"/>
        <v>3213315.089415736</v>
      </c>
      <c r="S36" s="7">
        <v>0</v>
      </c>
      <c r="T36" s="14">
        <f t="shared" si="5"/>
        <v>9629.4107701713947</v>
      </c>
      <c r="U36" s="1">
        <f t="shared" si="7"/>
        <v>-7.4000000000000341</v>
      </c>
      <c r="V36" s="7">
        <f t="shared" si="7"/>
        <v>81771.709999999963</v>
      </c>
      <c r="W36" s="7">
        <f t="shared" si="7"/>
        <v>7669.7873063553707</v>
      </c>
      <c r="X36" s="7">
        <f t="shared" si="6"/>
        <v>89441.499415736645</v>
      </c>
      <c r="Y36" s="7">
        <f t="shared" si="6"/>
        <v>1730.929999999993</v>
      </c>
      <c r="Z36" s="7">
        <f t="shared" si="6"/>
        <v>1086.8799999999974</v>
      </c>
      <c r="AA36" s="7">
        <f t="shared" si="6"/>
        <v>86623.689415736124</v>
      </c>
      <c r="AB36" s="7">
        <f t="shared" si="6"/>
        <v>0</v>
      </c>
      <c r="AC36" s="14">
        <f t="shared" si="6"/>
        <v>437.16191889183392</v>
      </c>
    </row>
    <row r="37" spans="1:29" x14ac:dyDescent="0.25">
      <c r="A37" s="7" t="s">
        <v>59</v>
      </c>
      <c r="B37" s="7" t="s">
        <v>62</v>
      </c>
      <c r="C37" s="1">
        <v>203.29999999999998</v>
      </c>
      <c r="D37" s="7">
        <v>2805852.22</v>
      </c>
      <c r="E37" s="7">
        <v>-309794.12432789436</v>
      </c>
      <c r="F37" s="7">
        <f t="shared" si="1"/>
        <v>2496058.1</v>
      </c>
      <c r="G37" s="7">
        <v>529322.01</v>
      </c>
      <c r="H37" s="7">
        <v>67100.160000000003</v>
      </c>
      <c r="I37" s="7">
        <f t="shared" si="2"/>
        <v>1899635.93</v>
      </c>
      <c r="J37" s="7">
        <v>0</v>
      </c>
      <c r="K37" s="14">
        <v>12277.702534779502</v>
      </c>
      <c r="L37" s="1">
        <v>199.6</v>
      </c>
      <c r="M37" s="7">
        <v>2881703.27</v>
      </c>
      <c r="N37" s="7">
        <v>-305767.70813038648</v>
      </c>
      <c r="O37" s="7">
        <f t="shared" si="3"/>
        <v>2575935.5618696134</v>
      </c>
      <c r="P37" s="7">
        <v>535397.61</v>
      </c>
      <c r="Q37" s="7">
        <v>69113.16</v>
      </c>
      <c r="R37" s="7">
        <f t="shared" si="4"/>
        <v>1971424.7918696136</v>
      </c>
      <c r="S37" s="7">
        <v>0</v>
      </c>
      <c r="T37" s="14">
        <f t="shared" si="5"/>
        <v>12905.488786921911</v>
      </c>
      <c r="U37" s="1">
        <f t="shared" si="7"/>
        <v>-3.6999999999999886</v>
      </c>
      <c r="V37" s="7">
        <f t="shared" si="7"/>
        <v>75851.049999999814</v>
      </c>
      <c r="W37" s="7">
        <f t="shared" si="7"/>
        <v>4026.416197507875</v>
      </c>
      <c r="X37" s="7">
        <f t="shared" si="6"/>
        <v>79877.461869613267</v>
      </c>
      <c r="Y37" s="7">
        <f t="shared" si="6"/>
        <v>6075.5999999999767</v>
      </c>
      <c r="Z37" s="7">
        <f t="shared" si="6"/>
        <v>2013</v>
      </c>
      <c r="AA37" s="7">
        <f t="shared" si="6"/>
        <v>71788.86186961364</v>
      </c>
      <c r="AB37" s="7">
        <f t="shared" si="6"/>
        <v>0</v>
      </c>
      <c r="AC37" s="14">
        <f t="shared" si="6"/>
        <v>627.78625214240856</v>
      </c>
    </row>
    <row r="38" spans="1:29" x14ac:dyDescent="0.25">
      <c r="A38" s="7" t="s">
        <v>63</v>
      </c>
      <c r="B38" s="7" t="s">
        <v>64</v>
      </c>
      <c r="C38" s="1">
        <v>217.2</v>
      </c>
      <c r="D38" s="7">
        <v>2925730.6</v>
      </c>
      <c r="E38" s="7">
        <v>-323029.8954398692</v>
      </c>
      <c r="F38" s="7">
        <f t="shared" si="1"/>
        <v>2602700.7000000002</v>
      </c>
      <c r="G38" s="7">
        <v>1033386.72</v>
      </c>
      <c r="H38" s="7">
        <v>18334.34</v>
      </c>
      <c r="I38" s="7">
        <f t="shared" si="2"/>
        <v>1550979.64</v>
      </c>
      <c r="J38" s="7">
        <v>0</v>
      </c>
      <c r="K38" s="14">
        <v>11982.962634466498</v>
      </c>
      <c r="L38" s="1">
        <v>216.3</v>
      </c>
      <c r="M38" s="7">
        <v>3024521.52</v>
      </c>
      <c r="N38" s="7">
        <v>-320921.6656652622</v>
      </c>
      <c r="O38" s="7">
        <f t="shared" si="3"/>
        <v>2703599.8543347376</v>
      </c>
      <c r="P38" s="7">
        <v>1066551.92</v>
      </c>
      <c r="Q38" s="7">
        <v>18884.37</v>
      </c>
      <c r="R38" s="7">
        <f t="shared" si="4"/>
        <v>1618163.5643347376</v>
      </c>
      <c r="S38" s="7">
        <v>0</v>
      </c>
      <c r="T38" s="14">
        <f t="shared" si="5"/>
        <v>12499.305845283114</v>
      </c>
      <c r="U38" s="1">
        <f t="shared" si="7"/>
        <v>-0.89999999999997726</v>
      </c>
      <c r="V38" s="7">
        <f t="shared" si="7"/>
        <v>98790.919999999925</v>
      </c>
      <c r="W38" s="7">
        <f t="shared" si="7"/>
        <v>2108.2297746069962</v>
      </c>
      <c r="X38" s="7">
        <f t="shared" si="6"/>
        <v>100899.15433473745</v>
      </c>
      <c r="Y38" s="7">
        <f t="shared" si="6"/>
        <v>33165.199999999953</v>
      </c>
      <c r="Z38" s="7">
        <f t="shared" si="6"/>
        <v>550.02999999999884</v>
      </c>
      <c r="AA38" s="7">
        <f t="shared" si="6"/>
        <v>67183.924334737705</v>
      </c>
      <c r="AB38" s="7">
        <f t="shared" si="6"/>
        <v>0</v>
      </c>
      <c r="AC38" s="14">
        <f t="shared" si="6"/>
        <v>516.34321081661619</v>
      </c>
    </row>
    <row r="39" spans="1:29" x14ac:dyDescent="0.25">
      <c r="A39" s="7" t="s">
        <v>63</v>
      </c>
      <c r="B39" s="7" t="s">
        <v>65</v>
      </c>
      <c r="C39" s="1">
        <v>280</v>
      </c>
      <c r="D39" s="7">
        <v>3333413.9299999997</v>
      </c>
      <c r="E39" s="7">
        <v>-368042.20910349826</v>
      </c>
      <c r="F39" s="7">
        <f t="shared" si="1"/>
        <v>2965371.72</v>
      </c>
      <c r="G39" s="7">
        <v>1725801.42</v>
      </c>
      <c r="H39" s="7">
        <v>115865.67</v>
      </c>
      <c r="I39" s="7">
        <f t="shared" si="2"/>
        <v>1123704.6299999999</v>
      </c>
      <c r="J39" s="7">
        <v>0</v>
      </c>
      <c r="K39" s="14">
        <v>10590.608323190534</v>
      </c>
      <c r="L39" s="1">
        <v>276.60000000000002</v>
      </c>
      <c r="M39" s="7">
        <v>3417585.22</v>
      </c>
      <c r="N39" s="7">
        <v>-362628.31462855043</v>
      </c>
      <c r="O39" s="7">
        <f t="shared" si="3"/>
        <v>3054956.9053714499</v>
      </c>
      <c r="P39" s="7">
        <v>1624492.87</v>
      </c>
      <c r="Q39" s="7">
        <v>119341.64</v>
      </c>
      <c r="R39" s="7">
        <f t="shared" si="4"/>
        <v>1311122.3953714499</v>
      </c>
      <c r="S39" s="7">
        <v>0</v>
      </c>
      <c r="T39" s="14">
        <f t="shared" si="5"/>
        <v>11044.674278277114</v>
      </c>
      <c r="U39" s="1">
        <f t="shared" si="7"/>
        <v>-3.3999999999999773</v>
      </c>
      <c r="V39" s="7">
        <f t="shared" si="7"/>
        <v>84171.290000000503</v>
      </c>
      <c r="W39" s="7">
        <f t="shared" si="7"/>
        <v>5413.8944749478251</v>
      </c>
      <c r="X39" s="7">
        <f t="shared" si="6"/>
        <v>89585.185371449683</v>
      </c>
      <c r="Y39" s="7">
        <f t="shared" si="6"/>
        <v>-101308.54999999981</v>
      </c>
      <c r="Z39" s="7">
        <f t="shared" si="6"/>
        <v>3475.9700000000012</v>
      </c>
      <c r="AA39" s="7">
        <f t="shared" si="6"/>
        <v>187417.76537144999</v>
      </c>
      <c r="AB39" s="7">
        <f t="shared" si="6"/>
        <v>0</v>
      </c>
      <c r="AC39" s="14">
        <f t="shared" si="6"/>
        <v>454.06595508658029</v>
      </c>
    </row>
    <row r="40" spans="1:29" x14ac:dyDescent="0.25">
      <c r="A40" s="7" t="s">
        <v>66</v>
      </c>
      <c r="B40" s="7" t="s">
        <v>66</v>
      </c>
      <c r="C40" s="1">
        <v>449.5</v>
      </c>
      <c r="D40" s="7">
        <v>4274969.66</v>
      </c>
      <c r="E40" s="7">
        <v>-471999.37078226317</v>
      </c>
      <c r="F40" s="7">
        <f t="shared" si="1"/>
        <v>3802970.29</v>
      </c>
      <c r="G40" s="7">
        <v>736588.54</v>
      </c>
      <c r="H40" s="7">
        <v>83015.98</v>
      </c>
      <c r="I40" s="7">
        <f t="shared" si="2"/>
        <v>2983365.77</v>
      </c>
      <c r="J40" s="7">
        <v>0</v>
      </c>
      <c r="K40" s="14">
        <v>8460.4416153091533</v>
      </c>
      <c r="L40" s="1">
        <v>447.3</v>
      </c>
      <c r="M40" s="7">
        <v>4413196.3600000003</v>
      </c>
      <c r="N40" s="7">
        <v>-468269.21792213671</v>
      </c>
      <c r="O40" s="7">
        <f t="shared" si="3"/>
        <v>3944927.1420778637</v>
      </c>
      <c r="P40" s="7">
        <v>774109.32</v>
      </c>
      <c r="Q40" s="7">
        <v>85506.46</v>
      </c>
      <c r="R40" s="7">
        <f t="shared" si="4"/>
        <v>3085311.3620778639</v>
      </c>
      <c r="S40" s="7">
        <v>0</v>
      </c>
      <c r="T40" s="14">
        <f t="shared" si="5"/>
        <v>8819.4212879004335</v>
      </c>
      <c r="U40" s="1">
        <f t="shared" si="7"/>
        <v>-2.1999999999999886</v>
      </c>
      <c r="V40" s="7">
        <f t="shared" si="7"/>
        <v>138226.70000000019</v>
      </c>
      <c r="W40" s="7">
        <f t="shared" si="7"/>
        <v>3730.1528601264581</v>
      </c>
      <c r="X40" s="7">
        <f t="shared" si="6"/>
        <v>141956.85207786364</v>
      </c>
      <c r="Y40" s="7">
        <f t="shared" si="6"/>
        <v>37520.779999999912</v>
      </c>
      <c r="Z40" s="7">
        <f t="shared" si="6"/>
        <v>2490.4800000000105</v>
      </c>
      <c r="AA40" s="7">
        <f t="shared" si="6"/>
        <v>101945.59207786387</v>
      </c>
      <c r="AB40" s="7">
        <f t="shared" si="6"/>
        <v>0</v>
      </c>
      <c r="AC40" s="14">
        <f t="shared" si="6"/>
        <v>358.97967259128018</v>
      </c>
    </row>
    <row r="41" spans="1:29" x14ac:dyDescent="0.25">
      <c r="A41" s="7" t="s">
        <v>67</v>
      </c>
      <c r="B41" s="7" t="s">
        <v>68</v>
      </c>
      <c r="C41" s="1">
        <v>361.2</v>
      </c>
      <c r="D41" s="7">
        <v>3892046.54</v>
      </c>
      <c r="E41" s="7">
        <v>-429720.8317345776</v>
      </c>
      <c r="F41" s="7">
        <f t="shared" si="1"/>
        <v>3462325.71</v>
      </c>
      <c r="G41" s="7">
        <v>2207520.31</v>
      </c>
      <c r="H41" s="7">
        <v>306698.53999999998</v>
      </c>
      <c r="I41" s="7">
        <f t="shared" si="2"/>
        <v>948106.86</v>
      </c>
      <c r="J41" s="7">
        <v>0</v>
      </c>
      <c r="K41" s="14">
        <v>9585.6148528531066</v>
      </c>
      <c r="L41" s="1">
        <v>353</v>
      </c>
      <c r="M41" s="7">
        <v>3967491.1</v>
      </c>
      <c r="N41" s="7">
        <v>-420976.952521106</v>
      </c>
      <c r="O41" s="7">
        <f t="shared" si="3"/>
        <v>3546514.1474788943</v>
      </c>
      <c r="P41" s="7">
        <v>2234484.2200000002</v>
      </c>
      <c r="Q41" s="7">
        <v>315899.5</v>
      </c>
      <c r="R41" s="7">
        <f t="shared" si="4"/>
        <v>996130.42747889413</v>
      </c>
      <c r="S41" s="7">
        <v>0</v>
      </c>
      <c r="T41" s="14">
        <f t="shared" si="5"/>
        <v>10046.782287475622</v>
      </c>
      <c r="U41" s="1">
        <f t="shared" si="7"/>
        <v>-8.1999999999999886</v>
      </c>
      <c r="V41" s="7">
        <f t="shared" si="7"/>
        <v>75444.560000000056</v>
      </c>
      <c r="W41" s="7">
        <f t="shared" si="7"/>
        <v>8743.8792134716059</v>
      </c>
      <c r="X41" s="7">
        <f t="shared" si="6"/>
        <v>84188.437478894368</v>
      </c>
      <c r="Y41" s="7">
        <f t="shared" si="6"/>
        <v>26963.910000000149</v>
      </c>
      <c r="Z41" s="7">
        <f t="shared" si="6"/>
        <v>9200.960000000021</v>
      </c>
      <c r="AA41" s="7">
        <f t="shared" si="6"/>
        <v>48023.56747889414</v>
      </c>
      <c r="AB41" s="7">
        <f t="shared" si="6"/>
        <v>0</v>
      </c>
      <c r="AC41" s="14">
        <f t="shared" si="6"/>
        <v>461.16743462251543</v>
      </c>
    </row>
    <row r="42" spans="1:29" x14ac:dyDescent="0.25">
      <c r="A42" s="7" t="s">
        <v>69</v>
      </c>
      <c r="B42" s="7" t="s">
        <v>69</v>
      </c>
      <c r="C42" s="1">
        <v>4705.2000000000007</v>
      </c>
      <c r="D42" s="7">
        <v>39361716.280000001</v>
      </c>
      <c r="E42" s="7">
        <v>-4345926.8239742229</v>
      </c>
      <c r="F42" s="7">
        <f t="shared" si="1"/>
        <v>35015789.460000001</v>
      </c>
      <c r="G42" s="7">
        <v>7852081.1399999997</v>
      </c>
      <c r="H42" s="7">
        <v>1208186.42</v>
      </c>
      <c r="I42" s="7">
        <f t="shared" si="2"/>
        <v>25955521.899999999</v>
      </c>
      <c r="J42" s="7">
        <v>0</v>
      </c>
      <c r="K42" s="14">
        <v>7441.9308505114413</v>
      </c>
      <c r="L42" s="1">
        <v>4673.8999999999996</v>
      </c>
      <c r="M42" s="7">
        <v>40410439.140000001</v>
      </c>
      <c r="N42" s="7">
        <v>-4287813.9081891887</v>
      </c>
      <c r="O42" s="7">
        <f t="shared" si="3"/>
        <v>36122625.231810808</v>
      </c>
      <c r="P42" s="7">
        <v>6258769.0999999996</v>
      </c>
      <c r="Q42" s="7">
        <v>1244432.01</v>
      </c>
      <c r="R42" s="7">
        <f t="shared" si="4"/>
        <v>28619424.121810805</v>
      </c>
      <c r="S42" s="7">
        <v>0</v>
      </c>
      <c r="T42" s="14">
        <f t="shared" si="5"/>
        <v>7728.5832456429989</v>
      </c>
      <c r="U42" s="1">
        <f t="shared" si="7"/>
        <v>-31.300000000001091</v>
      </c>
      <c r="V42" s="7">
        <f t="shared" si="7"/>
        <v>1048722.8599999994</v>
      </c>
      <c r="W42" s="7">
        <f t="shared" si="7"/>
        <v>58112.915785034187</v>
      </c>
      <c r="X42" s="7">
        <f t="shared" si="6"/>
        <v>1106835.7718108073</v>
      </c>
      <c r="Y42" s="7">
        <f t="shared" si="6"/>
        <v>-1593312.04</v>
      </c>
      <c r="Z42" s="7">
        <f t="shared" si="6"/>
        <v>36245.590000000084</v>
      </c>
      <c r="AA42" s="7">
        <f t="shared" si="6"/>
        <v>2663902.2218108065</v>
      </c>
      <c r="AB42" s="7">
        <f t="shared" si="6"/>
        <v>0</v>
      </c>
      <c r="AC42" s="14">
        <f t="shared" si="6"/>
        <v>286.65239513155757</v>
      </c>
    </row>
    <row r="43" spans="1:29" x14ac:dyDescent="0.25">
      <c r="A43" s="7" t="s">
        <v>70</v>
      </c>
      <c r="B43" s="7" t="s">
        <v>70</v>
      </c>
      <c r="C43" s="1">
        <v>87117.9</v>
      </c>
      <c r="D43" s="7">
        <v>776068934.45999992</v>
      </c>
      <c r="E43" s="7">
        <v>-85685765.72044757</v>
      </c>
      <c r="F43" s="7">
        <f t="shared" si="1"/>
        <v>690383168.74000001</v>
      </c>
      <c r="G43" s="7">
        <v>423384220.31</v>
      </c>
      <c r="H43" s="7">
        <v>23173416.98</v>
      </c>
      <c r="I43" s="7">
        <f t="shared" si="2"/>
        <v>243825531.44999999</v>
      </c>
      <c r="J43" s="7">
        <v>0</v>
      </c>
      <c r="K43" s="14">
        <v>7924.6956714150765</v>
      </c>
      <c r="L43" s="1">
        <v>87898.5</v>
      </c>
      <c r="M43" s="7">
        <v>809734494.03999996</v>
      </c>
      <c r="N43" s="7">
        <v>-85918166.181186602</v>
      </c>
      <c r="O43" s="7">
        <f t="shared" si="3"/>
        <v>723816327.85881341</v>
      </c>
      <c r="P43" s="7">
        <v>413060257.43000001</v>
      </c>
      <c r="Q43" s="7">
        <v>23868619.489999998</v>
      </c>
      <c r="R43" s="7">
        <f t="shared" si="4"/>
        <v>286887450.93881339</v>
      </c>
      <c r="S43" s="7">
        <v>0</v>
      </c>
      <c r="T43" s="14">
        <f t="shared" si="5"/>
        <v>8234.6835026628833</v>
      </c>
      <c r="U43" s="1">
        <f t="shared" si="7"/>
        <v>780.60000000000582</v>
      </c>
      <c r="V43" s="7">
        <f t="shared" si="7"/>
        <v>33665559.580000043</v>
      </c>
      <c r="W43" s="7">
        <f t="shared" si="7"/>
        <v>-232400.46073903143</v>
      </c>
      <c r="X43" s="7">
        <f t="shared" si="6"/>
        <v>33433159.118813396</v>
      </c>
      <c r="Y43" s="7">
        <f t="shared" si="6"/>
        <v>-10323962.879999995</v>
      </c>
      <c r="Z43" s="7">
        <f t="shared" si="6"/>
        <v>695202.50999999791</v>
      </c>
      <c r="AA43" s="7">
        <f t="shared" si="6"/>
        <v>43061919.4888134</v>
      </c>
      <c r="AB43" s="7">
        <f t="shared" si="6"/>
        <v>0</v>
      </c>
      <c r="AC43" s="14">
        <f t="shared" si="6"/>
        <v>309.98783124780675</v>
      </c>
    </row>
    <row r="44" spans="1:29" x14ac:dyDescent="0.25">
      <c r="A44" s="7" t="s">
        <v>71</v>
      </c>
      <c r="B44" s="7" t="s">
        <v>71</v>
      </c>
      <c r="C44" s="1">
        <v>284</v>
      </c>
      <c r="D44" s="7">
        <v>3240854.81</v>
      </c>
      <c r="E44" s="7">
        <v>-357822.75730038073</v>
      </c>
      <c r="F44" s="7">
        <f t="shared" si="1"/>
        <v>2883032.05</v>
      </c>
      <c r="G44" s="7">
        <v>2160230.9300000002</v>
      </c>
      <c r="H44" s="7">
        <v>85882.44</v>
      </c>
      <c r="I44" s="7">
        <f t="shared" si="2"/>
        <v>636918.68000000005</v>
      </c>
      <c r="J44" s="7">
        <v>0</v>
      </c>
      <c r="K44" s="14">
        <v>10151.516552478455</v>
      </c>
      <c r="L44" s="1">
        <v>277.79999999999995</v>
      </c>
      <c r="M44" s="7">
        <v>3302956.6100000003</v>
      </c>
      <c r="N44" s="7">
        <v>-350465.4636748255</v>
      </c>
      <c r="O44" s="7">
        <f t="shared" si="3"/>
        <v>2952491.1463251747</v>
      </c>
      <c r="P44" s="7">
        <v>2146896.35</v>
      </c>
      <c r="Q44" s="7">
        <v>88458.91</v>
      </c>
      <c r="R44" s="7">
        <f t="shared" si="4"/>
        <v>717135.88632517459</v>
      </c>
      <c r="S44" s="7">
        <v>0</v>
      </c>
      <c r="T44" s="14">
        <f t="shared" si="5"/>
        <v>10628.117877340443</v>
      </c>
      <c r="U44" s="1">
        <f t="shared" si="7"/>
        <v>-6.2000000000000455</v>
      </c>
      <c r="V44" s="7">
        <f t="shared" si="7"/>
        <v>62101.800000000279</v>
      </c>
      <c r="W44" s="7">
        <f t="shared" si="7"/>
        <v>7357.293625555234</v>
      </c>
      <c r="X44" s="7">
        <f t="shared" si="6"/>
        <v>69459.096325174905</v>
      </c>
      <c r="Y44" s="7">
        <f t="shared" si="6"/>
        <v>-13334.580000000075</v>
      </c>
      <c r="Z44" s="7">
        <f t="shared" si="6"/>
        <v>2576.4700000000012</v>
      </c>
      <c r="AA44" s="7">
        <f t="shared" si="6"/>
        <v>80217.206325174542</v>
      </c>
      <c r="AB44" s="7">
        <f t="shared" si="6"/>
        <v>0</v>
      </c>
      <c r="AC44" s="14">
        <f t="shared" si="6"/>
        <v>476.60132486198745</v>
      </c>
    </row>
    <row r="45" spans="1:29" x14ac:dyDescent="0.25">
      <c r="A45" s="7" t="s">
        <v>72</v>
      </c>
      <c r="B45" s="7" t="s">
        <v>72</v>
      </c>
      <c r="C45" s="1">
        <v>64504.3</v>
      </c>
      <c r="D45" s="7">
        <v>536296975.74000001</v>
      </c>
      <c r="E45" s="7">
        <v>-59212545.405927084</v>
      </c>
      <c r="F45" s="7">
        <f t="shared" si="1"/>
        <v>477084430.32999998</v>
      </c>
      <c r="G45" s="7">
        <v>162307453.69</v>
      </c>
      <c r="H45" s="7">
        <v>14889161.34</v>
      </c>
      <c r="I45" s="7">
        <f t="shared" si="2"/>
        <v>299887815.30000001</v>
      </c>
      <c r="J45" s="7">
        <v>0</v>
      </c>
      <c r="K45" s="14">
        <v>7396.1612890734414</v>
      </c>
      <c r="L45" s="1">
        <v>65169.4</v>
      </c>
      <c r="M45" s="7">
        <v>560244706.56999993</v>
      </c>
      <c r="N45" s="7">
        <v>-59445655.527222186</v>
      </c>
      <c r="O45" s="7">
        <f t="shared" si="3"/>
        <v>500799051.04277778</v>
      </c>
      <c r="P45" s="7">
        <v>166137377.59</v>
      </c>
      <c r="Q45" s="7">
        <v>15335836.18</v>
      </c>
      <c r="R45" s="7">
        <f t="shared" si="4"/>
        <v>319325837.27277774</v>
      </c>
      <c r="S45" s="7">
        <v>0</v>
      </c>
      <c r="T45" s="14">
        <f t="shared" si="5"/>
        <v>7684.5736042188173</v>
      </c>
      <c r="U45" s="1">
        <f t="shared" si="7"/>
        <v>665.09999999999854</v>
      </c>
      <c r="V45" s="7">
        <f t="shared" si="7"/>
        <v>23947730.829999924</v>
      </c>
      <c r="W45" s="7">
        <f t="shared" si="7"/>
        <v>-233110.12129510194</v>
      </c>
      <c r="X45" s="7">
        <f t="shared" si="6"/>
        <v>23714620.712777793</v>
      </c>
      <c r="Y45" s="7">
        <f t="shared" si="6"/>
        <v>3829923.900000006</v>
      </c>
      <c r="Z45" s="7">
        <f t="shared" si="6"/>
        <v>446674.83999999985</v>
      </c>
      <c r="AA45" s="7">
        <f t="shared" si="6"/>
        <v>19438021.972777724</v>
      </c>
      <c r="AB45" s="7">
        <f t="shared" si="6"/>
        <v>0</v>
      </c>
      <c r="AC45" s="14">
        <f t="shared" si="6"/>
        <v>288.41231514537594</v>
      </c>
    </row>
    <row r="46" spans="1:29" x14ac:dyDescent="0.25">
      <c r="A46" s="7" t="s">
        <v>73</v>
      </c>
      <c r="B46" s="7" t="s">
        <v>73</v>
      </c>
      <c r="C46" s="1">
        <v>6894.5</v>
      </c>
      <c r="D46" s="7">
        <v>61575335.579999998</v>
      </c>
      <c r="E46" s="7">
        <v>-6798532.3782313578</v>
      </c>
      <c r="F46" s="7">
        <f t="shared" si="1"/>
        <v>54776803.200000003</v>
      </c>
      <c r="G46" s="7">
        <v>33700794.18</v>
      </c>
      <c r="H46" s="7">
        <v>1594763.94</v>
      </c>
      <c r="I46" s="7">
        <f t="shared" si="2"/>
        <v>19481245.079999998</v>
      </c>
      <c r="J46" s="7">
        <v>0</v>
      </c>
      <c r="K46" s="14">
        <v>7944.9963765359989</v>
      </c>
      <c r="L46" s="1">
        <v>6895.6</v>
      </c>
      <c r="M46" s="7">
        <v>63677968.130000003</v>
      </c>
      <c r="N46" s="7">
        <v>-6756652.073171257</v>
      </c>
      <c r="O46" s="7">
        <f t="shared" si="3"/>
        <v>56921316.056828745</v>
      </c>
      <c r="P46" s="7">
        <v>34043730.520000003</v>
      </c>
      <c r="Q46" s="7">
        <v>1642606.86</v>
      </c>
      <c r="R46" s="7">
        <f t="shared" si="4"/>
        <v>21234978.676828742</v>
      </c>
      <c r="S46" s="7">
        <v>0</v>
      </c>
      <c r="T46" s="14">
        <f t="shared" si="5"/>
        <v>8254.7299809775432</v>
      </c>
      <c r="U46" s="1">
        <f t="shared" si="7"/>
        <v>1.1000000000003638</v>
      </c>
      <c r="V46" s="7">
        <f t="shared" si="7"/>
        <v>2102632.5500000045</v>
      </c>
      <c r="W46" s="7">
        <f t="shared" si="7"/>
        <v>41880.305060100742</v>
      </c>
      <c r="X46" s="7">
        <f t="shared" si="6"/>
        <v>2144512.8568287417</v>
      </c>
      <c r="Y46" s="7">
        <f t="shared" si="6"/>
        <v>342936.34000000358</v>
      </c>
      <c r="Z46" s="7">
        <f t="shared" si="6"/>
        <v>47842.920000000158</v>
      </c>
      <c r="AA46" s="7">
        <f t="shared" si="6"/>
        <v>1753733.5968287438</v>
      </c>
      <c r="AB46" s="7">
        <f t="shared" si="6"/>
        <v>0</v>
      </c>
      <c r="AC46" s="14">
        <f t="shared" si="6"/>
        <v>309.73360444154423</v>
      </c>
    </row>
    <row r="47" spans="1:29" x14ac:dyDescent="0.25">
      <c r="A47" s="7" t="s">
        <v>74</v>
      </c>
      <c r="B47" s="7" t="s">
        <v>75</v>
      </c>
      <c r="C47" s="1">
        <v>2337.1999999999998</v>
      </c>
      <c r="D47" s="7">
        <v>19850863.09</v>
      </c>
      <c r="E47" s="7">
        <v>-2191733.6573483078</v>
      </c>
      <c r="F47" s="7">
        <f t="shared" si="1"/>
        <v>17659129.43</v>
      </c>
      <c r="G47" s="7">
        <v>5588123.1500000004</v>
      </c>
      <c r="H47" s="7">
        <v>852455.28</v>
      </c>
      <c r="I47" s="7">
        <f t="shared" si="2"/>
        <v>11218551</v>
      </c>
      <c r="J47" s="7">
        <v>0</v>
      </c>
      <c r="K47" s="14">
        <v>7555.67394858853</v>
      </c>
      <c r="L47" s="1">
        <v>2401.2000000000003</v>
      </c>
      <c r="M47" s="7">
        <v>21083092.25</v>
      </c>
      <c r="N47" s="7">
        <v>-2237055.0308547253</v>
      </c>
      <c r="O47" s="7">
        <f t="shared" si="3"/>
        <v>18846037.219145276</v>
      </c>
      <c r="P47" s="7">
        <v>5737207.2300000004</v>
      </c>
      <c r="Q47" s="7">
        <v>878028.94</v>
      </c>
      <c r="R47" s="7">
        <f t="shared" si="4"/>
        <v>12230801.049145276</v>
      </c>
      <c r="S47" s="7">
        <v>0</v>
      </c>
      <c r="T47" s="14">
        <f t="shared" si="5"/>
        <v>7848.5912123710114</v>
      </c>
      <c r="U47" s="1">
        <f t="shared" si="7"/>
        <v>64.000000000000455</v>
      </c>
      <c r="V47" s="7">
        <f t="shared" si="7"/>
        <v>1232229.1600000001</v>
      </c>
      <c r="W47" s="7">
        <f t="shared" si="7"/>
        <v>-45321.373506417498</v>
      </c>
      <c r="X47" s="7">
        <f t="shared" si="6"/>
        <v>1186907.789145276</v>
      </c>
      <c r="Y47" s="7">
        <f t="shared" si="6"/>
        <v>149084.08000000007</v>
      </c>
      <c r="Z47" s="7">
        <f t="shared" si="6"/>
        <v>25573.659999999916</v>
      </c>
      <c r="AA47" s="7">
        <f t="shared" si="6"/>
        <v>1012250.0491452757</v>
      </c>
      <c r="AB47" s="7">
        <f t="shared" si="6"/>
        <v>0</v>
      </c>
      <c r="AC47" s="14">
        <f t="shared" si="6"/>
        <v>292.91726378248131</v>
      </c>
    </row>
    <row r="48" spans="1:29" x14ac:dyDescent="0.25">
      <c r="A48" s="7" t="s">
        <v>74</v>
      </c>
      <c r="B48" s="7" t="s">
        <v>76</v>
      </c>
      <c r="C48" s="1">
        <v>263.5</v>
      </c>
      <c r="D48" s="7">
        <v>3336098.7</v>
      </c>
      <c r="E48" s="7">
        <v>-368338.63454074808</v>
      </c>
      <c r="F48" s="7">
        <f t="shared" si="1"/>
        <v>2967760.07</v>
      </c>
      <c r="G48" s="7">
        <v>733361.19</v>
      </c>
      <c r="H48" s="7">
        <v>106291.01</v>
      </c>
      <c r="I48" s="7">
        <f t="shared" si="2"/>
        <v>2128107.87</v>
      </c>
      <c r="J48" s="7">
        <v>0</v>
      </c>
      <c r="K48" s="14">
        <v>11262.841267310259</v>
      </c>
      <c r="L48" s="1">
        <v>250.6</v>
      </c>
      <c r="M48" s="7">
        <v>3386561.1700000004</v>
      </c>
      <c r="N48" s="7">
        <v>-359336.45846689143</v>
      </c>
      <c r="O48" s="7">
        <f t="shared" si="3"/>
        <v>3027224.7115331087</v>
      </c>
      <c r="P48" s="7">
        <v>761613.23</v>
      </c>
      <c r="Q48" s="7">
        <v>109479.74</v>
      </c>
      <c r="R48" s="7">
        <f t="shared" si="4"/>
        <v>2156131.7415331085</v>
      </c>
      <c r="S48" s="7">
        <v>0</v>
      </c>
      <c r="T48" s="14">
        <f t="shared" si="5"/>
        <v>12079.907069166436</v>
      </c>
      <c r="U48" s="1">
        <f t="shared" si="7"/>
        <v>-12.900000000000006</v>
      </c>
      <c r="V48" s="7">
        <f t="shared" si="7"/>
        <v>50462.470000000205</v>
      </c>
      <c r="W48" s="7">
        <f t="shared" si="7"/>
        <v>9002.1760738566518</v>
      </c>
      <c r="X48" s="7">
        <f t="shared" si="6"/>
        <v>59464.641533108894</v>
      </c>
      <c r="Y48" s="7">
        <f t="shared" si="6"/>
        <v>28252.040000000037</v>
      </c>
      <c r="Z48" s="7">
        <f t="shared" si="6"/>
        <v>3188.7300000000105</v>
      </c>
      <c r="AA48" s="7">
        <f t="shared" si="6"/>
        <v>28023.871533108409</v>
      </c>
      <c r="AB48" s="7">
        <f t="shared" si="6"/>
        <v>0</v>
      </c>
      <c r="AC48" s="14">
        <f t="shared" si="6"/>
        <v>817.06580185617713</v>
      </c>
    </row>
    <row r="49" spans="1:29" x14ac:dyDescent="0.25">
      <c r="A49" s="7" t="s">
        <v>74</v>
      </c>
      <c r="B49" s="7" t="s">
        <v>77</v>
      </c>
      <c r="C49" s="1">
        <v>302.10000000000002</v>
      </c>
      <c r="D49" s="7">
        <v>3609067.4</v>
      </c>
      <c r="E49" s="7">
        <v>-398477.10683185956</v>
      </c>
      <c r="F49" s="7">
        <f t="shared" si="1"/>
        <v>3210590.29</v>
      </c>
      <c r="G49" s="7">
        <v>444890.66</v>
      </c>
      <c r="H49" s="7">
        <v>69394.3</v>
      </c>
      <c r="I49" s="7">
        <f t="shared" si="2"/>
        <v>2696305.33</v>
      </c>
      <c r="J49" s="7">
        <v>0</v>
      </c>
      <c r="K49" s="14">
        <v>10627.56963848703</v>
      </c>
      <c r="L49" s="1">
        <v>300.89999999999998</v>
      </c>
      <c r="M49" s="7">
        <v>3721773.6999999997</v>
      </c>
      <c r="N49" s="7">
        <v>-394904.71703873534</v>
      </c>
      <c r="O49" s="7">
        <f t="shared" si="3"/>
        <v>3326868.9829612644</v>
      </c>
      <c r="P49" s="7">
        <v>454556.21</v>
      </c>
      <c r="Q49" s="7">
        <v>71476.13</v>
      </c>
      <c r="R49" s="7">
        <f t="shared" si="4"/>
        <v>2800836.6429612646</v>
      </c>
      <c r="S49" s="7">
        <v>0</v>
      </c>
      <c r="T49" s="14">
        <f t="shared" si="5"/>
        <v>11056.394094254785</v>
      </c>
      <c r="U49" s="1">
        <f t="shared" si="7"/>
        <v>-1.2000000000000455</v>
      </c>
      <c r="V49" s="7">
        <f t="shared" si="7"/>
        <v>112706.29999999981</v>
      </c>
      <c r="W49" s="7">
        <f t="shared" si="7"/>
        <v>3572.3897931242245</v>
      </c>
      <c r="X49" s="7">
        <f t="shared" si="6"/>
        <v>116278.6929612644</v>
      </c>
      <c r="Y49" s="7">
        <f t="shared" si="6"/>
        <v>9665.5500000000466</v>
      </c>
      <c r="Z49" s="7">
        <f t="shared" si="6"/>
        <v>2081.8300000000017</v>
      </c>
      <c r="AA49" s="7">
        <f t="shared" si="6"/>
        <v>104531.31296126451</v>
      </c>
      <c r="AB49" s="7">
        <f t="shared" si="6"/>
        <v>0</v>
      </c>
      <c r="AC49" s="14">
        <f t="shared" si="6"/>
        <v>428.82445576775535</v>
      </c>
    </row>
    <row r="50" spans="1:29" x14ac:dyDescent="0.25">
      <c r="A50" s="7" t="s">
        <v>74</v>
      </c>
      <c r="B50" s="7" t="s">
        <v>74</v>
      </c>
      <c r="C50" s="1">
        <v>211.9</v>
      </c>
      <c r="D50" s="7">
        <v>2952238.9000000004</v>
      </c>
      <c r="E50" s="7">
        <v>-325956.6766606996</v>
      </c>
      <c r="F50" s="7">
        <f t="shared" si="1"/>
        <v>2626282.2200000002</v>
      </c>
      <c r="G50" s="7">
        <v>437509.13</v>
      </c>
      <c r="H50" s="7">
        <v>72674.53</v>
      </c>
      <c r="I50" s="7">
        <f t="shared" si="2"/>
        <v>2116098.56</v>
      </c>
      <c r="J50" s="7">
        <v>0</v>
      </c>
      <c r="K50" s="14">
        <v>12393.964095933899</v>
      </c>
      <c r="L50" s="1">
        <v>212.9</v>
      </c>
      <c r="M50" s="7">
        <v>3061021.0100000002</v>
      </c>
      <c r="N50" s="7">
        <v>-324794.5020955127</v>
      </c>
      <c r="O50" s="7">
        <f t="shared" si="3"/>
        <v>2736226.5079044877</v>
      </c>
      <c r="P50" s="7">
        <v>454053.78</v>
      </c>
      <c r="Q50" s="7">
        <v>74854.77</v>
      </c>
      <c r="R50" s="7">
        <f t="shared" si="4"/>
        <v>2207317.9579044874</v>
      </c>
      <c r="S50" s="7">
        <v>0</v>
      </c>
      <c r="T50" s="14">
        <f t="shared" si="5"/>
        <v>12852.167721486556</v>
      </c>
      <c r="U50" s="1">
        <f t="shared" si="7"/>
        <v>1</v>
      </c>
      <c r="V50" s="7">
        <f t="shared" si="7"/>
        <v>108782.10999999987</v>
      </c>
      <c r="W50" s="7">
        <f t="shared" si="7"/>
        <v>1162.1745651868987</v>
      </c>
      <c r="X50" s="7">
        <f t="shared" si="6"/>
        <v>109944.28790448746</v>
      </c>
      <c r="Y50" s="7">
        <f t="shared" si="6"/>
        <v>16544.650000000023</v>
      </c>
      <c r="Z50" s="7">
        <f t="shared" si="6"/>
        <v>2180.2400000000052</v>
      </c>
      <c r="AA50" s="7">
        <f t="shared" si="6"/>
        <v>91219.397904487327</v>
      </c>
      <c r="AB50" s="7">
        <f t="shared" si="6"/>
        <v>0</v>
      </c>
      <c r="AC50" s="14">
        <f t="shared" si="6"/>
        <v>458.20362555265638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913155.55999999994</v>
      </c>
      <c r="E51" s="7">
        <v>-100821.49910423577</v>
      </c>
      <c r="F51" s="7">
        <f t="shared" si="1"/>
        <v>812334.06</v>
      </c>
      <c r="G51" s="7">
        <v>278101.24</v>
      </c>
      <c r="H51" s="7">
        <v>45903.81</v>
      </c>
      <c r="I51" s="7">
        <f t="shared" si="2"/>
        <v>488329.01</v>
      </c>
      <c r="J51" s="7">
        <v>0</v>
      </c>
      <c r="K51" s="14">
        <v>16246.673600173259</v>
      </c>
      <c r="L51" s="1">
        <v>50</v>
      </c>
      <c r="M51" s="7">
        <v>945307.92999999993</v>
      </c>
      <c r="N51" s="7">
        <v>-100303.40120118605</v>
      </c>
      <c r="O51" s="7">
        <f t="shared" si="3"/>
        <v>845004.52879881393</v>
      </c>
      <c r="P51" s="7">
        <v>285192.75</v>
      </c>
      <c r="Q51" s="7">
        <v>47280.92</v>
      </c>
      <c r="R51" s="7">
        <f t="shared" si="4"/>
        <v>512530.85879881395</v>
      </c>
      <c r="S51" s="7">
        <v>0</v>
      </c>
      <c r="T51" s="14">
        <f t="shared" si="5"/>
        <v>16900.090575976279</v>
      </c>
      <c r="U51" s="1">
        <f t="shared" si="7"/>
        <v>0</v>
      </c>
      <c r="V51" s="7">
        <f t="shared" si="7"/>
        <v>32152.369999999995</v>
      </c>
      <c r="W51" s="7">
        <f t="shared" si="7"/>
        <v>518.09790304972557</v>
      </c>
      <c r="X51" s="7">
        <f t="shared" si="6"/>
        <v>32670.468798813876</v>
      </c>
      <c r="Y51" s="7">
        <f t="shared" si="6"/>
        <v>7091.5100000000093</v>
      </c>
      <c r="Z51" s="7">
        <f t="shared" si="6"/>
        <v>1377.1100000000006</v>
      </c>
      <c r="AA51" s="7">
        <f t="shared" si="6"/>
        <v>24201.848798813939</v>
      </c>
      <c r="AB51" s="7">
        <f t="shared" si="6"/>
        <v>0</v>
      </c>
      <c r="AC51" s="14">
        <f t="shared" si="6"/>
        <v>653.41697580302025</v>
      </c>
    </row>
    <row r="52" spans="1:29" x14ac:dyDescent="0.25">
      <c r="A52" s="7" t="s">
        <v>79</v>
      </c>
      <c r="B52" s="7" t="s">
        <v>80</v>
      </c>
      <c r="C52" s="1">
        <v>474.3</v>
      </c>
      <c r="D52" s="7">
        <v>4682627.3800000008</v>
      </c>
      <c r="E52" s="7">
        <v>-517008.85684596834</v>
      </c>
      <c r="F52" s="7">
        <f t="shared" si="1"/>
        <v>4165618.52</v>
      </c>
      <c r="G52" s="7">
        <v>1061058.23</v>
      </c>
      <c r="H52" s="7">
        <v>92196.66</v>
      </c>
      <c r="I52" s="7">
        <f t="shared" si="2"/>
        <v>3012363.63</v>
      </c>
      <c r="J52" s="7">
        <v>0</v>
      </c>
      <c r="K52" s="14">
        <v>8782.6619649574059</v>
      </c>
      <c r="L52" s="1">
        <v>486</v>
      </c>
      <c r="M52" s="7">
        <v>4953548.42</v>
      </c>
      <c r="N52" s="7">
        <v>-525604.13255050266</v>
      </c>
      <c r="O52" s="7">
        <f t="shared" si="3"/>
        <v>4427944.2874494977</v>
      </c>
      <c r="P52" s="7">
        <v>1096917.33</v>
      </c>
      <c r="Q52" s="7">
        <v>94962.559999999998</v>
      </c>
      <c r="R52" s="7">
        <f t="shared" si="4"/>
        <v>3236064.3974494976</v>
      </c>
      <c r="S52" s="7">
        <v>0</v>
      </c>
      <c r="T52" s="14">
        <f t="shared" si="5"/>
        <v>9110.9964762335348</v>
      </c>
      <c r="U52" s="1">
        <f t="shared" si="7"/>
        <v>11.699999999999989</v>
      </c>
      <c r="V52" s="7">
        <f t="shared" si="7"/>
        <v>270921.03999999911</v>
      </c>
      <c r="W52" s="7">
        <f t="shared" si="7"/>
        <v>-8595.2757045343169</v>
      </c>
      <c r="X52" s="7">
        <f t="shared" si="6"/>
        <v>262325.76744949771</v>
      </c>
      <c r="Y52" s="7">
        <f t="shared" si="6"/>
        <v>35859.100000000093</v>
      </c>
      <c r="Z52" s="7">
        <f t="shared" si="6"/>
        <v>2765.8999999999942</v>
      </c>
      <c r="AA52" s="7">
        <f t="shared" si="6"/>
        <v>223700.76744949771</v>
      </c>
      <c r="AB52" s="7">
        <f t="shared" si="6"/>
        <v>0</v>
      </c>
      <c r="AC52" s="14">
        <f t="shared" si="6"/>
        <v>328.33451127612898</v>
      </c>
    </row>
    <row r="53" spans="1:29" x14ac:dyDescent="0.25">
      <c r="A53" s="7" t="s">
        <v>79</v>
      </c>
      <c r="B53" s="7" t="s">
        <v>81</v>
      </c>
      <c r="C53" s="1">
        <v>11452</v>
      </c>
      <c r="D53" s="7">
        <v>100416779.83000001</v>
      </c>
      <c r="E53" s="7">
        <v>-11087015.970948683</v>
      </c>
      <c r="F53" s="7">
        <f t="shared" si="1"/>
        <v>89329763.859999999</v>
      </c>
      <c r="G53" s="7">
        <v>10598084.880000001</v>
      </c>
      <c r="H53" s="7">
        <v>1294054.04</v>
      </c>
      <c r="I53" s="7">
        <f t="shared" si="2"/>
        <v>77437624.939999998</v>
      </c>
      <c r="J53" s="7">
        <v>0</v>
      </c>
      <c r="K53" s="14">
        <v>7800.359934869186</v>
      </c>
      <c r="L53" s="1">
        <v>11392.9</v>
      </c>
      <c r="M53" s="7">
        <v>103168941.75</v>
      </c>
      <c r="N53" s="7">
        <v>-10946904.630168546</v>
      </c>
      <c r="O53" s="7">
        <f t="shared" si="3"/>
        <v>92222037.119831458</v>
      </c>
      <c r="P53" s="7">
        <v>10896206.130000001</v>
      </c>
      <c r="Q53" s="7">
        <v>1332875.6599999999</v>
      </c>
      <c r="R53" s="7">
        <f t="shared" si="4"/>
        <v>79992955.329831466</v>
      </c>
      <c r="S53" s="7">
        <v>0</v>
      </c>
      <c r="T53" s="14">
        <f t="shared" si="5"/>
        <v>8094.693811042971</v>
      </c>
      <c r="U53" s="1">
        <f t="shared" si="7"/>
        <v>-59.100000000000364</v>
      </c>
      <c r="V53" s="7">
        <f t="shared" si="7"/>
        <v>2752161.9199999869</v>
      </c>
      <c r="W53" s="7">
        <f t="shared" si="7"/>
        <v>140111.34078013711</v>
      </c>
      <c r="X53" s="7">
        <f t="shared" si="6"/>
        <v>2892273.2598314583</v>
      </c>
      <c r="Y53" s="7">
        <f t="shared" si="6"/>
        <v>298121.25</v>
      </c>
      <c r="Z53" s="7">
        <f t="shared" si="6"/>
        <v>38821.619999999879</v>
      </c>
      <c r="AA53" s="7">
        <f t="shared" si="6"/>
        <v>2555330.3898314685</v>
      </c>
      <c r="AB53" s="7">
        <f t="shared" si="6"/>
        <v>0</v>
      </c>
      <c r="AC53" s="14">
        <f t="shared" si="6"/>
        <v>294.33387617378503</v>
      </c>
    </row>
    <row r="54" spans="1:29" x14ac:dyDescent="0.25">
      <c r="A54" s="7" t="s">
        <v>79</v>
      </c>
      <c r="B54" s="7" t="s">
        <v>82</v>
      </c>
      <c r="C54" s="1">
        <v>9048.2000000000007</v>
      </c>
      <c r="D54" s="7">
        <v>74027124.444000006</v>
      </c>
      <c r="E54" s="7">
        <v>-8173334.3011347353</v>
      </c>
      <c r="F54" s="7">
        <f t="shared" si="1"/>
        <v>65853790.140000001</v>
      </c>
      <c r="G54" s="7">
        <v>7984188.3200000003</v>
      </c>
      <c r="H54" s="7">
        <v>804806.61</v>
      </c>
      <c r="I54" s="7">
        <f t="shared" si="2"/>
        <v>57064795.210000001</v>
      </c>
      <c r="J54" s="7">
        <v>0</v>
      </c>
      <c r="K54" s="14">
        <v>7278.1060614650105</v>
      </c>
      <c r="L54" s="1">
        <v>9144.7999999999993</v>
      </c>
      <c r="M54" s="7">
        <v>77347449.979999989</v>
      </c>
      <c r="N54" s="7">
        <v>-8207074.1829412235</v>
      </c>
      <c r="O54" s="7">
        <f t="shared" si="3"/>
        <v>69140375.797058761</v>
      </c>
      <c r="P54" s="7">
        <v>8200826.7000000002</v>
      </c>
      <c r="Q54" s="7">
        <v>828950.81</v>
      </c>
      <c r="R54" s="7">
        <f t="shared" si="4"/>
        <v>60110598.287058756</v>
      </c>
      <c r="S54" s="7">
        <v>0</v>
      </c>
      <c r="T54" s="14">
        <f t="shared" si="5"/>
        <v>7560.6219706345428</v>
      </c>
      <c r="U54" s="1">
        <f t="shared" si="7"/>
        <v>96.599999999998545</v>
      </c>
      <c r="V54" s="7">
        <f t="shared" si="7"/>
        <v>3320325.5359999835</v>
      </c>
      <c r="W54" s="7">
        <f t="shared" si="7"/>
        <v>-33739.881806488149</v>
      </c>
      <c r="X54" s="7">
        <f t="shared" si="6"/>
        <v>3286585.6570587605</v>
      </c>
      <c r="Y54" s="7">
        <f t="shared" si="6"/>
        <v>216638.37999999989</v>
      </c>
      <c r="Z54" s="7">
        <f t="shared" si="6"/>
        <v>24144.20000000007</v>
      </c>
      <c r="AA54" s="7">
        <f t="shared" si="6"/>
        <v>3045803.0770587549</v>
      </c>
      <c r="AB54" s="7">
        <f t="shared" si="6"/>
        <v>0</v>
      </c>
      <c r="AC54" s="14">
        <f t="shared" si="6"/>
        <v>282.51590916953228</v>
      </c>
    </row>
    <row r="55" spans="1:29" x14ac:dyDescent="0.25">
      <c r="A55" s="7" t="s">
        <v>79</v>
      </c>
      <c r="B55" s="7" t="s">
        <v>83</v>
      </c>
      <c r="C55" s="1">
        <v>7826.5</v>
      </c>
      <c r="D55" s="7">
        <v>64031883.630000003</v>
      </c>
      <c r="E55" s="7">
        <v>-7069759.8315500319</v>
      </c>
      <c r="F55" s="7">
        <f t="shared" si="1"/>
        <v>56962123.799999997</v>
      </c>
      <c r="G55" s="7">
        <v>2928779.41</v>
      </c>
      <c r="H55" s="7">
        <v>354929.4</v>
      </c>
      <c r="I55" s="7">
        <f t="shared" si="2"/>
        <v>53678414.990000002</v>
      </c>
      <c r="J55" s="7">
        <v>0</v>
      </c>
      <c r="K55" s="14">
        <v>7278.1060614650105</v>
      </c>
      <c r="L55" s="1">
        <v>7806</v>
      </c>
      <c r="M55" s="7">
        <v>66023772.479999997</v>
      </c>
      <c r="N55" s="7">
        <v>-7005557.3741746424</v>
      </c>
      <c r="O55" s="7">
        <f t="shared" si="3"/>
        <v>59018215.105825357</v>
      </c>
      <c r="P55" s="7">
        <v>2968510.15</v>
      </c>
      <c r="Q55" s="7">
        <v>365577.28</v>
      </c>
      <c r="R55" s="7">
        <f t="shared" si="4"/>
        <v>55684127.675825357</v>
      </c>
      <c r="S55" s="7">
        <v>0</v>
      </c>
      <c r="T55" s="14">
        <f t="shared" si="5"/>
        <v>7560.6219710255391</v>
      </c>
      <c r="U55" s="1">
        <f t="shared" si="7"/>
        <v>-20.5</v>
      </c>
      <c r="V55" s="7">
        <f t="shared" si="7"/>
        <v>1991888.849999994</v>
      </c>
      <c r="W55" s="7">
        <f t="shared" si="7"/>
        <v>64202.457375389524</v>
      </c>
      <c r="X55" s="7">
        <f t="shared" si="6"/>
        <v>2056091.3058253601</v>
      </c>
      <c r="Y55" s="7">
        <f t="shared" si="6"/>
        <v>39730.739999999758</v>
      </c>
      <c r="Z55" s="7">
        <f t="shared" si="6"/>
        <v>10647.880000000005</v>
      </c>
      <c r="AA55" s="7">
        <f t="shared" si="6"/>
        <v>2005712.6858253554</v>
      </c>
      <c r="AB55" s="7">
        <f t="shared" si="6"/>
        <v>0</v>
      </c>
      <c r="AC55" s="14">
        <f t="shared" si="6"/>
        <v>282.5159095605286</v>
      </c>
    </row>
    <row r="56" spans="1:29" x14ac:dyDescent="0.25">
      <c r="A56" s="7" t="s">
        <v>79</v>
      </c>
      <c r="B56" s="7" t="s">
        <v>84</v>
      </c>
      <c r="C56" s="1">
        <v>30132</v>
      </c>
      <c r="D56" s="7">
        <v>256152062.92000002</v>
      </c>
      <c r="E56" s="7">
        <v>-28281747.506675564</v>
      </c>
      <c r="F56" s="7">
        <f t="shared" si="1"/>
        <v>227870315.41</v>
      </c>
      <c r="G56" s="7">
        <v>59649010.840000004</v>
      </c>
      <c r="H56" s="7">
        <v>7300888.5700000003</v>
      </c>
      <c r="I56" s="7">
        <f t="shared" si="2"/>
        <v>160920416</v>
      </c>
      <c r="J56" s="7">
        <v>0</v>
      </c>
      <c r="K56" s="14">
        <v>7562.399063106237</v>
      </c>
      <c r="L56" s="1">
        <v>30361.200000000001</v>
      </c>
      <c r="M56" s="7">
        <v>267002298</v>
      </c>
      <c r="N56" s="7">
        <v>-28330703.43325337</v>
      </c>
      <c r="O56" s="7">
        <f t="shared" si="3"/>
        <v>238671594.56674662</v>
      </c>
      <c r="P56" s="7">
        <v>60325540.409999996</v>
      </c>
      <c r="Q56" s="7">
        <v>7519915.2300000004</v>
      </c>
      <c r="R56" s="7">
        <f t="shared" si="4"/>
        <v>170826138.92674664</v>
      </c>
      <c r="S56" s="7">
        <v>0</v>
      </c>
      <c r="T56" s="14">
        <f t="shared" si="5"/>
        <v>7861.0725059202741</v>
      </c>
      <c r="U56" s="1">
        <f t="shared" si="7"/>
        <v>229.20000000000073</v>
      </c>
      <c r="V56" s="7">
        <f t="shared" si="7"/>
        <v>10850235.079999983</v>
      </c>
      <c r="W56" s="7">
        <f t="shared" si="7"/>
        <v>-48955.926577806473</v>
      </c>
      <c r="X56" s="7">
        <f t="shared" si="6"/>
        <v>10801279.156746626</v>
      </c>
      <c r="Y56" s="7">
        <f t="shared" si="6"/>
        <v>676529.56999999285</v>
      </c>
      <c r="Z56" s="7">
        <f t="shared" si="6"/>
        <v>219026.66000000015</v>
      </c>
      <c r="AA56" s="7">
        <f t="shared" si="6"/>
        <v>9905722.9267466366</v>
      </c>
      <c r="AB56" s="7">
        <f t="shared" si="6"/>
        <v>0</v>
      </c>
      <c r="AC56" s="14">
        <f t="shared" si="6"/>
        <v>298.67344281403712</v>
      </c>
    </row>
    <row r="57" spans="1:29" x14ac:dyDescent="0.25">
      <c r="A57" s="7" t="s">
        <v>79</v>
      </c>
      <c r="B57" s="7" t="s">
        <v>85</v>
      </c>
      <c r="C57" s="1">
        <v>4945.8999999999996</v>
      </c>
      <c r="D57" s="7">
        <v>40464485.177999996</v>
      </c>
      <c r="E57" s="7">
        <v>-4467683.5304239821</v>
      </c>
      <c r="F57" s="7">
        <f t="shared" si="1"/>
        <v>35996801.649999999</v>
      </c>
      <c r="G57" s="7">
        <v>10373437.26</v>
      </c>
      <c r="H57" s="7">
        <v>1297465.48</v>
      </c>
      <c r="I57" s="7">
        <f t="shared" si="2"/>
        <v>24325898.91</v>
      </c>
      <c r="J57" s="7">
        <v>0</v>
      </c>
      <c r="K57" s="14">
        <v>7278.1060614650105</v>
      </c>
      <c r="L57" s="1">
        <v>4959.3</v>
      </c>
      <c r="M57" s="7">
        <v>41946156.144000001</v>
      </c>
      <c r="N57" s="7">
        <v>-4450763.6030930448</v>
      </c>
      <c r="O57" s="7">
        <f t="shared" si="3"/>
        <v>37495392.540906958</v>
      </c>
      <c r="P57" s="7">
        <v>10438656.039999999</v>
      </c>
      <c r="Q57" s="7">
        <v>1336389.44</v>
      </c>
      <c r="R57" s="7">
        <f t="shared" si="4"/>
        <v>25720347.060906958</v>
      </c>
      <c r="S57" s="7">
        <v>0</v>
      </c>
      <c r="T57" s="14">
        <f t="shared" si="5"/>
        <v>7560.6219710255391</v>
      </c>
      <c r="U57" s="1">
        <f t="shared" si="7"/>
        <v>13.400000000000546</v>
      </c>
      <c r="V57" s="7">
        <f t="shared" si="7"/>
        <v>1481670.9660000056</v>
      </c>
      <c r="W57" s="7">
        <f t="shared" si="7"/>
        <v>16919.927330937237</v>
      </c>
      <c r="X57" s="7">
        <f t="shared" si="6"/>
        <v>1498590.8909069598</v>
      </c>
      <c r="Y57" s="7">
        <f t="shared" si="6"/>
        <v>65218.779999999329</v>
      </c>
      <c r="Z57" s="7">
        <f t="shared" si="6"/>
        <v>38923.959999999963</v>
      </c>
      <c r="AA57" s="7">
        <f t="shared" si="6"/>
        <v>1394448.1509069577</v>
      </c>
      <c r="AB57" s="7">
        <f t="shared" si="6"/>
        <v>0</v>
      </c>
      <c r="AC57" s="14">
        <f t="shared" si="6"/>
        <v>282.5159095605286</v>
      </c>
    </row>
    <row r="58" spans="1:29" x14ac:dyDescent="0.25">
      <c r="A58" s="7" t="s">
        <v>79</v>
      </c>
      <c r="B58" s="7" t="s">
        <v>86</v>
      </c>
      <c r="C58" s="1">
        <v>1405.8999999999999</v>
      </c>
      <c r="D58" s="7">
        <v>12265923.229999999</v>
      </c>
      <c r="E58" s="7">
        <v>-1354280.4995307368</v>
      </c>
      <c r="F58" s="7">
        <f t="shared" si="1"/>
        <v>10911642.73</v>
      </c>
      <c r="G58" s="7">
        <v>2742192.3</v>
      </c>
      <c r="H58" s="7">
        <v>334875.34000000003</v>
      </c>
      <c r="I58" s="7">
        <f t="shared" si="2"/>
        <v>7834575.0899999999</v>
      </c>
      <c r="J58" s="7">
        <v>0</v>
      </c>
      <c r="K58" s="14">
        <v>7761.3184538156856</v>
      </c>
      <c r="L58" s="1">
        <v>1400</v>
      </c>
      <c r="M58" s="7">
        <v>12647158.450000001</v>
      </c>
      <c r="N58" s="7">
        <v>-1341946.8596495541</v>
      </c>
      <c r="O58" s="7">
        <f t="shared" si="3"/>
        <v>11305211.590350447</v>
      </c>
      <c r="P58" s="7">
        <v>2773627.85</v>
      </c>
      <c r="Q58" s="7">
        <v>344921.59999999998</v>
      </c>
      <c r="R58" s="7">
        <f t="shared" si="4"/>
        <v>8186662.140350448</v>
      </c>
      <c r="S58" s="7">
        <v>0</v>
      </c>
      <c r="T58" s="14">
        <f t="shared" si="5"/>
        <v>8075.1511359646056</v>
      </c>
      <c r="U58" s="1">
        <f t="shared" si="7"/>
        <v>-5.8999999999998636</v>
      </c>
      <c r="V58" s="7">
        <f t="shared" si="7"/>
        <v>381235.22000000253</v>
      </c>
      <c r="W58" s="7">
        <f t="shared" si="7"/>
        <v>12333.639881182695</v>
      </c>
      <c r="X58" s="7">
        <f t="shared" si="6"/>
        <v>393568.86035044678</v>
      </c>
      <c r="Y58" s="7">
        <f t="shared" si="6"/>
        <v>31435.550000000279</v>
      </c>
      <c r="Z58" s="7">
        <f t="shared" si="6"/>
        <v>10046.259999999951</v>
      </c>
      <c r="AA58" s="7">
        <f t="shared" si="6"/>
        <v>352087.05035044812</v>
      </c>
      <c r="AB58" s="7">
        <f t="shared" si="6"/>
        <v>0</v>
      </c>
      <c r="AC58" s="14">
        <f t="shared" si="6"/>
        <v>313.83268214891996</v>
      </c>
    </row>
    <row r="59" spans="1:29" x14ac:dyDescent="0.25">
      <c r="A59" s="7" t="s">
        <v>79</v>
      </c>
      <c r="B59" s="7" t="s">
        <v>87</v>
      </c>
      <c r="C59" s="1">
        <v>24330.6</v>
      </c>
      <c r="D59" s="7">
        <v>198855220.382</v>
      </c>
      <c r="E59" s="7">
        <v>-21955603.515808877</v>
      </c>
      <c r="F59" s="7">
        <f t="shared" si="1"/>
        <v>176899616.87</v>
      </c>
      <c r="G59" s="7">
        <v>41645230.210000001</v>
      </c>
      <c r="H59" s="7">
        <v>4953188.57</v>
      </c>
      <c r="I59" s="7">
        <f t="shared" si="2"/>
        <v>130301198.09</v>
      </c>
      <c r="J59" s="7">
        <v>0</v>
      </c>
      <c r="K59" s="14">
        <v>7270.6605641257966</v>
      </c>
      <c r="L59" s="1">
        <v>24597.9</v>
      </c>
      <c r="M59" s="7">
        <v>207837561.96000001</v>
      </c>
      <c r="N59" s="7">
        <v>-22052935.028219055</v>
      </c>
      <c r="O59" s="7">
        <f t="shared" si="3"/>
        <v>185784626.93178096</v>
      </c>
      <c r="P59" s="7">
        <v>42195534.729999997</v>
      </c>
      <c r="Q59" s="7">
        <v>5101784.2300000004</v>
      </c>
      <c r="R59" s="7">
        <f t="shared" si="4"/>
        <v>138487307.97178099</v>
      </c>
      <c r="S59" s="7">
        <v>0</v>
      </c>
      <c r="T59" s="14">
        <f t="shared" si="5"/>
        <v>7552.8653637823127</v>
      </c>
      <c r="U59" s="1">
        <f t="shared" si="7"/>
        <v>267.30000000000291</v>
      </c>
      <c r="V59" s="7">
        <f t="shared" si="7"/>
        <v>8982341.5780000091</v>
      </c>
      <c r="W59" s="7">
        <f t="shared" si="7"/>
        <v>-97331.512410178781</v>
      </c>
      <c r="X59" s="7">
        <f t="shared" si="6"/>
        <v>8885010.0617809594</v>
      </c>
      <c r="Y59" s="7">
        <f t="shared" si="6"/>
        <v>550304.51999999583</v>
      </c>
      <c r="Z59" s="7">
        <f t="shared" si="6"/>
        <v>148595.66000000015</v>
      </c>
      <c r="AA59" s="7">
        <f t="shared" si="6"/>
        <v>8186109.881780982</v>
      </c>
      <c r="AB59" s="7">
        <f t="shared" si="6"/>
        <v>0</v>
      </c>
      <c r="AC59" s="14">
        <f t="shared" si="6"/>
        <v>282.20479965651612</v>
      </c>
    </row>
    <row r="60" spans="1:29" x14ac:dyDescent="0.25">
      <c r="A60" s="7" t="s">
        <v>79</v>
      </c>
      <c r="B60" s="7" t="s">
        <v>88</v>
      </c>
      <c r="C60" s="1">
        <v>976.5</v>
      </c>
      <c r="D60" s="7">
        <v>8940099.2300000004</v>
      </c>
      <c r="E60" s="7">
        <v>-987076.29454637947</v>
      </c>
      <c r="F60" s="7">
        <f t="shared" si="1"/>
        <v>7953022.9400000004</v>
      </c>
      <c r="G60" s="7">
        <v>840429.81</v>
      </c>
      <c r="H60" s="7">
        <v>172436.45</v>
      </c>
      <c r="I60" s="7">
        <f t="shared" si="2"/>
        <v>6940156.6799999997</v>
      </c>
      <c r="J60" s="7">
        <v>0</v>
      </c>
      <c r="K60" s="14">
        <v>8144.4129098219564</v>
      </c>
      <c r="L60" s="1">
        <v>977.6</v>
      </c>
      <c r="M60" s="7">
        <v>9253732.8600000013</v>
      </c>
      <c r="N60" s="7">
        <v>-981882.04098232731</v>
      </c>
      <c r="O60" s="7">
        <f t="shared" si="3"/>
        <v>8271850.8190176738</v>
      </c>
      <c r="P60" s="7">
        <v>861775</v>
      </c>
      <c r="Q60" s="7">
        <v>177609.54</v>
      </c>
      <c r="R60" s="7">
        <f t="shared" si="4"/>
        <v>7232466.2790176738</v>
      </c>
      <c r="S60" s="7">
        <v>0</v>
      </c>
      <c r="T60" s="14">
        <f t="shared" si="5"/>
        <v>8461.3858623339547</v>
      </c>
      <c r="U60" s="1">
        <f t="shared" si="7"/>
        <v>1.1000000000000227</v>
      </c>
      <c r="V60" s="7">
        <f t="shared" si="7"/>
        <v>313633.63000000082</v>
      </c>
      <c r="W60" s="7">
        <f t="shared" si="7"/>
        <v>5194.2535640521673</v>
      </c>
      <c r="X60" s="7">
        <f t="shared" si="6"/>
        <v>318827.87901767343</v>
      </c>
      <c r="Y60" s="7">
        <f t="shared" si="6"/>
        <v>21345.189999999944</v>
      </c>
      <c r="Z60" s="7">
        <f t="shared" si="6"/>
        <v>5173.0899999999965</v>
      </c>
      <c r="AA60" s="7">
        <f t="shared" si="6"/>
        <v>292309.5990176741</v>
      </c>
      <c r="AB60" s="7">
        <f t="shared" si="6"/>
        <v>0</v>
      </c>
      <c r="AC60" s="14">
        <f t="shared" si="6"/>
        <v>316.9729525119983</v>
      </c>
    </row>
    <row r="61" spans="1:29" x14ac:dyDescent="0.25">
      <c r="A61" s="7" t="s">
        <v>79</v>
      </c>
      <c r="B61" s="7" t="s">
        <v>89</v>
      </c>
      <c r="C61" s="1">
        <v>636.70000000000005</v>
      </c>
      <c r="D61" s="7">
        <v>5958337.9800000004</v>
      </c>
      <c r="E61" s="7">
        <v>-657860.05542506266</v>
      </c>
      <c r="F61" s="7">
        <f t="shared" si="1"/>
        <v>5300477.92</v>
      </c>
      <c r="G61" s="7">
        <v>905428.04</v>
      </c>
      <c r="H61" s="7">
        <v>108726.14</v>
      </c>
      <c r="I61" s="7">
        <f t="shared" si="2"/>
        <v>4286323.74</v>
      </c>
      <c r="J61" s="7">
        <v>0</v>
      </c>
      <c r="K61" s="14">
        <v>8324.9182335282821</v>
      </c>
      <c r="L61" s="1">
        <v>625.29999999999995</v>
      </c>
      <c r="M61" s="7">
        <v>6061694.0999999996</v>
      </c>
      <c r="N61" s="7">
        <v>-643185.69217034115</v>
      </c>
      <c r="O61" s="7">
        <f t="shared" si="3"/>
        <v>5418508.4078296581</v>
      </c>
      <c r="P61" s="7">
        <v>920724.56</v>
      </c>
      <c r="Q61" s="7">
        <v>111987.92</v>
      </c>
      <c r="R61" s="7">
        <f t="shared" si="4"/>
        <v>4385795.9278296586</v>
      </c>
      <c r="S61" s="7">
        <v>0</v>
      </c>
      <c r="T61" s="14">
        <f t="shared" si="5"/>
        <v>8665.4540345908499</v>
      </c>
      <c r="U61" s="1">
        <f t="shared" si="7"/>
        <v>-11.400000000000091</v>
      </c>
      <c r="V61" s="7">
        <f t="shared" si="7"/>
        <v>103356.11999999918</v>
      </c>
      <c r="W61" s="7">
        <f t="shared" si="7"/>
        <v>14674.363254721509</v>
      </c>
      <c r="X61" s="7">
        <f t="shared" si="6"/>
        <v>118030.4878296582</v>
      </c>
      <c r="Y61" s="7">
        <f t="shared" si="6"/>
        <v>15296.520000000019</v>
      </c>
      <c r="Z61" s="7">
        <f t="shared" si="6"/>
        <v>3261.7799999999988</v>
      </c>
      <c r="AA61" s="7">
        <f t="shared" si="6"/>
        <v>99472.187829658389</v>
      </c>
      <c r="AB61" s="7">
        <f t="shared" si="6"/>
        <v>0</v>
      </c>
      <c r="AC61" s="14">
        <f t="shared" si="6"/>
        <v>340.53580106256777</v>
      </c>
    </row>
    <row r="62" spans="1:29" x14ac:dyDescent="0.25">
      <c r="A62" s="7" t="s">
        <v>79</v>
      </c>
      <c r="B62" s="7" t="s">
        <v>90</v>
      </c>
      <c r="C62" s="1">
        <v>257.2</v>
      </c>
      <c r="D62" s="7">
        <v>3311248.1</v>
      </c>
      <c r="E62" s="7">
        <v>-365594.87996552576</v>
      </c>
      <c r="F62" s="7">
        <f t="shared" si="1"/>
        <v>2945653.22</v>
      </c>
      <c r="G62" s="7">
        <v>295165.63</v>
      </c>
      <c r="H62" s="7">
        <v>44112.160000000003</v>
      </c>
      <c r="I62" s="7">
        <f t="shared" si="2"/>
        <v>2606375.4300000002</v>
      </c>
      <c r="J62" s="7">
        <v>0</v>
      </c>
      <c r="K62" s="14">
        <v>11452.767647266452</v>
      </c>
      <c r="L62" s="1">
        <v>254.4</v>
      </c>
      <c r="M62" s="7">
        <v>3405416.9000000004</v>
      </c>
      <c r="N62" s="7">
        <v>-361337.17568411736</v>
      </c>
      <c r="O62" s="7">
        <f t="shared" si="3"/>
        <v>3044079.7243158831</v>
      </c>
      <c r="P62" s="7">
        <v>299271.73</v>
      </c>
      <c r="Q62" s="7">
        <v>45435.519999999997</v>
      </c>
      <c r="R62" s="7">
        <f t="shared" si="4"/>
        <v>2699372.4743158831</v>
      </c>
      <c r="S62" s="7">
        <v>0</v>
      </c>
      <c r="T62" s="14">
        <f t="shared" si="5"/>
        <v>11965.722186776269</v>
      </c>
      <c r="U62" s="1">
        <f t="shared" si="7"/>
        <v>-2.7999999999999829</v>
      </c>
      <c r="V62" s="7">
        <f t="shared" si="7"/>
        <v>94168.800000000279</v>
      </c>
      <c r="W62" s="7">
        <f t="shared" si="7"/>
        <v>4257.7042814083979</v>
      </c>
      <c r="X62" s="7">
        <f t="shared" si="6"/>
        <v>98426.504315882921</v>
      </c>
      <c r="Y62" s="7">
        <f t="shared" si="6"/>
        <v>4106.0999999999767</v>
      </c>
      <c r="Z62" s="7">
        <f t="shared" si="6"/>
        <v>1323.3599999999933</v>
      </c>
      <c r="AA62" s="7">
        <f t="shared" si="6"/>
        <v>92997.044315882958</v>
      </c>
      <c r="AB62" s="7">
        <f t="shared" si="6"/>
        <v>0</v>
      </c>
      <c r="AC62" s="14">
        <f t="shared" si="6"/>
        <v>512.95453950981755</v>
      </c>
    </row>
    <row r="63" spans="1:29" x14ac:dyDescent="0.25">
      <c r="A63" s="7" t="s">
        <v>79</v>
      </c>
      <c r="B63" s="7" t="s">
        <v>91</v>
      </c>
      <c r="C63" s="1">
        <v>6301.1</v>
      </c>
      <c r="D63" s="7">
        <v>51551945.562000006</v>
      </c>
      <c r="E63" s="7">
        <v>-5691849.9552264623</v>
      </c>
      <c r="F63" s="7">
        <f t="shared" si="1"/>
        <v>45860095.609999999</v>
      </c>
      <c r="G63" s="7">
        <v>11539352.060000001</v>
      </c>
      <c r="H63" s="7">
        <v>1323659.43</v>
      </c>
      <c r="I63" s="7">
        <f t="shared" si="2"/>
        <v>32997084.120000001</v>
      </c>
      <c r="J63" s="7">
        <v>0</v>
      </c>
      <c r="K63" s="14">
        <v>7278.1060614650114</v>
      </c>
      <c r="L63" s="1">
        <v>6488</v>
      </c>
      <c r="M63" s="7">
        <v>54876023.039999999</v>
      </c>
      <c r="N63" s="7">
        <v>-5822707.6919863028</v>
      </c>
      <c r="O63" s="7">
        <f t="shared" si="3"/>
        <v>49053315.348013699</v>
      </c>
      <c r="P63" s="7">
        <v>11787708.82</v>
      </c>
      <c r="Q63" s="7">
        <v>1363369.21</v>
      </c>
      <c r="R63" s="7">
        <f t="shared" si="4"/>
        <v>35902237.318013698</v>
      </c>
      <c r="S63" s="7">
        <v>0</v>
      </c>
      <c r="T63" s="14">
        <f t="shared" si="5"/>
        <v>7560.6219710255391</v>
      </c>
      <c r="U63" s="1">
        <f t="shared" si="7"/>
        <v>186.89999999999964</v>
      </c>
      <c r="V63" s="7">
        <f t="shared" si="7"/>
        <v>3324077.4779999927</v>
      </c>
      <c r="W63" s="7">
        <f t="shared" si="7"/>
        <v>-130857.73675984051</v>
      </c>
      <c r="X63" s="7">
        <f t="shared" si="6"/>
        <v>3193219.7380136997</v>
      </c>
      <c r="Y63" s="7">
        <f t="shared" si="6"/>
        <v>248356.75999999978</v>
      </c>
      <c r="Z63" s="7">
        <f t="shared" si="6"/>
        <v>39709.780000000028</v>
      </c>
      <c r="AA63" s="7">
        <f t="shared" si="6"/>
        <v>2905153.1980136968</v>
      </c>
      <c r="AB63" s="7">
        <f t="shared" si="6"/>
        <v>0</v>
      </c>
      <c r="AC63" s="14">
        <f t="shared" si="6"/>
        <v>282.51590956052769</v>
      </c>
    </row>
    <row r="64" spans="1:29" x14ac:dyDescent="0.25">
      <c r="A64" s="7" t="s">
        <v>79</v>
      </c>
      <c r="B64" s="7" t="s">
        <v>92</v>
      </c>
      <c r="C64" s="1">
        <v>22501.5</v>
      </c>
      <c r="D64" s="7">
        <v>184463667.34</v>
      </c>
      <c r="E64" s="7">
        <v>-20366632.243342917</v>
      </c>
      <c r="F64" s="7">
        <f t="shared" si="1"/>
        <v>164097035.09999999</v>
      </c>
      <c r="G64" s="7">
        <v>20559617.809999999</v>
      </c>
      <c r="H64" s="7">
        <v>2357006.73</v>
      </c>
      <c r="I64" s="7">
        <f t="shared" si="2"/>
        <v>141180410.56</v>
      </c>
      <c r="J64" s="7">
        <v>0</v>
      </c>
      <c r="K64" s="14">
        <v>7292.7119594186215</v>
      </c>
      <c r="L64" s="1">
        <v>23231.800000000003</v>
      </c>
      <c r="M64" s="7">
        <v>196934140.12</v>
      </c>
      <c r="N64" s="7">
        <v>-20896010.114573937</v>
      </c>
      <c r="O64" s="7">
        <f t="shared" si="3"/>
        <v>176038130.00542608</v>
      </c>
      <c r="P64" s="7">
        <v>21261363.329999998</v>
      </c>
      <c r="Q64" s="7">
        <v>2427716.9300000002</v>
      </c>
      <c r="R64" s="7">
        <f t="shared" si="4"/>
        <v>152349049.74542606</v>
      </c>
      <c r="S64" s="7">
        <v>0</v>
      </c>
      <c r="T64" s="14">
        <f t="shared" si="5"/>
        <v>7577.464079641959</v>
      </c>
      <c r="U64" s="1">
        <f t="shared" si="7"/>
        <v>730.30000000000291</v>
      </c>
      <c r="V64" s="7">
        <f t="shared" si="7"/>
        <v>12470472.780000001</v>
      </c>
      <c r="W64" s="7">
        <f t="shared" si="7"/>
        <v>-529377.8712310195</v>
      </c>
      <c r="X64" s="7">
        <f t="shared" si="7"/>
        <v>11941094.905426085</v>
      </c>
      <c r="Y64" s="7">
        <f t="shared" si="7"/>
        <v>701745.51999999955</v>
      </c>
      <c r="Z64" s="7">
        <f t="shared" si="7"/>
        <v>70710.200000000186</v>
      </c>
      <c r="AA64" s="7">
        <f t="shared" si="7"/>
        <v>11168639.185426056</v>
      </c>
      <c r="AB64" s="7">
        <f t="shared" si="7"/>
        <v>0</v>
      </c>
      <c r="AC64" s="14">
        <f t="shared" si="7"/>
        <v>284.75212022333744</v>
      </c>
    </row>
    <row r="65" spans="1:29" x14ac:dyDescent="0.25">
      <c r="A65" s="7" t="s">
        <v>79</v>
      </c>
      <c r="B65" s="7" t="s">
        <v>93</v>
      </c>
      <c r="C65" s="1">
        <v>194.6</v>
      </c>
      <c r="D65" s="7">
        <v>2788512.66</v>
      </c>
      <c r="E65" s="7">
        <v>-307879.66362745484</v>
      </c>
      <c r="F65" s="7">
        <f t="shared" si="1"/>
        <v>2480633</v>
      </c>
      <c r="G65" s="7">
        <v>139436.85999999999</v>
      </c>
      <c r="H65" s="7">
        <v>8553.7199999999993</v>
      </c>
      <c r="I65" s="7">
        <f t="shared" si="2"/>
        <v>2332642.42</v>
      </c>
      <c r="J65" s="7">
        <v>0</v>
      </c>
      <c r="K65" s="14">
        <v>12747.337272629142</v>
      </c>
      <c r="L65" s="1">
        <v>206.20000000000002</v>
      </c>
      <c r="M65" s="7">
        <v>2977207.2499999995</v>
      </c>
      <c r="N65" s="7">
        <v>-315901.30980476359</v>
      </c>
      <c r="O65" s="7">
        <f t="shared" si="3"/>
        <v>2661305.9401952359</v>
      </c>
      <c r="P65" s="7">
        <v>155910.76999999999</v>
      </c>
      <c r="Q65" s="7">
        <v>8810.33</v>
      </c>
      <c r="R65" s="7">
        <f t="shared" si="4"/>
        <v>2496584.8401952358</v>
      </c>
      <c r="S65" s="7">
        <v>0</v>
      </c>
      <c r="T65" s="14">
        <f t="shared" si="5"/>
        <v>12906.430359821705</v>
      </c>
      <c r="U65" s="1">
        <f t="shared" ref="U65:AC93" si="8">L65-C65</f>
        <v>11.600000000000023</v>
      </c>
      <c r="V65" s="7">
        <f t="shared" si="8"/>
        <v>188694.58999999939</v>
      </c>
      <c r="W65" s="7">
        <f t="shared" si="8"/>
        <v>-8021.6461773087503</v>
      </c>
      <c r="X65" s="7">
        <f t="shared" si="8"/>
        <v>180672.94019523589</v>
      </c>
      <c r="Y65" s="7">
        <f t="shared" si="8"/>
        <v>16473.910000000003</v>
      </c>
      <c r="Z65" s="7">
        <f t="shared" si="8"/>
        <v>256.61000000000058</v>
      </c>
      <c r="AA65" s="7">
        <f t="shared" si="8"/>
        <v>163942.42019523587</v>
      </c>
      <c r="AB65" s="7">
        <f t="shared" si="8"/>
        <v>0</v>
      </c>
      <c r="AC65" s="14">
        <f t="shared" si="8"/>
        <v>159.09308719256296</v>
      </c>
    </row>
    <row r="66" spans="1:29" x14ac:dyDescent="0.25">
      <c r="A66" s="7" t="s">
        <v>79</v>
      </c>
      <c r="B66" s="7" t="s">
        <v>94</v>
      </c>
      <c r="C66" s="1">
        <v>282.39999999999998</v>
      </c>
      <c r="D66" s="7">
        <v>3376076.8899999997</v>
      </c>
      <c r="E66" s="7">
        <v>-372752.62622391095</v>
      </c>
      <c r="F66" s="7">
        <f t="shared" si="1"/>
        <v>3003324.26</v>
      </c>
      <c r="G66" s="7">
        <v>451752.61</v>
      </c>
      <c r="H66" s="7">
        <v>102830.06</v>
      </c>
      <c r="I66" s="7">
        <f t="shared" si="2"/>
        <v>2448741.59</v>
      </c>
      <c r="J66" s="7">
        <v>0</v>
      </c>
      <c r="K66" s="14">
        <v>10634.995947513291</v>
      </c>
      <c r="L66" s="1">
        <v>281.2</v>
      </c>
      <c r="M66" s="7">
        <v>3479099.27</v>
      </c>
      <c r="N66" s="7">
        <v>-369155.36072733835</v>
      </c>
      <c r="O66" s="7">
        <f t="shared" si="3"/>
        <v>3109943.9092726614</v>
      </c>
      <c r="P66" s="7">
        <v>478850.45</v>
      </c>
      <c r="Q66" s="7">
        <v>105914.96</v>
      </c>
      <c r="R66" s="7">
        <f t="shared" si="4"/>
        <v>2525178.4992726613</v>
      </c>
      <c r="S66" s="7">
        <v>0</v>
      </c>
      <c r="T66" s="14">
        <f t="shared" si="5"/>
        <v>11059.544485322409</v>
      </c>
      <c r="U66" s="1">
        <f t="shared" si="8"/>
        <v>-1.1999999999999886</v>
      </c>
      <c r="V66" s="7">
        <f t="shared" si="8"/>
        <v>103022.38000000035</v>
      </c>
      <c r="W66" s="7">
        <f t="shared" si="8"/>
        <v>3597.265496572596</v>
      </c>
      <c r="X66" s="7">
        <f t="shared" si="8"/>
        <v>106619.64927266166</v>
      </c>
      <c r="Y66" s="7">
        <f t="shared" si="8"/>
        <v>27097.840000000026</v>
      </c>
      <c r="Z66" s="7">
        <f t="shared" si="8"/>
        <v>3084.9000000000087</v>
      </c>
      <c r="AA66" s="7">
        <f t="shared" si="8"/>
        <v>76436.909272661433</v>
      </c>
      <c r="AB66" s="7">
        <f t="shared" si="8"/>
        <v>0</v>
      </c>
      <c r="AC66" s="14">
        <f t="shared" si="8"/>
        <v>424.54853780911799</v>
      </c>
    </row>
    <row r="67" spans="1:29" x14ac:dyDescent="0.25">
      <c r="A67" s="7" t="s">
        <v>95</v>
      </c>
      <c r="B67" s="7" t="s">
        <v>96</v>
      </c>
      <c r="C67" s="1">
        <v>3670.2</v>
      </c>
      <c r="D67" s="7">
        <v>30027447.684</v>
      </c>
      <c r="E67" s="7">
        <v>-3315330.2924365844</v>
      </c>
      <c r="F67" s="7">
        <f t="shared" si="1"/>
        <v>26712117.390000001</v>
      </c>
      <c r="G67" s="7">
        <v>6380329.7699999996</v>
      </c>
      <c r="H67" s="7">
        <v>969487.31</v>
      </c>
      <c r="I67" s="7">
        <f t="shared" si="2"/>
        <v>19362300.309999999</v>
      </c>
      <c r="J67" s="7">
        <v>0</v>
      </c>
      <c r="K67" s="14">
        <v>7278.1060614650114</v>
      </c>
      <c r="L67" s="1">
        <v>3662.8</v>
      </c>
      <c r="M67" s="7">
        <v>30980255.424000002</v>
      </c>
      <c r="N67" s="7">
        <v>-3287209.2685276559</v>
      </c>
      <c r="O67" s="7">
        <f t="shared" si="3"/>
        <v>27693046.155472346</v>
      </c>
      <c r="P67" s="7">
        <v>6433663.0099999998</v>
      </c>
      <c r="Q67" s="7">
        <v>998571.93</v>
      </c>
      <c r="R67" s="7">
        <f t="shared" si="4"/>
        <v>20260811.215472348</v>
      </c>
      <c r="S67" s="7">
        <v>0</v>
      </c>
      <c r="T67" s="14">
        <f t="shared" si="5"/>
        <v>7560.6219710255391</v>
      </c>
      <c r="U67" s="1">
        <f t="shared" si="8"/>
        <v>-7.3999999999996362</v>
      </c>
      <c r="V67" s="7">
        <f t="shared" si="8"/>
        <v>952807.74000000209</v>
      </c>
      <c r="W67" s="7">
        <f t="shared" si="8"/>
        <v>28121.023908928502</v>
      </c>
      <c r="X67" s="7">
        <f t="shared" si="8"/>
        <v>980928.76547234505</v>
      </c>
      <c r="Y67" s="7">
        <f t="shared" si="8"/>
        <v>53333.240000000224</v>
      </c>
      <c r="Z67" s="7">
        <f t="shared" si="8"/>
        <v>29084.619999999995</v>
      </c>
      <c r="AA67" s="7">
        <f t="shared" si="8"/>
        <v>898510.90547234938</v>
      </c>
      <c r="AB67" s="7">
        <f t="shared" si="8"/>
        <v>0</v>
      </c>
      <c r="AC67" s="14">
        <f t="shared" si="8"/>
        <v>282.51590956052769</v>
      </c>
    </row>
    <row r="68" spans="1:29" x14ac:dyDescent="0.25">
      <c r="A68" s="7" t="s">
        <v>95</v>
      </c>
      <c r="B68" s="7" t="s">
        <v>97</v>
      </c>
      <c r="C68" s="1">
        <v>1355.6</v>
      </c>
      <c r="D68" s="7">
        <v>11599167.5</v>
      </c>
      <c r="E68" s="7">
        <v>-1280664.0039634986</v>
      </c>
      <c r="F68" s="7">
        <f t="shared" si="1"/>
        <v>10318503.5</v>
      </c>
      <c r="G68" s="7">
        <v>2148920.41</v>
      </c>
      <c r="H68" s="7">
        <v>352247.96</v>
      </c>
      <c r="I68" s="7">
        <f t="shared" si="2"/>
        <v>7817335.1299999999</v>
      </c>
      <c r="J68" s="7">
        <v>0</v>
      </c>
      <c r="K68" s="14">
        <v>7611.7576408216046</v>
      </c>
      <c r="L68" s="1">
        <v>1398.6</v>
      </c>
      <c r="M68" s="7">
        <v>12361212.43</v>
      </c>
      <c r="N68" s="7">
        <v>-1311606.1024679842</v>
      </c>
      <c r="O68" s="7">
        <f t="shared" si="3"/>
        <v>11049606.327532016</v>
      </c>
      <c r="P68" s="7">
        <v>2147465.2200000002</v>
      </c>
      <c r="Q68" s="7">
        <v>362815.4</v>
      </c>
      <c r="R68" s="7">
        <f t="shared" si="4"/>
        <v>8539325.7075320147</v>
      </c>
      <c r="S68" s="7">
        <v>0</v>
      </c>
      <c r="T68" s="14">
        <f t="shared" si="5"/>
        <v>7900.4764246618161</v>
      </c>
      <c r="U68" s="1">
        <f t="shared" si="8"/>
        <v>43</v>
      </c>
      <c r="V68" s="7">
        <f t="shared" si="8"/>
        <v>762044.9299999997</v>
      </c>
      <c r="W68" s="7">
        <f t="shared" si="8"/>
        <v>-30942.098504485562</v>
      </c>
      <c r="X68" s="7">
        <f t="shared" si="8"/>
        <v>731102.82753201574</v>
      </c>
      <c r="Y68" s="7">
        <f t="shared" si="8"/>
        <v>-1455.1899999999441</v>
      </c>
      <c r="Z68" s="7">
        <f t="shared" si="8"/>
        <v>10567.440000000002</v>
      </c>
      <c r="AA68" s="7">
        <f t="shared" si="8"/>
        <v>721990.57753201481</v>
      </c>
      <c r="AB68" s="7">
        <f t="shared" si="8"/>
        <v>0</v>
      </c>
      <c r="AC68" s="14">
        <f t="shared" si="8"/>
        <v>288.71878384021147</v>
      </c>
    </row>
    <row r="69" spans="1:29" x14ac:dyDescent="0.25">
      <c r="A69" s="7" t="s">
        <v>95</v>
      </c>
      <c r="B69" s="7" t="s">
        <v>98</v>
      </c>
      <c r="C69" s="1">
        <v>199.9</v>
      </c>
      <c r="D69" s="7">
        <v>2780887.1900000004</v>
      </c>
      <c r="E69" s="7">
        <v>-307037.73553715844</v>
      </c>
      <c r="F69" s="7">
        <f t="shared" ref="F69:F132" si="9">ROUND(D69+E69,2)</f>
        <v>2473849.4500000002</v>
      </c>
      <c r="G69" s="7">
        <v>1289444.56</v>
      </c>
      <c r="H69" s="7">
        <v>192072.8</v>
      </c>
      <c r="I69" s="7">
        <f t="shared" ref="I69:I132" si="10">ROUND(F69-G69-H69,2)</f>
        <v>992332.09</v>
      </c>
      <c r="J69" s="7">
        <v>0</v>
      </c>
      <c r="K69" s="14">
        <v>12375.429187216576</v>
      </c>
      <c r="L69" s="1">
        <v>196.4</v>
      </c>
      <c r="M69" s="7">
        <v>2842687.13</v>
      </c>
      <c r="N69" s="7">
        <v>-301627.83854974975</v>
      </c>
      <c r="O69" s="7">
        <f t="shared" ref="O69:O132" si="11">M69+N69</f>
        <v>2541059.29145025</v>
      </c>
      <c r="P69" s="7">
        <v>1308471.29</v>
      </c>
      <c r="Q69" s="7">
        <v>197834.98</v>
      </c>
      <c r="R69" s="7">
        <f t="shared" ref="R69:R132" si="12">O69-P69-Q69</f>
        <v>1034753.0214502499</v>
      </c>
      <c r="S69" s="7">
        <v>0</v>
      </c>
      <c r="T69" s="14">
        <f t="shared" ref="T69:T132" si="13">O69/L69</f>
        <v>12938.183765021638</v>
      </c>
      <c r="U69" s="1">
        <f t="shared" si="8"/>
        <v>-3.5</v>
      </c>
      <c r="V69" s="7">
        <f t="shared" si="8"/>
        <v>61799.939999999478</v>
      </c>
      <c r="W69" s="7">
        <f t="shared" si="8"/>
        <v>5409.8969874086906</v>
      </c>
      <c r="X69" s="7">
        <f t="shared" si="8"/>
        <v>67209.841450249776</v>
      </c>
      <c r="Y69" s="7">
        <f t="shared" si="8"/>
        <v>19026.729999999981</v>
      </c>
      <c r="Z69" s="7">
        <f t="shared" si="8"/>
        <v>5762.1800000000221</v>
      </c>
      <c r="AA69" s="7">
        <f t="shared" si="8"/>
        <v>42420.931450249976</v>
      </c>
      <c r="AB69" s="7">
        <f t="shared" si="8"/>
        <v>0</v>
      </c>
      <c r="AC69" s="14">
        <f t="shared" si="8"/>
        <v>562.75457780506258</v>
      </c>
    </row>
    <row r="70" spans="1:29" x14ac:dyDescent="0.25">
      <c r="A70" s="7" t="s">
        <v>99</v>
      </c>
      <c r="B70" s="7" t="s">
        <v>100</v>
      </c>
      <c r="C70" s="1">
        <v>6056.1</v>
      </c>
      <c r="D70" s="7">
        <v>53873805.909999996</v>
      </c>
      <c r="E70" s="7">
        <v>-5948206.5402929122</v>
      </c>
      <c r="F70" s="7">
        <f t="shared" si="9"/>
        <v>47925599.369999997</v>
      </c>
      <c r="G70" s="7">
        <v>23275653.649999999</v>
      </c>
      <c r="H70" s="7">
        <v>1192260.3600000001</v>
      </c>
      <c r="I70" s="7">
        <f t="shared" si="10"/>
        <v>23457685.359999999</v>
      </c>
      <c r="J70" s="7">
        <v>0</v>
      </c>
      <c r="K70" s="14">
        <v>7913.6039527678795</v>
      </c>
      <c r="L70" s="1">
        <v>6101.9000000000005</v>
      </c>
      <c r="M70" s="7">
        <v>56129998.969999999</v>
      </c>
      <c r="N70" s="7">
        <v>-5955762.8021908905</v>
      </c>
      <c r="O70" s="7">
        <f t="shared" si="11"/>
        <v>50174236.167809106</v>
      </c>
      <c r="P70" s="7">
        <v>23608242.16</v>
      </c>
      <c r="Q70" s="7">
        <v>1228028.17</v>
      </c>
      <c r="R70" s="7">
        <f t="shared" si="12"/>
        <v>25337965.837809108</v>
      </c>
      <c r="S70" s="7">
        <v>0</v>
      </c>
      <c r="T70" s="14">
        <f t="shared" si="13"/>
        <v>8222.7234415197072</v>
      </c>
      <c r="U70" s="1">
        <f t="shared" si="8"/>
        <v>45.800000000000182</v>
      </c>
      <c r="V70" s="7">
        <f t="shared" si="8"/>
        <v>2256193.0600000024</v>
      </c>
      <c r="W70" s="7">
        <f t="shared" si="8"/>
        <v>-7556.2618979783729</v>
      </c>
      <c r="X70" s="7">
        <f t="shared" si="8"/>
        <v>2248636.7978091091</v>
      </c>
      <c r="Y70" s="7">
        <f t="shared" si="8"/>
        <v>332588.51000000164</v>
      </c>
      <c r="Z70" s="7">
        <f t="shared" si="8"/>
        <v>35767.809999999823</v>
      </c>
      <c r="AA70" s="7">
        <f t="shared" si="8"/>
        <v>1880280.4778091088</v>
      </c>
      <c r="AB70" s="7">
        <f t="shared" si="8"/>
        <v>0</v>
      </c>
      <c r="AC70" s="14">
        <f t="shared" si="8"/>
        <v>309.1194887518277</v>
      </c>
    </row>
    <row r="71" spans="1:29" x14ac:dyDescent="0.25">
      <c r="A71" s="7" t="s">
        <v>99</v>
      </c>
      <c r="B71" s="7" t="s">
        <v>101</v>
      </c>
      <c r="C71" s="1">
        <v>4715.1000000000004</v>
      </c>
      <c r="D71" s="7">
        <v>39188001.280000001</v>
      </c>
      <c r="E71" s="7">
        <v>-4326746.9520180225</v>
      </c>
      <c r="F71" s="7">
        <f t="shared" si="9"/>
        <v>34861254.329999998</v>
      </c>
      <c r="G71" s="7">
        <v>3362113.98</v>
      </c>
      <c r="H71" s="7">
        <v>234768.74</v>
      </c>
      <c r="I71" s="7">
        <f t="shared" si="10"/>
        <v>31264371.609999999</v>
      </c>
      <c r="J71" s="7">
        <v>0</v>
      </c>
      <c r="K71" s="14">
        <v>7393.5309923948689</v>
      </c>
      <c r="L71" s="1">
        <v>4701.7</v>
      </c>
      <c r="M71" s="7">
        <v>40415373.200000003</v>
      </c>
      <c r="N71" s="7">
        <v>-4288337.4444719441</v>
      </c>
      <c r="O71" s="7">
        <f t="shared" si="11"/>
        <v>36127035.755528063</v>
      </c>
      <c r="P71" s="7">
        <v>3159388.91</v>
      </c>
      <c r="Q71" s="7">
        <v>241811.8</v>
      </c>
      <c r="R71" s="7">
        <f t="shared" si="12"/>
        <v>32725835.045528062</v>
      </c>
      <c r="S71" s="7">
        <v>0</v>
      </c>
      <c r="T71" s="14">
        <f t="shared" si="13"/>
        <v>7683.8240967156698</v>
      </c>
      <c r="U71" s="1">
        <f t="shared" si="8"/>
        <v>-13.400000000000546</v>
      </c>
      <c r="V71" s="7">
        <f t="shared" si="8"/>
        <v>1227371.9200000018</v>
      </c>
      <c r="W71" s="7">
        <f t="shared" si="8"/>
        <v>38409.507546078414</v>
      </c>
      <c r="X71" s="7">
        <f t="shared" si="8"/>
        <v>1265781.4255280644</v>
      </c>
      <c r="Y71" s="7">
        <f t="shared" si="8"/>
        <v>-202725.06999999983</v>
      </c>
      <c r="Z71" s="7">
        <f t="shared" si="8"/>
        <v>7043.0599999999977</v>
      </c>
      <c r="AA71" s="7">
        <f t="shared" si="8"/>
        <v>1461463.4355280623</v>
      </c>
      <c r="AB71" s="7">
        <f t="shared" si="8"/>
        <v>0</v>
      </c>
      <c r="AC71" s="14">
        <f t="shared" si="8"/>
        <v>290.29310432080092</v>
      </c>
    </row>
    <row r="72" spans="1:29" x14ac:dyDescent="0.25">
      <c r="A72" s="7" t="s">
        <v>99</v>
      </c>
      <c r="B72" s="7" t="s">
        <v>102</v>
      </c>
      <c r="C72" s="1">
        <v>1103.4000000000001</v>
      </c>
      <c r="D72" s="7">
        <v>10139244.800000001</v>
      </c>
      <c r="E72" s="7">
        <v>-1119473.948689342</v>
      </c>
      <c r="F72" s="7">
        <f t="shared" si="9"/>
        <v>9019770.8499999996</v>
      </c>
      <c r="G72" s="7">
        <v>1356687.88</v>
      </c>
      <c r="H72" s="7">
        <v>91642.1</v>
      </c>
      <c r="I72" s="7">
        <f t="shared" si="10"/>
        <v>7571440.8700000001</v>
      </c>
      <c r="J72" s="7">
        <v>0</v>
      </c>
      <c r="K72" s="14">
        <v>8174.5211365973682</v>
      </c>
      <c r="L72" s="1">
        <v>1129.2</v>
      </c>
      <c r="M72" s="7">
        <v>10717742.050000001</v>
      </c>
      <c r="N72" s="7">
        <v>-1137223.0642474061</v>
      </c>
      <c r="O72" s="7">
        <f t="shared" si="11"/>
        <v>9580518.9857525937</v>
      </c>
      <c r="P72" s="7">
        <v>1265737.68</v>
      </c>
      <c r="Q72" s="7">
        <v>94391.360000000001</v>
      </c>
      <c r="R72" s="7">
        <f t="shared" si="12"/>
        <v>8220389.9457525937</v>
      </c>
      <c r="S72" s="7">
        <v>0</v>
      </c>
      <c r="T72" s="14">
        <f t="shared" si="13"/>
        <v>8484.3419994266678</v>
      </c>
      <c r="U72" s="1">
        <f t="shared" si="8"/>
        <v>25.799999999999955</v>
      </c>
      <c r="V72" s="7">
        <f t="shared" si="8"/>
        <v>578497.25</v>
      </c>
      <c r="W72" s="7">
        <f t="shared" si="8"/>
        <v>-17749.115558064077</v>
      </c>
      <c r="X72" s="7">
        <f t="shared" si="8"/>
        <v>560748.1357525941</v>
      </c>
      <c r="Y72" s="7">
        <f t="shared" si="8"/>
        <v>-90950.199999999953</v>
      </c>
      <c r="Z72" s="7">
        <f t="shared" si="8"/>
        <v>2749.2599999999948</v>
      </c>
      <c r="AA72" s="7">
        <f t="shared" si="8"/>
        <v>648949.07575259358</v>
      </c>
      <c r="AB72" s="7">
        <f t="shared" si="8"/>
        <v>0</v>
      </c>
      <c r="AC72" s="14">
        <f t="shared" si="8"/>
        <v>309.82086282929959</v>
      </c>
    </row>
    <row r="73" spans="1:29" x14ac:dyDescent="0.25">
      <c r="A73" s="7" t="s">
        <v>103</v>
      </c>
      <c r="B73" s="7" t="s">
        <v>103</v>
      </c>
      <c r="C73" s="1">
        <v>440</v>
      </c>
      <c r="D73" s="7">
        <v>4515408.5900000008</v>
      </c>
      <c r="E73" s="7">
        <v>-498546.23139122501</v>
      </c>
      <c r="F73" s="7">
        <f t="shared" si="9"/>
        <v>4016862.36</v>
      </c>
      <c r="G73" s="7">
        <v>1289897.95</v>
      </c>
      <c r="H73" s="7">
        <v>92041.64</v>
      </c>
      <c r="I73" s="7">
        <f t="shared" si="10"/>
        <v>2634922.77</v>
      </c>
      <c r="J73" s="7">
        <v>0</v>
      </c>
      <c r="K73" s="14">
        <v>9129.2283526882147</v>
      </c>
      <c r="L73" s="1">
        <v>439.3</v>
      </c>
      <c r="M73" s="7">
        <v>4665040.68</v>
      </c>
      <c r="N73" s="7">
        <v>-494991.55999452347</v>
      </c>
      <c r="O73" s="7">
        <f t="shared" si="11"/>
        <v>4170049.1200054763</v>
      </c>
      <c r="P73" s="7">
        <v>1323119.98</v>
      </c>
      <c r="Q73" s="7">
        <v>94802.89</v>
      </c>
      <c r="R73" s="7">
        <f t="shared" si="12"/>
        <v>2752126.2500054762</v>
      </c>
      <c r="S73" s="7">
        <v>0</v>
      </c>
      <c r="T73" s="14">
        <f t="shared" si="13"/>
        <v>9492.4860459947104</v>
      </c>
      <c r="U73" s="1">
        <f t="shared" si="8"/>
        <v>-0.69999999999998863</v>
      </c>
      <c r="V73" s="7">
        <f t="shared" si="8"/>
        <v>149632.08999999892</v>
      </c>
      <c r="W73" s="7">
        <f t="shared" si="8"/>
        <v>3554.6713967015385</v>
      </c>
      <c r="X73" s="7">
        <f t="shared" si="8"/>
        <v>153186.76000547642</v>
      </c>
      <c r="Y73" s="7">
        <f t="shared" si="8"/>
        <v>33222.030000000028</v>
      </c>
      <c r="Z73" s="7">
        <f t="shared" si="8"/>
        <v>2761.25</v>
      </c>
      <c r="AA73" s="7">
        <f t="shared" si="8"/>
        <v>117203.48000547616</v>
      </c>
      <c r="AB73" s="7">
        <f t="shared" si="8"/>
        <v>0</v>
      </c>
      <c r="AC73" s="14">
        <f t="shared" si="8"/>
        <v>363.25769330649564</v>
      </c>
    </row>
    <row r="74" spans="1:29" x14ac:dyDescent="0.25">
      <c r="A74" s="7" t="s">
        <v>104</v>
      </c>
      <c r="B74" s="7" t="s">
        <v>105</v>
      </c>
      <c r="C74" s="1">
        <v>428.09999999999997</v>
      </c>
      <c r="D74" s="7">
        <v>4485126.13</v>
      </c>
      <c r="E74" s="7">
        <v>-495202.74519073125</v>
      </c>
      <c r="F74" s="7">
        <f t="shared" si="9"/>
        <v>3989923.38</v>
      </c>
      <c r="G74" s="7">
        <v>1686649.73</v>
      </c>
      <c r="H74" s="7">
        <v>145594.76999999999</v>
      </c>
      <c r="I74" s="7">
        <f t="shared" si="10"/>
        <v>2157678.88</v>
      </c>
      <c r="J74" s="7">
        <v>0</v>
      </c>
      <c r="K74" s="14">
        <v>9320.0689418697748</v>
      </c>
      <c r="L74" s="1">
        <v>420.3</v>
      </c>
      <c r="M74" s="7">
        <v>4601099.8</v>
      </c>
      <c r="N74" s="7">
        <v>-488207.01123928674</v>
      </c>
      <c r="O74" s="7">
        <f t="shared" si="11"/>
        <v>4112892.7887607133</v>
      </c>
      <c r="P74" s="7">
        <v>1533111.82</v>
      </c>
      <c r="Q74" s="7">
        <v>149962.60999999999</v>
      </c>
      <c r="R74" s="7">
        <f t="shared" si="12"/>
        <v>2429818.3587607131</v>
      </c>
      <c r="S74" s="7">
        <v>0</v>
      </c>
      <c r="T74" s="14">
        <f t="shared" si="13"/>
        <v>9785.6121550338175</v>
      </c>
      <c r="U74" s="1">
        <f t="shared" si="8"/>
        <v>-7.7999999999999545</v>
      </c>
      <c r="V74" s="7">
        <f t="shared" si="8"/>
        <v>115973.66999999993</v>
      </c>
      <c r="W74" s="7">
        <f t="shared" si="8"/>
        <v>6995.7339514445048</v>
      </c>
      <c r="X74" s="7">
        <f t="shared" si="8"/>
        <v>122969.40876071341</v>
      </c>
      <c r="Y74" s="7">
        <f t="shared" si="8"/>
        <v>-153537.90999999992</v>
      </c>
      <c r="Z74" s="7">
        <f t="shared" si="8"/>
        <v>4367.8399999999965</v>
      </c>
      <c r="AA74" s="7">
        <f t="shared" si="8"/>
        <v>272139.47876071325</v>
      </c>
      <c r="AB74" s="7">
        <f t="shared" si="8"/>
        <v>0</v>
      </c>
      <c r="AC74" s="14">
        <f t="shared" si="8"/>
        <v>465.54321316404275</v>
      </c>
    </row>
    <row r="75" spans="1:29" x14ac:dyDescent="0.25">
      <c r="A75" s="7" t="s">
        <v>104</v>
      </c>
      <c r="B75" s="7" t="s">
        <v>106</v>
      </c>
      <c r="C75" s="1">
        <v>1257.3999999999999</v>
      </c>
      <c r="D75" s="7">
        <v>10859674.08</v>
      </c>
      <c r="E75" s="7">
        <v>-1199016.5405432263</v>
      </c>
      <c r="F75" s="7">
        <f t="shared" si="9"/>
        <v>9660657.5399999991</v>
      </c>
      <c r="G75" s="7">
        <v>6432115.2999999998</v>
      </c>
      <c r="H75" s="7">
        <v>465645.68</v>
      </c>
      <c r="I75" s="7">
        <f t="shared" si="10"/>
        <v>2762896.56</v>
      </c>
      <c r="J75" s="7">
        <v>0</v>
      </c>
      <c r="K75" s="14">
        <v>7683.0388180123891</v>
      </c>
      <c r="L75" s="1">
        <v>1280.5</v>
      </c>
      <c r="M75" s="7">
        <v>11423196.93</v>
      </c>
      <c r="N75" s="7">
        <v>-1212076.4761488321</v>
      </c>
      <c r="O75" s="7">
        <f t="shared" si="11"/>
        <v>10211120.453851167</v>
      </c>
      <c r="P75" s="7">
        <v>6579180.3600000003</v>
      </c>
      <c r="Q75" s="7">
        <v>479615.05</v>
      </c>
      <c r="R75" s="7">
        <f t="shared" si="12"/>
        <v>3152325.043851167</v>
      </c>
      <c r="S75" s="7">
        <v>0</v>
      </c>
      <c r="T75" s="14">
        <f t="shared" si="13"/>
        <v>7974.3228846943903</v>
      </c>
      <c r="U75" s="1">
        <f t="shared" si="8"/>
        <v>23.100000000000136</v>
      </c>
      <c r="V75" s="7">
        <f t="shared" si="8"/>
        <v>563522.84999999963</v>
      </c>
      <c r="W75" s="7">
        <f t="shared" si="8"/>
        <v>-13059.935605605831</v>
      </c>
      <c r="X75" s="7">
        <f t="shared" si="8"/>
        <v>550462.91385116801</v>
      </c>
      <c r="Y75" s="7">
        <f t="shared" si="8"/>
        <v>147065.06000000052</v>
      </c>
      <c r="Z75" s="7">
        <f t="shared" si="8"/>
        <v>13969.369999999995</v>
      </c>
      <c r="AA75" s="7">
        <f t="shared" si="8"/>
        <v>389428.48385116691</v>
      </c>
      <c r="AB75" s="7">
        <f t="shared" si="8"/>
        <v>0</v>
      </c>
      <c r="AC75" s="14">
        <f t="shared" si="8"/>
        <v>291.28406668200114</v>
      </c>
    </row>
    <row r="76" spans="1:29" x14ac:dyDescent="0.25">
      <c r="A76" s="7" t="s">
        <v>107</v>
      </c>
      <c r="B76" s="7" t="s">
        <v>107</v>
      </c>
      <c r="C76" s="1">
        <v>1959.2</v>
      </c>
      <c r="D76" s="7">
        <v>16703024.33</v>
      </c>
      <c r="E76" s="7">
        <v>-1844180.8014892046</v>
      </c>
      <c r="F76" s="7">
        <f t="shared" si="9"/>
        <v>14858843.529999999</v>
      </c>
      <c r="G76" s="7">
        <v>8361803.8799999999</v>
      </c>
      <c r="H76" s="7">
        <v>509669.69</v>
      </c>
      <c r="I76" s="7">
        <f t="shared" si="10"/>
        <v>5987369.96</v>
      </c>
      <c r="J76" s="7">
        <v>0</v>
      </c>
      <c r="K76" s="14">
        <v>7584.1346271426855</v>
      </c>
      <c r="L76" s="1">
        <v>1956.8</v>
      </c>
      <c r="M76" s="7">
        <v>17250520.170000002</v>
      </c>
      <c r="N76" s="7">
        <v>-1830393.8755074893</v>
      </c>
      <c r="O76" s="7">
        <f t="shared" si="11"/>
        <v>15420126.294492513</v>
      </c>
      <c r="P76" s="7">
        <v>8539729.9700000007</v>
      </c>
      <c r="Q76" s="7">
        <v>524959.78</v>
      </c>
      <c r="R76" s="7">
        <f t="shared" si="12"/>
        <v>6355436.544492512</v>
      </c>
      <c r="S76" s="7">
        <v>0</v>
      </c>
      <c r="T76" s="14">
        <f t="shared" si="13"/>
        <v>7880.2771333261007</v>
      </c>
      <c r="U76" s="1">
        <f t="shared" si="8"/>
        <v>-2.4000000000000909</v>
      </c>
      <c r="V76" s="7">
        <f t="shared" si="8"/>
        <v>547495.84000000171</v>
      </c>
      <c r="W76" s="7">
        <f t="shared" si="8"/>
        <v>13786.925981715322</v>
      </c>
      <c r="X76" s="7">
        <f t="shared" si="8"/>
        <v>561282.76449251361</v>
      </c>
      <c r="Y76" s="7">
        <f t="shared" si="8"/>
        <v>177926.09000000078</v>
      </c>
      <c r="Z76" s="7">
        <f t="shared" si="8"/>
        <v>15290.090000000026</v>
      </c>
      <c r="AA76" s="7">
        <f t="shared" si="8"/>
        <v>368066.58449251205</v>
      </c>
      <c r="AB76" s="7">
        <f t="shared" si="8"/>
        <v>0</v>
      </c>
      <c r="AC76" s="14">
        <f t="shared" si="8"/>
        <v>296.14250618341521</v>
      </c>
    </row>
    <row r="77" spans="1:29" x14ac:dyDescent="0.25">
      <c r="A77" s="7" t="s">
        <v>108</v>
      </c>
      <c r="B77" s="7" t="s">
        <v>108</v>
      </c>
      <c r="C77" s="1">
        <v>92.6</v>
      </c>
      <c r="D77" s="7">
        <v>1619852.9500000002</v>
      </c>
      <c r="E77" s="7">
        <v>-178847.95307758811</v>
      </c>
      <c r="F77" s="7">
        <f t="shared" si="9"/>
        <v>1441005</v>
      </c>
      <c r="G77" s="7">
        <v>979051.35</v>
      </c>
      <c r="H77" s="7">
        <v>68297.03</v>
      </c>
      <c r="I77" s="7">
        <f t="shared" si="10"/>
        <v>393656.62</v>
      </c>
      <c r="J77" s="7">
        <v>0</v>
      </c>
      <c r="K77" s="14">
        <v>15561.601741513548</v>
      </c>
      <c r="L77" s="1">
        <v>102.4</v>
      </c>
      <c r="M77" s="7">
        <v>1825035.98</v>
      </c>
      <c r="N77" s="7">
        <v>-193648.3449456938</v>
      </c>
      <c r="O77" s="7">
        <f t="shared" si="11"/>
        <v>1631387.6350543061</v>
      </c>
      <c r="P77" s="7">
        <v>976759.47</v>
      </c>
      <c r="Q77" s="7">
        <v>70345.94</v>
      </c>
      <c r="R77" s="7">
        <f t="shared" si="12"/>
        <v>584282.22505430621</v>
      </c>
      <c r="S77" s="7">
        <v>0</v>
      </c>
      <c r="T77" s="14">
        <f t="shared" si="13"/>
        <v>15931.519873577208</v>
      </c>
      <c r="U77" s="1">
        <f t="shared" si="8"/>
        <v>9.8000000000000114</v>
      </c>
      <c r="V77" s="7">
        <f t="shared" si="8"/>
        <v>205183.0299999998</v>
      </c>
      <c r="W77" s="7">
        <f t="shared" si="8"/>
        <v>-14800.391868105682</v>
      </c>
      <c r="X77" s="7">
        <f t="shared" si="8"/>
        <v>190382.63505430613</v>
      </c>
      <c r="Y77" s="7">
        <f t="shared" si="8"/>
        <v>-2291.8800000000047</v>
      </c>
      <c r="Z77" s="7">
        <f t="shared" si="8"/>
        <v>2048.9100000000035</v>
      </c>
      <c r="AA77" s="7">
        <f t="shared" si="8"/>
        <v>190625.60505430622</v>
      </c>
      <c r="AB77" s="7">
        <f t="shared" si="8"/>
        <v>0</v>
      </c>
      <c r="AC77" s="14">
        <f t="shared" si="8"/>
        <v>369.91813206365987</v>
      </c>
    </row>
    <row r="78" spans="1:29" x14ac:dyDescent="0.25">
      <c r="A78" s="7" t="s">
        <v>109</v>
      </c>
      <c r="B78" s="7" t="s">
        <v>109</v>
      </c>
      <c r="C78" s="1">
        <v>526.20000000000005</v>
      </c>
      <c r="D78" s="7">
        <v>5026355.72</v>
      </c>
      <c r="E78" s="7">
        <v>-554959.90050320711</v>
      </c>
      <c r="F78" s="7">
        <f t="shared" si="9"/>
        <v>4471395.82</v>
      </c>
      <c r="G78" s="7">
        <v>2043724.99</v>
      </c>
      <c r="H78" s="7">
        <v>10899.4</v>
      </c>
      <c r="I78" s="7">
        <f t="shared" si="10"/>
        <v>2416771.4300000002</v>
      </c>
      <c r="J78" s="7">
        <v>0</v>
      </c>
      <c r="K78" s="14">
        <v>8497.5175274595858</v>
      </c>
      <c r="L78" s="1">
        <v>523.70000000000005</v>
      </c>
      <c r="M78" s="7">
        <v>5169081.1399999997</v>
      </c>
      <c r="N78" s="7">
        <v>-548473.57455988356</v>
      </c>
      <c r="O78" s="7">
        <f t="shared" si="11"/>
        <v>4620607.5654401165</v>
      </c>
      <c r="P78" s="7">
        <v>2022925.17</v>
      </c>
      <c r="Q78" s="7">
        <v>11226.38</v>
      </c>
      <c r="R78" s="7">
        <f t="shared" si="12"/>
        <v>2586456.0154401166</v>
      </c>
      <c r="S78" s="7">
        <v>0</v>
      </c>
      <c r="T78" s="14">
        <f t="shared" si="13"/>
        <v>8823.0047077336567</v>
      </c>
      <c r="U78" s="1">
        <f t="shared" si="8"/>
        <v>-2.5</v>
      </c>
      <c r="V78" s="7">
        <f t="shared" si="8"/>
        <v>142725.41999999993</v>
      </c>
      <c r="W78" s="7">
        <f t="shared" si="8"/>
        <v>6486.3259433235507</v>
      </c>
      <c r="X78" s="7">
        <f t="shared" si="8"/>
        <v>149211.74544011615</v>
      </c>
      <c r="Y78" s="7">
        <f t="shared" si="8"/>
        <v>-20799.820000000065</v>
      </c>
      <c r="Z78" s="7">
        <f t="shared" si="8"/>
        <v>326.97999999999956</v>
      </c>
      <c r="AA78" s="7">
        <f t="shared" si="8"/>
        <v>169684.58544011647</v>
      </c>
      <c r="AB78" s="7">
        <f t="shared" si="8"/>
        <v>0</v>
      </c>
      <c r="AC78" s="14">
        <f t="shared" si="8"/>
        <v>325.48718027407085</v>
      </c>
    </row>
    <row r="79" spans="1:29" x14ac:dyDescent="0.25">
      <c r="A79" s="7" t="s">
        <v>109</v>
      </c>
      <c r="B79" s="7" t="s">
        <v>110</v>
      </c>
      <c r="C79" s="1">
        <v>214.2</v>
      </c>
      <c r="D79" s="7">
        <v>2781434.0500000003</v>
      </c>
      <c r="E79" s="7">
        <v>-307098.11434600031</v>
      </c>
      <c r="F79" s="7">
        <f t="shared" si="9"/>
        <v>2474335.94</v>
      </c>
      <c r="G79" s="7">
        <v>859892.26</v>
      </c>
      <c r="H79" s="7">
        <v>99747.04</v>
      </c>
      <c r="I79" s="7">
        <f t="shared" si="10"/>
        <v>1514696.64</v>
      </c>
      <c r="J79" s="7">
        <v>0</v>
      </c>
      <c r="K79" s="14">
        <v>11551.516225432544</v>
      </c>
      <c r="L79" s="1">
        <v>213.1</v>
      </c>
      <c r="M79" s="7">
        <v>2866806.1300000004</v>
      </c>
      <c r="N79" s="7">
        <v>-304187.02340031101</v>
      </c>
      <c r="O79" s="7">
        <f t="shared" si="11"/>
        <v>2562619.1065996895</v>
      </c>
      <c r="P79" s="7">
        <v>863674.32</v>
      </c>
      <c r="Q79" s="7">
        <v>102739.45</v>
      </c>
      <c r="R79" s="7">
        <f t="shared" si="12"/>
        <v>1596205.3365996897</v>
      </c>
      <c r="S79" s="7">
        <v>0</v>
      </c>
      <c r="T79" s="14">
        <f t="shared" si="13"/>
        <v>12025.429876113043</v>
      </c>
      <c r="U79" s="1">
        <f t="shared" si="8"/>
        <v>-1.0999999999999943</v>
      </c>
      <c r="V79" s="7">
        <f t="shared" si="8"/>
        <v>85372.080000000075</v>
      </c>
      <c r="W79" s="7">
        <f t="shared" si="8"/>
        <v>2911.0909456892987</v>
      </c>
      <c r="X79" s="7">
        <f t="shared" si="8"/>
        <v>88283.166599689517</v>
      </c>
      <c r="Y79" s="7">
        <f t="shared" si="8"/>
        <v>3782.0599999999395</v>
      </c>
      <c r="Z79" s="7">
        <f t="shared" si="8"/>
        <v>2992.4100000000035</v>
      </c>
      <c r="AA79" s="7">
        <f t="shared" si="8"/>
        <v>81508.696599689778</v>
      </c>
      <c r="AB79" s="7">
        <f t="shared" si="8"/>
        <v>0</v>
      </c>
      <c r="AC79" s="14">
        <f t="shared" si="8"/>
        <v>473.9136506804989</v>
      </c>
    </row>
    <row r="80" spans="1:29" x14ac:dyDescent="0.25">
      <c r="A80" s="7" t="s">
        <v>111</v>
      </c>
      <c r="B80" s="7" t="s">
        <v>112</v>
      </c>
      <c r="C80" s="1">
        <v>175</v>
      </c>
      <c r="D80" s="7">
        <v>2586765.2200000002</v>
      </c>
      <c r="E80" s="7">
        <v>-285604.73016349843</v>
      </c>
      <c r="F80" s="7">
        <f t="shared" si="9"/>
        <v>2301160.4900000002</v>
      </c>
      <c r="G80" s="7">
        <v>1283333.72</v>
      </c>
      <c r="H80" s="7">
        <v>267504.12</v>
      </c>
      <c r="I80" s="7">
        <f t="shared" si="10"/>
        <v>750322.65</v>
      </c>
      <c r="J80" s="7">
        <v>0</v>
      </c>
      <c r="K80" s="14">
        <v>13149.482347820775</v>
      </c>
      <c r="L80" s="1">
        <v>170.7</v>
      </c>
      <c r="M80" s="7">
        <v>2634979.37</v>
      </c>
      <c r="N80" s="7">
        <v>-279588.67636491579</v>
      </c>
      <c r="O80" s="7">
        <f t="shared" si="11"/>
        <v>2355390.6936350842</v>
      </c>
      <c r="P80" s="7">
        <v>1300242.1399999999</v>
      </c>
      <c r="Q80" s="7">
        <v>275529.24</v>
      </c>
      <c r="R80" s="7">
        <f t="shared" si="12"/>
        <v>779619.31363508431</v>
      </c>
      <c r="S80" s="7">
        <v>0</v>
      </c>
      <c r="T80" s="14">
        <f t="shared" si="13"/>
        <v>13798.422341154566</v>
      </c>
      <c r="U80" s="1">
        <f t="shared" si="8"/>
        <v>-4.3000000000000114</v>
      </c>
      <c r="V80" s="7">
        <f t="shared" si="8"/>
        <v>48214.149999999907</v>
      </c>
      <c r="W80" s="7">
        <f t="shared" si="8"/>
        <v>6016.0537985826377</v>
      </c>
      <c r="X80" s="7">
        <f t="shared" si="8"/>
        <v>54230.203635083977</v>
      </c>
      <c r="Y80" s="7">
        <f t="shared" si="8"/>
        <v>16908.419999999925</v>
      </c>
      <c r="Z80" s="7">
        <f t="shared" si="8"/>
        <v>8025.1199999999953</v>
      </c>
      <c r="AA80" s="7">
        <f t="shared" si="8"/>
        <v>29296.663635084289</v>
      </c>
      <c r="AB80" s="7">
        <f t="shared" si="8"/>
        <v>0</v>
      </c>
      <c r="AC80" s="14">
        <f t="shared" si="8"/>
        <v>648.93999333379179</v>
      </c>
    </row>
    <row r="81" spans="1:29" x14ac:dyDescent="0.25">
      <c r="A81" s="7" t="s">
        <v>113</v>
      </c>
      <c r="B81" s="7" t="s">
        <v>113</v>
      </c>
      <c r="C81" s="1">
        <v>80996.3</v>
      </c>
      <c r="D81" s="7">
        <v>680894228.81000006</v>
      </c>
      <c r="E81" s="7">
        <v>-75177527.123688251</v>
      </c>
      <c r="F81" s="7">
        <f t="shared" si="9"/>
        <v>605716701.69000006</v>
      </c>
      <c r="G81" s="7">
        <v>247171456.00999999</v>
      </c>
      <c r="H81" s="7">
        <v>19127654.59</v>
      </c>
      <c r="I81" s="7">
        <f t="shared" si="10"/>
        <v>339417591.08999997</v>
      </c>
      <c r="J81" s="7">
        <v>0</v>
      </c>
      <c r="K81" s="14">
        <v>7478.3220675257298</v>
      </c>
      <c r="L81" s="1">
        <v>80912.800000000003</v>
      </c>
      <c r="M81" s="7">
        <v>703287566</v>
      </c>
      <c r="N81" s="7">
        <v>-74623445.602856219</v>
      </c>
      <c r="O81" s="7">
        <f t="shared" si="11"/>
        <v>628664120.39714384</v>
      </c>
      <c r="P81" s="7">
        <v>252389504.49000001</v>
      </c>
      <c r="Q81" s="7">
        <v>19701484.23</v>
      </c>
      <c r="R81" s="7">
        <f t="shared" si="12"/>
        <v>356573131.67714381</v>
      </c>
      <c r="S81" s="7">
        <v>0</v>
      </c>
      <c r="T81" s="14">
        <f t="shared" si="13"/>
        <v>7769.6498007378786</v>
      </c>
      <c r="U81" s="1">
        <f t="shared" si="8"/>
        <v>-83.5</v>
      </c>
      <c r="V81" s="7">
        <f t="shared" si="8"/>
        <v>22393337.189999938</v>
      </c>
      <c r="W81" s="7">
        <f t="shared" si="8"/>
        <v>554081.52083203197</v>
      </c>
      <c r="X81" s="7">
        <f t="shared" si="8"/>
        <v>22947418.707143784</v>
      </c>
      <c r="Y81" s="7">
        <f t="shared" si="8"/>
        <v>5218048.4800000191</v>
      </c>
      <c r="Z81" s="7">
        <f t="shared" si="8"/>
        <v>573829.6400000006</v>
      </c>
      <c r="AA81" s="7">
        <f t="shared" si="8"/>
        <v>17155540.587143838</v>
      </c>
      <c r="AB81" s="7">
        <f t="shared" si="8"/>
        <v>0</v>
      </c>
      <c r="AC81" s="14">
        <f t="shared" si="8"/>
        <v>291.32773321214881</v>
      </c>
    </row>
    <row r="82" spans="1:29" x14ac:dyDescent="0.25">
      <c r="A82" s="7" t="s">
        <v>76</v>
      </c>
      <c r="B82" s="7" t="s">
        <v>114</v>
      </c>
      <c r="C82" s="1">
        <v>168.9</v>
      </c>
      <c r="D82" s="7">
        <v>2370468.0100000002</v>
      </c>
      <c r="E82" s="7">
        <v>-261723.35669383057</v>
      </c>
      <c r="F82" s="7">
        <f t="shared" si="9"/>
        <v>2108744.65</v>
      </c>
      <c r="G82" s="7">
        <v>480558.62</v>
      </c>
      <c r="H82" s="7">
        <v>71163.3</v>
      </c>
      <c r="I82" s="7">
        <f t="shared" si="10"/>
        <v>1557022.73</v>
      </c>
      <c r="J82" s="7">
        <v>0</v>
      </c>
      <c r="K82" s="14">
        <v>12485.16083219786</v>
      </c>
      <c r="L82" s="1">
        <v>165.3</v>
      </c>
      <c r="M82" s="7">
        <v>2412414.8800000004</v>
      </c>
      <c r="N82" s="7">
        <v>-255973.11721731897</v>
      </c>
      <c r="O82" s="7">
        <f t="shared" si="11"/>
        <v>2156441.7627826813</v>
      </c>
      <c r="P82" s="7">
        <v>483477.16</v>
      </c>
      <c r="Q82" s="7">
        <v>73298.2</v>
      </c>
      <c r="R82" s="7">
        <f t="shared" si="12"/>
        <v>1599666.4027826814</v>
      </c>
      <c r="S82" s="7">
        <v>0</v>
      </c>
      <c r="T82" s="14">
        <f t="shared" si="13"/>
        <v>13045.624699229771</v>
      </c>
      <c r="U82" s="1">
        <f t="shared" si="8"/>
        <v>-3.5999999999999943</v>
      </c>
      <c r="V82" s="7">
        <f t="shared" si="8"/>
        <v>41946.870000000112</v>
      </c>
      <c r="W82" s="7">
        <f t="shared" si="8"/>
        <v>5750.2394765116042</v>
      </c>
      <c r="X82" s="7">
        <f t="shared" si="8"/>
        <v>47697.112782681361</v>
      </c>
      <c r="Y82" s="7">
        <f t="shared" si="8"/>
        <v>2918.539999999979</v>
      </c>
      <c r="Z82" s="7">
        <f t="shared" si="8"/>
        <v>2134.8999999999942</v>
      </c>
      <c r="AA82" s="7">
        <f t="shared" si="8"/>
        <v>42643.672782681417</v>
      </c>
      <c r="AB82" s="7">
        <f t="shared" si="8"/>
        <v>0</v>
      </c>
      <c r="AC82" s="14">
        <f t="shared" si="8"/>
        <v>560.46386703191092</v>
      </c>
    </row>
    <row r="83" spans="1:29" x14ac:dyDescent="0.25">
      <c r="A83" s="7" t="s">
        <v>76</v>
      </c>
      <c r="B83" s="7" t="s">
        <v>115</v>
      </c>
      <c r="C83" s="1">
        <v>59.5</v>
      </c>
      <c r="D83" s="7">
        <v>992485.16999999993</v>
      </c>
      <c r="E83" s="7">
        <v>-109580.28079916886</v>
      </c>
      <c r="F83" s="7">
        <f t="shared" si="9"/>
        <v>882904.89</v>
      </c>
      <c r="G83" s="7">
        <v>312349.28000000003</v>
      </c>
      <c r="H83" s="7">
        <v>60841.21</v>
      </c>
      <c r="I83" s="7">
        <f t="shared" si="10"/>
        <v>509714.4</v>
      </c>
      <c r="J83" s="7">
        <v>0</v>
      </c>
      <c r="K83" s="14">
        <v>14838.730676041814</v>
      </c>
      <c r="L83" s="1">
        <v>58.3</v>
      </c>
      <c r="M83" s="7">
        <v>1019632.48</v>
      </c>
      <c r="N83" s="7">
        <v>-108189.7257745424</v>
      </c>
      <c r="O83" s="7">
        <f t="shared" si="11"/>
        <v>911442.75422545755</v>
      </c>
      <c r="P83" s="7">
        <v>308489.71000000002</v>
      </c>
      <c r="Q83" s="7">
        <v>62666.45</v>
      </c>
      <c r="R83" s="7">
        <f t="shared" si="12"/>
        <v>540286.59422545764</v>
      </c>
      <c r="S83" s="7">
        <v>0</v>
      </c>
      <c r="T83" s="14">
        <f t="shared" si="13"/>
        <v>15633.666453266855</v>
      </c>
      <c r="U83" s="1">
        <f t="shared" si="8"/>
        <v>-1.2000000000000028</v>
      </c>
      <c r="V83" s="7">
        <f t="shared" si="8"/>
        <v>27147.310000000056</v>
      </c>
      <c r="W83" s="7">
        <f t="shared" si="8"/>
        <v>1390.5550246264611</v>
      </c>
      <c r="X83" s="7">
        <f t="shared" si="8"/>
        <v>28537.864225457539</v>
      </c>
      <c r="Y83" s="7">
        <f t="shared" si="8"/>
        <v>-3859.570000000007</v>
      </c>
      <c r="Z83" s="7">
        <f t="shared" si="8"/>
        <v>1825.239999999998</v>
      </c>
      <c r="AA83" s="7">
        <f t="shared" si="8"/>
        <v>30572.194225457613</v>
      </c>
      <c r="AB83" s="7">
        <f t="shared" si="8"/>
        <v>0</v>
      </c>
      <c r="AC83" s="14">
        <f t="shared" si="8"/>
        <v>794.93577722504051</v>
      </c>
    </row>
    <row r="84" spans="1:29" x14ac:dyDescent="0.25">
      <c r="A84" s="7" t="s">
        <v>57</v>
      </c>
      <c r="B84" s="7" t="s">
        <v>116</v>
      </c>
      <c r="C84" s="1">
        <v>167</v>
      </c>
      <c r="D84" s="7">
        <v>2364295.4200000004</v>
      </c>
      <c r="E84" s="7">
        <v>-261041.84107434971</v>
      </c>
      <c r="F84" s="7">
        <f t="shared" si="9"/>
        <v>2103253.58</v>
      </c>
      <c r="G84" s="7">
        <v>843310.36</v>
      </c>
      <c r="H84" s="7">
        <v>73939.23</v>
      </c>
      <c r="I84" s="7">
        <f t="shared" si="10"/>
        <v>1186003.99</v>
      </c>
      <c r="J84" s="7">
        <v>0</v>
      </c>
      <c r="K84" s="14">
        <v>12594.326902708708</v>
      </c>
      <c r="L84" s="1">
        <v>165.3</v>
      </c>
      <c r="M84" s="7">
        <v>2431255.6799999997</v>
      </c>
      <c r="N84" s="7">
        <v>-257972.25026315224</v>
      </c>
      <c r="O84" s="7">
        <f t="shared" si="11"/>
        <v>2173283.4297368475</v>
      </c>
      <c r="P84" s="7">
        <v>888376.15</v>
      </c>
      <c r="Q84" s="7">
        <v>76157.41</v>
      </c>
      <c r="R84" s="7">
        <f t="shared" si="12"/>
        <v>1208749.8697368477</v>
      </c>
      <c r="S84" s="7">
        <v>0</v>
      </c>
      <c r="T84" s="14">
        <f t="shared" si="13"/>
        <v>13147.510161747414</v>
      </c>
      <c r="U84" s="1">
        <f t="shared" si="8"/>
        <v>-1.6999999999999886</v>
      </c>
      <c r="V84" s="7">
        <f t="shared" si="8"/>
        <v>66960.259999999311</v>
      </c>
      <c r="W84" s="7">
        <f t="shared" si="8"/>
        <v>3069.5908111974713</v>
      </c>
      <c r="X84" s="7">
        <f t="shared" si="8"/>
        <v>70029.849736847449</v>
      </c>
      <c r="Y84" s="7">
        <f t="shared" si="8"/>
        <v>45065.790000000037</v>
      </c>
      <c r="Z84" s="7">
        <f t="shared" si="8"/>
        <v>2218.1800000000076</v>
      </c>
      <c r="AA84" s="7">
        <f t="shared" si="8"/>
        <v>22745.87973684771</v>
      </c>
      <c r="AB84" s="7">
        <f t="shared" si="8"/>
        <v>0</v>
      </c>
      <c r="AC84" s="14">
        <f t="shared" si="8"/>
        <v>553.18325903870573</v>
      </c>
    </row>
    <row r="85" spans="1:29" x14ac:dyDescent="0.25">
      <c r="A85" s="7" t="s">
        <v>57</v>
      </c>
      <c r="B85" s="7" t="s">
        <v>117</v>
      </c>
      <c r="C85" s="1">
        <v>100.39999999999999</v>
      </c>
      <c r="D85" s="7">
        <v>1556612.3900000001</v>
      </c>
      <c r="E85" s="7">
        <v>-171865.56328258826</v>
      </c>
      <c r="F85" s="7">
        <f t="shared" si="9"/>
        <v>1384746.83</v>
      </c>
      <c r="G85" s="7">
        <v>669289.04</v>
      </c>
      <c r="H85" s="7">
        <v>68135.38</v>
      </c>
      <c r="I85" s="7">
        <f t="shared" si="10"/>
        <v>647322.41</v>
      </c>
      <c r="J85" s="7">
        <v>0</v>
      </c>
      <c r="K85" s="14">
        <v>13792.292603958953</v>
      </c>
      <c r="L85" s="1">
        <v>103</v>
      </c>
      <c r="M85" s="7">
        <v>1649036.2</v>
      </c>
      <c r="N85" s="7">
        <v>-174973.60840279769</v>
      </c>
      <c r="O85" s="7">
        <f t="shared" si="11"/>
        <v>1474062.5915972022</v>
      </c>
      <c r="P85" s="7">
        <v>687830.79</v>
      </c>
      <c r="Q85" s="7">
        <v>70179.44</v>
      </c>
      <c r="R85" s="7">
        <f t="shared" si="12"/>
        <v>716052.36159720225</v>
      </c>
      <c r="S85" s="7">
        <v>0</v>
      </c>
      <c r="T85" s="14">
        <f t="shared" si="13"/>
        <v>14311.287297060217</v>
      </c>
      <c r="U85" s="1">
        <f t="shared" si="8"/>
        <v>2.6000000000000085</v>
      </c>
      <c r="V85" s="7">
        <f t="shared" si="8"/>
        <v>92423.809999999823</v>
      </c>
      <c r="W85" s="7">
        <f t="shared" si="8"/>
        <v>-3108.0451202094264</v>
      </c>
      <c r="X85" s="7">
        <f t="shared" si="8"/>
        <v>89315.761597202159</v>
      </c>
      <c r="Y85" s="7">
        <f t="shared" si="8"/>
        <v>18541.75</v>
      </c>
      <c r="Z85" s="7">
        <f t="shared" si="8"/>
        <v>2044.0599999999977</v>
      </c>
      <c r="AA85" s="7">
        <f t="shared" si="8"/>
        <v>68729.95159720222</v>
      </c>
      <c r="AB85" s="7">
        <f t="shared" si="8"/>
        <v>0</v>
      </c>
      <c r="AC85" s="14">
        <f t="shared" si="8"/>
        <v>518.99469310126369</v>
      </c>
    </row>
    <row r="86" spans="1:29" x14ac:dyDescent="0.25">
      <c r="A86" s="7" t="s">
        <v>57</v>
      </c>
      <c r="B86" s="7" t="s">
        <v>118</v>
      </c>
      <c r="C86" s="1">
        <v>202.5</v>
      </c>
      <c r="D86" s="7">
        <v>2672154.46</v>
      </c>
      <c r="E86" s="7">
        <v>-295032.55556508864</v>
      </c>
      <c r="F86" s="7">
        <f t="shared" si="9"/>
        <v>2377121.9</v>
      </c>
      <c r="G86" s="7">
        <v>641055.65</v>
      </c>
      <c r="H86" s="7">
        <v>57553.37</v>
      </c>
      <c r="I86" s="7">
        <f t="shared" si="10"/>
        <v>1678512.88</v>
      </c>
      <c r="J86" s="7">
        <v>0</v>
      </c>
      <c r="K86" s="14">
        <v>11738.868098026003</v>
      </c>
      <c r="L86" s="1">
        <v>202.1</v>
      </c>
      <c r="M86" s="7">
        <v>2759239.4699999997</v>
      </c>
      <c r="N86" s="7">
        <v>-292773.4918816961</v>
      </c>
      <c r="O86" s="7">
        <f t="shared" si="11"/>
        <v>2466465.9781183037</v>
      </c>
      <c r="P86" s="7">
        <v>680429.39</v>
      </c>
      <c r="Q86" s="7">
        <v>59279.97</v>
      </c>
      <c r="R86" s="7">
        <f t="shared" si="12"/>
        <v>1726756.6181183036</v>
      </c>
      <c r="S86" s="7">
        <v>0</v>
      </c>
      <c r="T86" s="14">
        <f t="shared" si="13"/>
        <v>12204.185938239998</v>
      </c>
      <c r="U86" s="1">
        <f t="shared" si="8"/>
        <v>-0.40000000000000568</v>
      </c>
      <c r="V86" s="7">
        <f t="shared" si="8"/>
        <v>87085.009999999776</v>
      </c>
      <c r="W86" s="7">
        <f t="shared" si="8"/>
        <v>2259.0636833925382</v>
      </c>
      <c r="X86" s="7">
        <f t="shared" si="8"/>
        <v>89344.078118303791</v>
      </c>
      <c r="Y86" s="7">
        <f t="shared" si="8"/>
        <v>39373.739999999991</v>
      </c>
      <c r="Z86" s="7">
        <f t="shared" si="8"/>
        <v>1726.5999999999985</v>
      </c>
      <c r="AA86" s="7">
        <f t="shared" si="8"/>
        <v>48243.738118303707</v>
      </c>
      <c r="AB86" s="7">
        <f t="shared" si="8"/>
        <v>0</v>
      </c>
      <c r="AC86" s="14">
        <f t="shared" si="8"/>
        <v>465.31784021399471</v>
      </c>
    </row>
    <row r="87" spans="1:29" x14ac:dyDescent="0.25">
      <c r="A87" s="7" t="s">
        <v>57</v>
      </c>
      <c r="B87" s="7" t="s">
        <v>119</v>
      </c>
      <c r="C87" s="1">
        <v>111</v>
      </c>
      <c r="D87" s="7">
        <v>1778143.9</v>
      </c>
      <c r="E87" s="7">
        <v>-196324.85577928508</v>
      </c>
      <c r="F87" s="7">
        <f t="shared" si="9"/>
        <v>1581819.04</v>
      </c>
      <c r="G87" s="7">
        <v>434949.54</v>
      </c>
      <c r="H87" s="7">
        <v>42357.75</v>
      </c>
      <c r="I87" s="7">
        <f t="shared" si="10"/>
        <v>1104511.75</v>
      </c>
      <c r="J87" s="7">
        <v>0</v>
      </c>
      <c r="K87" s="14">
        <v>14250.615338176423</v>
      </c>
      <c r="L87" s="1">
        <v>106.9</v>
      </c>
      <c r="M87" s="7">
        <v>1786509.4000000001</v>
      </c>
      <c r="N87" s="7">
        <v>-189560.42090738643</v>
      </c>
      <c r="O87" s="7">
        <f t="shared" si="11"/>
        <v>1596948.9790926138</v>
      </c>
      <c r="P87" s="7">
        <v>461133.37</v>
      </c>
      <c r="Q87" s="7">
        <v>43628.480000000003</v>
      </c>
      <c r="R87" s="7">
        <f t="shared" si="12"/>
        <v>1092187.1290926137</v>
      </c>
      <c r="S87" s="7">
        <v>0</v>
      </c>
      <c r="T87" s="14">
        <f t="shared" si="13"/>
        <v>14938.718232858875</v>
      </c>
      <c r="U87" s="1">
        <f t="shared" si="8"/>
        <v>-4.0999999999999943</v>
      </c>
      <c r="V87" s="7">
        <f t="shared" si="8"/>
        <v>8365.5000000002328</v>
      </c>
      <c r="W87" s="7">
        <f t="shared" si="8"/>
        <v>6764.4348718986439</v>
      </c>
      <c r="X87" s="7">
        <f t="shared" si="8"/>
        <v>15129.939092613757</v>
      </c>
      <c r="Y87" s="7">
        <f t="shared" si="8"/>
        <v>26183.830000000016</v>
      </c>
      <c r="Z87" s="7">
        <f t="shared" si="8"/>
        <v>1270.7300000000032</v>
      </c>
      <c r="AA87" s="7">
        <f t="shared" si="8"/>
        <v>-12324.620907386299</v>
      </c>
      <c r="AB87" s="7">
        <f t="shared" si="8"/>
        <v>0</v>
      </c>
      <c r="AC87" s="14">
        <f t="shared" si="8"/>
        <v>688.10289468245173</v>
      </c>
    </row>
    <row r="88" spans="1:29" x14ac:dyDescent="0.25">
      <c r="A88" s="7" t="s">
        <v>57</v>
      </c>
      <c r="B88" s="7" t="s">
        <v>120</v>
      </c>
      <c r="C88" s="1">
        <v>719</v>
      </c>
      <c r="D88" s="7">
        <v>6379759.4399999995</v>
      </c>
      <c r="E88" s="7">
        <v>-704389.19592758082</v>
      </c>
      <c r="F88" s="7">
        <f t="shared" si="9"/>
        <v>5675370.2400000002</v>
      </c>
      <c r="G88" s="7">
        <v>2508685.2000000002</v>
      </c>
      <c r="H88" s="7">
        <v>245241.93</v>
      </c>
      <c r="I88" s="7">
        <f t="shared" si="10"/>
        <v>2921443.11</v>
      </c>
      <c r="J88" s="7">
        <v>0</v>
      </c>
      <c r="K88" s="14">
        <v>7893.4180570312519</v>
      </c>
      <c r="L88" s="1">
        <v>723.6</v>
      </c>
      <c r="M88" s="7">
        <v>6633836.46</v>
      </c>
      <c r="N88" s="7">
        <v>-703893.7671351555</v>
      </c>
      <c r="O88" s="7">
        <f t="shared" si="11"/>
        <v>5929942.6928648446</v>
      </c>
      <c r="P88" s="7">
        <v>2645330.77</v>
      </c>
      <c r="Q88" s="7">
        <v>252599.19</v>
      </c>
      <c r="R88" s="7">
        <f t="shared" si="12"/>
        <v>3032012.7328648446</v>
      </c>
      <c r="S88" s="7">
        <v>0</v>
      </c>
      <c r="T88" s="14">
        <f t="shared" si="13"/>
        <v>8195.0562366844169</v>
      </c>
      <c r="U88" s="1">
        <f t="shared" si="8"/>
        <v>4.6000000000000227</v>
      </c>
      <c r="V88" s="7">
        <f t="shared" si="8"/>
        <v>254077.02000000048</v>
      </c>
      <c r="W88" s="7">
        <f t="shared" si="8"/>
        <v>495.4287924253149</v>
      </c>
      <c r="X88" s="7">
        <f t="shared" si="8"/>
        <v>254572.45286484435</v>
      </c>
      <c r="Y88" s="7">
        <f t="shared" si="8"/>
        <v>136645.56999999983</v>
      </c>
      <c r="Z88" s="7">
        <f t="shared" si="8"/>
        <v>7357.2600000000093</v>
      </c>
      <c r="AA88" s="7">
        <f t="shared" si="8"/>
        <v>110569.62286484474</v>
      </c>
      <c r="AB88" s="7">
        <f t="shared" si="8"/>
        <v>0</v>
      </c>
      <c r="AC88" s="14">
        <f t="shared" si="8"/>
        <v>301.63817965316503</v>
      </c>
    </row>
    <row r="89" spans="1:29" x14ac:dyDescent="0.25">
      <c r="A89" s="7" t="s">
        <v>121</v>
      </c>
      <c r="B89" s="7" t="s">
        <v>121</v>
      </c>
      <c r="C89" s="1">
        <v>973.2</v>
      </c>
      <c r="D89" s="7">
        <v>8755352.2599999998</v>
      </c>
      <c r="E89" s="7">
        <v>-966678.38285829278</v>
      </c>
      <c r="F89" s="7">
        <f t="shared" si="9"/>
        <v>7788673.8799999999</v>
      </c>
      <c r="G89" s="7">
        <v>4605943.8899999997</v>
      </c>
      <c r="H89" s="7">
        <v>263139.84999999998</v>
      </c>
      <c r="I89" s="7">
        <f t="shared" si="10"/>
        <v>2919590.14</v>
      </c>
      <c r="J89" s="7">
        <v>0</v>
      </c>
      <c r="K89" s="14">
        <v>8003.154773108502</v>
      </c>
      <c r="L89" s="1">
        <v>965.7</v>
      </c>
      <c r="M89" s="7">
        <v>8998966.129999999</v>
      </c>
      <c r="N89" s="7">
        <v>-954849.61194948887</v>
      </c>
      <c r="O89" s="7">
        <f t="shared" si="11"/>
        <v>8044116.5180505104</v>
      </c>
      <c r="P89" s="7">
        <v>4571655.18</v>
      </c>
      <c r="Q89" s="7">
        <v>271034.05</v>
      </c>
      <c r="R89" s="7">
        <f t="shared" si="12"/>
        <v>3201427.2880505109</v>
      </c>
      <c r="S89" s="7">
        <v>0</v>
      </c>
      <c r="T89" s="14">
        <f t="shared" si="13"/>
        <v>8329.8296759350833</v>
      </c>
      <c r="U89" s="1">
        <f t="shared" si="8"/>
        <v>-7.5</v>
      </c>
      <c r="V89" s="7">
        <f t="shared" si="8"/>
        <v>243613.86999999918</v>
      </c>
      <c r="W89" s="7">
        <f t="shared" si="8"/>
        <v>11828.770908803912</v>
      </c>
      <c r="X89" s="7">
        <f t="shared" si="8"/>
        <v>255442.63805051055</v>
      </c>
      <c r="Y89" s="7">
        <f t="shared" si="8"/>
        <v>-34288.709999999963</v>
      </c>
      <c r="Z89" s="7">
        <f t="shared" si="8"/>
        <v>7894.2000000000116</v>
      </c>
      <c r="AA89" s="7">
        <f t="shared" si="8"/>
        <v>281837.14805051079</v>
      </c>
      <c r="AB89" s="7">
        <f t="shared" si="8"/>
        <v>0</v>
      </c>
      <c r="AC89" s="14">
        <f t="shared" si="8"/>
        <v>326.67490282658127</v>
      </c>
    </row>
    <row r="90" spans="1:29" x14ac:dyDescent="0.25">
      <c r="A90" s="7" t="s">
        <v>122</v>
      </c>
      <c r="B90" s="7" t="s">
        <v>123</v>
      </c>
      <c r="C90" s="1">
        <v>5502.6</v>
      </c>
      <c r="D90" s="7">
        <v>46603358.280000001</v>
      </c>
      <c r="E90" s="7">
        <v>-5145476.4674283965</v>
      </c>
      <c r="F90" s="7">
        <f t="shared" si="9"/>
        <v>41457881.810000002</v>
      </c>
      <c r="G90" s="7">
        <v>8726204.6199999992</v>
      </c>
      <c r="H90" s="7">
        <v>1031380.62</v>
      </c>
      <c r="I90" s="7">
        <f t="shared" si="10"/>
        <v>31700296.57</v>
      </c>
      <c r="J90" s="7">
        <v>0</v>
      </c>
      <c r="K90" s="14">
        <v>7534.2315221540248</v>
      </c>
      <c r="L90" s="1">
        <v>5521.6</v>
      </c>
      <c r="M90" s="7">
        <v>48354638.269999996</v>
      </c>
      <c r="N90" s="7">
        <v>-5130745.7902463963</v>
      </c>
      <c r="O90" s="7">
        <f t="shared" si="11"/>
        <v>43223892.479753599</v>
      </c>
      <c r="P90" s="7">
        <v>9019229.3100000005</v>
      </c>
      <c r="Q90" s="7">
        <v>1062322.04</v>
      </c>
      <c r="R90" s="7">
        <f t="shared" si="12"/>
        <v>33142341.129753597</v>
      </c>
      <c r="S90" s="7">
        <v>0</v>
      </c>
      <c r="T90" s="14">
        <f t="shared" si="13"/>
        <v>7828.1462763969857</v>
      </c>
      <c r="U90" s="1">
        <f t="shared" si="8"/>
        <v>19</v>
      </c>
      <c r="V90" s="7">
        <f t="shared" si="8"/>
        <v>1751279.9899999946</v>
      </c>
      <c r="W90" s="7">
        <f t="shared" si="8"/>
        <v>14730.67718200013</v>
      </c>
      <c r="X90" s="7">
        <f t="shared" si="8"/>
        <v>1766010.6697535962</v>
      </c>
      <c r="Y90" s="7">
        <f t="shared" si="8"/>
        <v>293024.69000000134</v>
      </c>
      <c r="Z90" s="7">
        <f t="shared" si="8"/>
        <v>30941.420000000042</v>
      </c>
      <c r="AA90" s="7">
        <f t="shared" si="8"/>
        <v>1442044.5597535968</v>
      </c>
      <c r="AB90" s="7">
        <f t="shared" si="8"/>
        <v>0</v>
      </c>
      <c r="AC90" s="14">
        <f t="shared" si="8"/>
        <v>293.91475424296095</v>
      </c>
    </row>
    <row r="91" spans="1:29" x14ac:dyDescent="0.25">
      <c r="A91" s="7" t="s">
        <v>122</v>
      </c>
      <c r="B91" s="7" t="s">
        <v>124</v>
      </c>
      <c r="C91" s="1">
        <v>1323.7</v>
      </c>
      <c r="D91" s="7">
        <v>11810244.710000001</v>
      </c>
      <c r="E91" s="7">
        <v>-1303969.0372690393</v>
      </c>
      <c r="F91" s="7">
        <f t="shared" si="9"/>
        <v>10506275.67</v>
      </c>
      <c r="G91" s="7">
        <v>1785216.66</v>
      </c>
      <c r="H91" s="7">
        <v>101629.99</v>
      </c>
      <c r="I91" s="7">
        <f t="shared" si="10"/>
        <v>8619429.0199999996</v>
      </c>
      <c r="J91" s="7">
        <v>0</v>
      </c>
      <c r="K91" s="14">
        <v>7937.0482333985274</v>
      </c>
      <c r="L91" s="1">
        <v>1349.8</v>
      </c>
      <c r="M91" s="7">
        <v>12434321.390000001</v>
      </c>
      <c r="N91" s="7">
        <v>-1319363.4449312824</v>
      </c>
      <c r="O91" s="7">
        <f t="shared" si="11"/>
        <v>11114957.945068719</v>
      </c>
      <c r="P91" s="7">
        <v>1847780.78</v>
      </c>
      <c r="Q91" s="7">
        <v>104678.89</v>
      </c>
      <c r="R91" s="7">
        <f t="shared" si="12"/>
        <v>9162498.2750687189</v>
      </c>
      <c r="S91" s="7">
        <v>0</v>
      </c>
      <c r="T91" s="14">
        <f t="shared" si="13"/>
        <v>8234.5221107339748</v>
      </c>
      <c r="U91" s="1">
        <f t="shared" si="8"/>
        <v>26.099999999999909</v>
      </c>
      <c r="V91" s="7">
        <f t="shared" si="8"/>
        <v>624076.6799999997</v>
      </c>
      <c r="W91" s="7">
        <f t="shared" si="8"/>
        <v>-15394.407662243117</v>
      </c>
      <c r="X91" s="7">
        <f t="shared" si="8"/>
        <v>608682.27506871894</v>
      </c>
      <c r="Y91" s="7">
        <f t="shared" si="8"/>
        <v>62564.120000000112</v>
      </c>
      <c r="Z91" s="7">
        <f t="shared" si="8"/>
        <v>3048.8999999999942</v>
      </c>
      <c r="AA91" s="7">
        <f t="shared" si="8"/>
        <v>543069.25506871939</v>
      </c>
      <c r="AB91" s="7">
        <f t="shared" si="8"/>
        <v>0</v>
      </c>
      <c r="AC91" s="14">
        <f t="shared" si="8"/>
        <v>297.47387733544747</v>
      </c>
    </row>
    <row r="92" spans="1:29" x14ac:dyDescent="0.25">
      <c r="A92" s="7" t="s">
        <v>122</v>
      </c>
      <c r="B92" s="7" t="s">
        <v>125</v>
      </c>
      <c r="C92" s="1">
        <v>823.5</v>
      </c>
      <c r="D92" s="7">
        <v>8034311.96</v>
      </c>
      <c r="E92" s="7">
        <v>-887068.32829040743</v>
      </c>
      <c r="F92" s="7">
        <f t="shared" si="9"/>
        <v>7147243.6299999999</v>
      </c>
      <c r="G92" s="7">
        <v>556367.78</v>
      </c>
      <c r="H92" s="7">
        <v>73850.64</v>
      </c>
      <c r="I92" s="7">
        <f t="shared" si="10"/>
        <v>6517025.21</v>
      </c>
      <c r="J92" s="7">
        <v>0</v>
      </c>
      <c r="K92" s="14">
        <v>8679.1017371108919</v>
      </c>
      <c r="L92" s="1">
        <v>819.8</v>
      </c>
      <c r="M92" s="7">
        <v>8278201.4800000004</v>
      </c>
      <c r="N92" s="7">
        <v>-878371.73255564691</v>
      </c>
      <c r="O92" s="7">
        <f t="shared" si="11"/>
        <v>7399829.747444354</v>
      </c>
      <c r="P92" s="7">
        <v>544757.85</v>
      </c>
      <c r="Q92" s="7">
        <v>76066.16</v>
      </c>
      <c r="R92" s="7">
        <f t="shared" si="12"/>
        <v>6779005.7374443542</v>
      </c>
      <c r="S92" s="7">
        <v>0</v>
      </c>
      <c r="T92" s="14">
        <f t="shared" si="13"/>
        <v>9026.3841759506649</v>
      </c>
      <c r="U92" s="1">
        <f t="shared" si="8"/>
        <v>-3.7000000000000455</v>
      </c>
      <c r="V92" s="7">
        <f t="shared" si="8"/>
        <v>243889.52000000048</v>
      </c>
      <c r="W92" s="7">
        <f t="shared" si="8"/>
        <v>8696.5957347605145</v>
      </c>
      <c r="X92" s="7">
        <f t="shared" si="8"/>
        <v>252586.11744435411</v>
      </c>
      <c r="Y92" s="7">
        <f t="shared" si="8"/>
        <v>-11609.930000000051</v>
      </c>
      <c r="Z92" s="7">
        <f t="shared" si="8"/>
        <v>2215.5200000000041</v>
      </c>
      <c r="AA92" s="7">
        <f t="shared" si="8"/>
        <v>261980.52744435426</v>
      </c>
      <c r="AB92" s="7">
        <f t="shared" si="8"/>
        <v>0</v>
      </c>
      <c r="AC92" s="14">
        <f t="shared" si="8"/>
        <v>347.28243883977302</v>
      </c>
    </row>
    <row r="93" spans="1:29" x14ac:dyDescent="0.25">
      <c r="A93" s="7" t="s">
        <v>126</v>
      </c>
      <c r="B93" s="7" t="s">
        <v>127</v>
      </c>
      <c r="C93" s="1">
        <v>29884</v>
      </c>
      <c r="D93" s="7">
        <v>244424143.34999999</v>
      </c>
      <c r="E93" s="7">
        <v>-26986867.987548172</v>
      </c>
      <c r="F93" s="7">
        <f t="shared" si="9"/>
        <v>217437275.36000001</v>
      </c>
      <c r="G93" s="7">
        <v>88060125.670000002</v>
      </c>
      <c r="H93" s="7">
        <v>7211615.2300000004</v>
      </c>
      <c r="I93" s="7">
        <f t="shared" si="10"/>
        <v>122165534.45999999</v>
      </c>
      <c r="J93" s="7">
        <v>0</v>
      </c>
      <c r="K93" s="14">
        <v>7276.0398009131013</v>
      </c>
      <c r="L93" s="1">
        <v>30387.8</v>
      </c>
      <c r="M93" s="7">
        <v>256947742.44</v>
      </c>
      <c r="N93" s="7">
        <v>-27263848.826168571</v>
      </c>
      <c r="O93" s="7">
        <f t="shared" si="11"/>
        <v>229683893.61383143</v>
      </c>
      <c r="P93" s="7">
        <v>90330943.010000005</v>
      </c>
      <c r="Q93" s="7">
        <v>7427963.6900000004</v>
      </c>
      <c r="R93" s="7">
        <f t="shared" si="12"/>
        <v>131924986.91383141</v>
      </c>
      <c r="S93" s="7">
        <v>0</v>
      </c>
      <c r="T93" s="14">
        <f t="shared" si="13"/>
        <v>7558.4245524135158</v>
      </c>
      <c r="U93" s="1">
        <f t="shared" si="8"/>
        <v>503.79999999999927</v>
      </c>
      <c r="V93" s="7">
        <f t="shared" si="8"/>
        <v>12523599.090000004</v>
      </c>
      <c r="W93" s="7">
        <f t="shared" si="8"/>
        <v>-276980.83862039819</v>
      </c>
      <c r="X93" s="7">
        <f t="shared" ref="X93:AC124" si="14">O93-F93</f>
        <v>12246618.253831416</v>
      </c>
      <c r="Y93" s="7">
        <f t="shared" si="14"/>
        <v>2270817.3400000036</v>
      </c>
      <c r="Z93" s="7">
        <f t="shared" si="14"/>
        <v>216348.45999999996</v>
      </c>
      <c r="AA93" s="7">
        <f t="shared" si="14"/>
        <v>9759452.4538314193</v>
      </c>
      <c r="AB93" s="7">
        <f t="shared" si="14"/>
        <v>0</v>
      </c>
      <c r="AC93" s="14">
        <f t="shared" si="14"/>
        <v>282.3847515004145</v>
      </c>
    </row>
    <row r="94" spans="1:29" x14ac:dyDescent="0.25">
      <c r="A94" s="7" t="s">
        <v>126</v>
      </c>
      <c r="B94" s="7" t="s">
        <v>128</v>
      </c>
      <c r="C94" s="1">
        <v>15229.7</v>
      </c>
      <c r="D94" s="7">
        <v>124596117.164</v>
      </c>
      <c r="E94" s="7">
        <v>-13756656.439831</v>
      </c>
      <c r="F94" s="7">
        <f t="shared" si="9"/>
        <v>110839460.72</v>
      </c>
      <c r="G94" s="7">
        <v>40478432.700000003</v>
      </c>
      <c r="H94" s="7">
        <v>3270273.45</v>
      </c>
      <c r="I94" s="7">
        <f t="shared" si="10"/>
        <v>67090754.57</v>
      </c>
      <c r="J94" s="7">
        <v>0</v>
      </c>
      <c r="K94" s="14">
        <v>7277.8458376576937</v>
      </c>
      <c r="L94" s="1">
        <v>15347.599999999999</v>
      </c>
      <c r="M94" s="7">
        <v>129805662.3</v>
      </c>
      <c r="N94" s="7">
        <v>-13773236.223526202</v>
      </c>
      <c r="O94" s="7">
        <f t="shared" si="11"/>
        <v>116032426.0764738</v>
      </c>
      <c r="P94" s="7">
        <v>41563773.509999998</v>
      </c>
      <c r="Q94" s="7">
        <v>3368381.65</v>
      </c>
      <c r="R94" s="7">
        <f t="shared" si="12"/>
        <v>71100270.916473806</v>
      </c>
      <c r="S94" s="7">
        <v>0</v>
      </c>
      <c r="T94" s="14">
        <f t="shared" si="13"/>
        <v>7560.2977714088074</v>
      </c>
      <c r="U94" s="1">
        <f t="shared" ref="U94:AC125" si="15">L94-C94</f>
        <v>117.89999999999782</v>
      </c>
      <c r="V94" s="7">
        <f t="shared" si="15"/>
        <v>5209545.1359999925</v>
      </c>
      <c r="W94" s="7">
        <f t="shared" si="15"/>
        <v>-16579.783695202321</v>
      </c>
      <c r="X94" s="7">
        <f t="shared" si="14"/>
        <v>5192965.3564738035</v>
      </c>
      <c r="Y94" s="7">
        <f t="shared" si="14"/>
        <v>1085340.8099999949</v>
      </c>
      <c r="Z94" s="7">
        <f t="shared" si="14"/>
        <v>98108.199999999721</v>
      </c>
      <c r="AA94" s="7">
        <f t="shared" si="14"/>
        <v>4009516.3464738056</v>
      </c>
      <c r="AB94" s="7">
        <f t="shared" si="14"/>
        <v>0</v>
      </c>
      <c r="AC94" s="14">
        <f t="shared" si="14"/>
        <v>282.45193375111376</v>
      </c>
    </row>
    <row r="95" spans="1:29" x14ac:dyDescent="0.25">
      <c r="A95" s="7" t="s">
        <v>126</v>
      </c>
      <c r="B95" s="7" t="s">
        <v>129</v>
      </c>
      <c r="C95" s="1">
        <v>1071.9000000000001</v>
      </c>
      <c r="D95" s="7">
        <v>9716159.2299999986</v>
      </c>
      <c r="E95" s="7">
        <v>-1072761.0738131597</v>
      </c>
      <c r="F95" s="7">
        <f t="shared" si="9"/>
        <v>8643398.1600000001</v>
      </c>
      <c r="G95" s="7">
        <v>7942550.7199999997</v>
      </c>
      <c r="H95" s="7">
        <v>632298.37</v>
      </c>
      <c r="I95" s="7">
        <f t="shared" si="10"/>
        <v>68549.070000000007</v>
      </c>
      <c r="J95" s="7">
        <v>0</v>
      </c>
      <c r="K95" s="14">
        <v>8063.619837178192</v>
      </c>
      <c r="L95" s="1">
        <v>1076.4000000000001</v>
      </c>
      <c r="M95" s="7">
        <v>10086444.66</v>
      </c>
      <c r="N95" s="7">
        <v>-1070238.2507523666</v>
      </c>
      <c r="O95" s="7">
        <f t="shared" si="11"/>
        <v>9016206.4092476331</v>
      </c>
      <c r="P95" s="7">
        <v>8012338.79</v>
      </c>
      <c r="Q95" s="7">
        <v>651267.31999999995</v>
      </c>
      <c r="R95" s="7">
        <f t="shared" si="12"/>
        <v>352600.29924763308</v>
      </c>
      <c r="S95" s="7">
        <v>0</v>
      </c>
      <c r="T95" s="14">
        <f t="shared" si="13"/>
        <v>8376.2601349383422</v>
      </c>
      <c r="U95" s="1">
        <f t="shared" si="15"/>
        <v>4.5</v>
      </c>
      <c r="V95" s="7">
        <f t="shared" si="15"/>
        <v>370285.43000000156</v>
      </c>
      <c r="W95" s="7">
        <f t="shared" si="15"/>
        <v>2522.8230607931037</v>
      </c>
      <c r="X95" s="7">
        <f t="shared" si="14"/>
        <v>372808.24924763292</v>
      </c>
      <c r="Y95" s="7">
        <f t="shared" si="14"/>
        <v>69788.070000000298</v>
      </c>
      <c r="Z95" s="7">
        <f t="shared" si="14"/>
        <v>18968.949999999953</v>
      </c>
      <c r="AA95" s="7">
        <f t="shared" si="14"/>
        <v>284051.22924763308</v>
      </c>
      <c r="AB95" s="7">
        <f t="shared" si="14"/>
        <v>0</v>
      </c>
      <c r="AC95" s="14">
        <f t="shared" si="14"/>
        <v>312.64029776015013</v>
      </c>
    </row>
    <row r="96" spans="1:29" x14ac:dyDescent="0.25">
      <c r="A96" s="7" t="s">
        <v>49</v>
      </c>
      <c r="B96" s="7" t="s">
        <v>130</v>
      </c>
      <c r="C96" s="1">
        <v>1044.5999999999999</v>
      </c>
      <c r="D96" s="7">
        <v>9639127.1199999992</v>
      </c>
      <c r="E96" s="7">
        <v>-1064255.9590774379</v>
      </c>
      <c r="F96" s="7">
        <f t="shared" si="9"/>
        <v>8574871.1600000001</v>
      </c>
      <c r="G96" s="7">
        <v>1432216.72</v>
      </c>
      <c r="H96" s="7">
        <v>220703.85</v>
      </c>
      <c r="I96" s="7">
        <f t="shared" si="10"/>
        <v>6921950.5899999999</v>
      </c>
      <c r="J96" s="7">
        <v>0</v>
      </c>
      <c r="K96" s="14">
        <v>8208.7565961496821</v>
      </c>
      <c r="L96" s="1">
        <v>1061</v>
      </c>
      <c r="M96" s="7">
        <v>10155049.120000001</v>
      </c>
      <c r="N96" s="7">
        <v>-1077517.6360798238</v>
      </c>
      <c r="O96" s="7">
        <f t="shared" si="11"/>
        <v>9077531.4839201774</v>
      </c>
      <c r="P96" s="7">
        <v>1450372.24</v>
      </c>
      <c r="Q96" s="7">
        <v>227324.97</v>
      </c>
      <c r="R96" s="7">
        <f t="shared" si="12"/>
        <v>7399834.2739201775</v>
      </c>
      <c r="S96" s="7">
        <v>0</v>
      </c>
      <c r="T96" s="14">
        <f t="shared" si="13"/>
        <v>8555.6375908766986</v>
      </c>
      <c r="U96" s="1">
        <f t="shared" si="15"/>
        <v>16.400000000000091</v>
      </c>
      <c r="V96" s="7">
        <f t="shared" si="15"/>
        <v>515922.00000000186</v>
      </c>
      <c r="W96" s="7">
        <f t="shared" si="15"/>
        <v>-13261.677002385957</v>
      </c>
      <c r="X96" s="7">
        <f t="shared" si="14"/>
        <v>502660.3239201773</v>
      </c>
      <c r="Y96" s="7">
        <f t="shared" si="14"/>
        <v>18155.520000000019</v>
      </c>
      <c r="Z96" s="7">
        <f t="shared" si="14"/>
        <v>6621.1199999999953</v>
      </c>
      <c r="AA96" s="7">
        <f t="shared" si="14"/>
        <v>477883.68392017763</v>
      </c>
      <c r="AB96" s="7">
        <f t="shared" si="14"/>
        <v>0</v>
      </c>
      <c r="AC96" s="14">
        <f t="shared" si="14"/>
        <v>346.88099472701651</v>
      </c>
    </row>
    <row r="97" spans="1:29" x14ac:dyDescent="0.25">
      <c r="A97" s="7" t="s">
        <v>49</v>
      </c>
      <c r="B97" s="7" t="s">
        <v>131</v>
      </c>
      <c r="C97" s="1">
        <v>181.5</v>
      </c>
      <c r="D97" s="7">
        <v>2611704.9899999998</v>
      </c>
      <c r="E97" s="7">
        <v>-288358.32999780792</v>
      </c>
      <c r="F97" s="7">
        <f t="shared" si="9"/>
        <v>2323346.66</v>
      </c>
      <c r="G97" s="7">
        <v>192052.56</v>
      </c>
      <c r="H97" s="7">
        <v>48421.16</v>
      </c>
      <c r="I97" s="7">
        <f t="shared" si="10"/>
        <v>2082872.94</v>
      </c>
      <c r="J97" s="7">
        <v>0</v>
      </c>
      <c r="K97" s="14">
        <v>12800.802042047806</v>
      </c>
      <c r="L97" s="1">
        <v>183.1</v>
      </c>
      <c r="M97" s="7">
        <v>2721125.92</v>
      </c>
      <c r="N97" s="7">
        <v>-288729.39304836519</v>
      </c>
      <c r="O97" s="7">
        <f t="shared" si="11"/>
        <v>2432396.5269516348</v>
      </c>
      <c r="P97" s="7">
        <v>180301.08</v>
      </c>
      <c r="Q97" s="7">
        <v>49873.79</v>
      </c>
      <c r="R97" s="7">
        <f t="shared" si="12"/>
        <v>2202221.6569516347</v>
      </c>
      <c r="S97" s="7">
        <v>0</v>
      </c>
      <c r="T97" s="14">
        <f t="shared" si="13"/>
        <v>13284.524997005106</v>
      </c>
      <c r="U97" s="1">
        <f t="shared" si="15"/>
        <v>1.5999999999999943</v>
      </c>
      <c r="V97" s="7">
        <f t="shared" si="15"/>
        <v>109420.93000000017</v>
      </c>
      <c r="W97" s="7">
        <f t="shared" si="15"/>
        <v>-371.06305055727717</v>
      </c>
      <c r="X97" s="7">
        <f t="shared" si="14"/>
        <v>109049.86695163464</v>
      </c>
      <c r="Y97" s="7">
        <f t="shared" si="14"/>
        <v>-11751.48000000001</v>
      </c>
      <c r="Z97" s="7">
        <f t="shared" si="14"/>
        <v>1452.6299999999974</v>
      </c>
      <c r="AA97" s="7">
        <f t="shared" si="14"/>
        <v>119348.71695163473</v>
      </c>
      <c r="AB97" s="7">
        <f t="shared" si="14"/>
        <v>0</v>
      </c>
      <c r="AC97" s="14">
        <f t="shared" si="14"/>
        <v>483.72295495730032</v>
      </c>
    </row>
    <row r="98" spans="1:29" x14ac:dyDescent="0.25">
      <c r="A98" s="7" t="s">
        <v>49</v>
      </c>
      <c r="B98" s="7" t="s">
        <v>132</v>
      </c>
      <c r="C98" s="1">
        <v>353.3</v>
      </c>
      <c r="D98" s="7">
        <v>3719620.8</v>
      </c>
      <c r="E98" s="7">
        <v>-410683.30696611735</v>
      </c>
      <c r="F98" s="7">
        <f t="shared" si="9"/>
        <v>3308937.49</v>
      </c>
      <c r="G98" s="7">
        <v>1052717.19</v>
      </c>
      <c r="H98" s="7">
        <v>167531.53</v>
      </c>
      <c r="I98" s="7">
        <f t="shared" si="10"/>
        <v>2088688.77</v>
      </c>
      <c r="J98" s="7">
        <v>0</v>
      </c>
      <c r="K98" s="14">
        <v>9365.7966078110694</v>
      </c>
      <c r="L98" s="1">
        <v>350.2</v>
      </c>
      <c r="M98" s="7">
        <v>3824283.47</v>
      </c>
      <c r="N98" s="7">
        <v>-405781.67920211353</v>
      </c>
      <c r="O98" s="7">
        <f t="shared" si="11"/>
        <v>3418501.7907978864</v>
      </c>
      <c r="P98" s="7">
        <v>1066798.22</v>
      </c>
      <c r="Q98" s="7">
        <v>172557.48</v>
      </c>
      <c r="R98" s="7">
        <f t="shared" si="12"/>
        <v>2179146.0907978867</v>
      </c>
      <c r="S98" s="7">
        <v>0</v>
      </c>
      <c r="T98" s="14">
        <f t="shared" si="13"/>
        <v>9761.5699337461065</v>
      </c>
      <c r="U98" s="1">
        <f t="shared" si="15"/>
        <v>-3.1000000000000227</v>
      </c>
      <c r="V98" s="7">
        <f t="shared" si="15"/>
        <v>104662.67000000039</v>
      </c>
      <c r="W98" s="7">
        <f t="shared" si="15"/>
        <v>4901.627764003817</v>
      </c>
      <c r="X98" s="7">
        <f t="shared" si="14"/>
        <v>109564.30079788622</v>
      </c>
      <c r="Y98" s="7">
        <f t="shared" si="14"/>
        <v>14081.030000000028</v>
      </c>
      <c r="Z98" s="7">
        <f t="shared" si="14"/>
        <v>5025.9500000000116</v>
      </c>
      <c r="AA98" s="7">
        <f t="shared" si="14"/>
        <v>90457.320797886699</v>
      </c>
      <c r="AB98" s="7">
        <f t="shared" si="14"/>
        <v>0</v>
      </c>
      <c r="AC98" s="14">
        <f t="shared" si="14"/>
        <v>395.77332593503706</v>
      </c>
    </row>
    <row r="99" spans="1:29" x14ac:dyDescent="0.25">
      <c r="A99" s="7" t="s">
        <v>49</v>
      </c>
      <c r="B99" s="7" t="s">
        <v>133</v>
      </c>
      <c r="C99" s="1">
        <v>112.2</v>
      </c>
      <c r="D99" s="7">
        <v>1795962.2</v>
      </c>
      <c r="E99" s="7">
        <v>-198292.17415983463</v>
      </c>
      <c r="F99" s="7">
        <f t="shared" si="9"/>
        <v>1597670.03</v>
      </c>
      <c r="G99" s="7">
        <v>289544.7</v>
      </c>
      <c r="H99" s="7">
        <v>37264.21</v>
      </c>
      <c r="I99" s="7">
        <f t="shared" si="10"/>
        <v>1270861.1200000001</v>
      </c>
      <c r="J99" s="7">
        <v>0</v>
      </c>
      <c r="K99" s="14">
        <v>14239.476619650864</v>
      </c>
      <c r="L99" s="1">
        <v>110.9</v>
      </c>
      <c r="M99" s="7">
        <v>1835448.38</v>
      </c>
      <c r="N99" s="7">
        <v>-194753.16920615168</v>
      </c>
      <c r="O99" s="7">
        <f t="shared" si="11"/>
        <v>1640695.2107938481</v>
      </c>
      <c r="P99" s="7">
        <v>285839.84000000003</v>
      </c>
      <c r="Q99" s="7">
        <v>38382.14</v>
      </c>
      <c r="R99" s="7">
        <f t="shared" si="12"/>
        <v>1316473.2307938482</v>
      </c>
      <c r="S99" s="7">
        <v>0</v>
      </c>
      <c r="T99" s="14">
        <f t="shared" si="13"/>
        <v>14794.366192911164</v>
      </c>
      <c r="U99" s="1">
        <f t="shared" si="15"/>
        <v>-1.2999999999999972</v>
      </c>
      <c r="V99" s="7">
        <f t="shared" si="15"/>
        <v>39486.179999999935</v>
      </c>
      <c r="W99" s="7">
        <f t="shared" si="15"/>
        <v>3539.0049536829465</v>
      </c>
      <c r="X99" s="7">
        <f t="shared" si="14"/>
        <v>43025.180793848122</v>
      </c>
      <c r="Y99" s="7">
        <f t="shared" si="14"/>
        <v>-3704.859999999986</v>
      </c>
      <c r="Z99" s="7">
        <f t="shared" si="14"/>
        <v>1117.9300000000003</v>
      </c>
      <c r="AA99" s="7">
        <f t="shared" si="14"/>
        <v>45612.110793848056</v>
      </c>
      <c r="AB99" s="7">
        <f t="shared" si="14"/>
        <v>0</v>
      </c>
      <c r="AC99" s="14">
        <f t="shared" si="14"/>
        <v>554.88957326029958</v>
      </c>
    </row>
    <row r="100" spans="1:29" x14ac:dyDescent="0.25">
      <c r="A100" s="7" t="s">
        <v>49</v>
      </c>
      <c r="B100" s="7" t="s">
        <v>134</v>
      </c>
      <c r="C100" s="1">
        <v>448.4</v>
      </c>
      <c r="D100" s="7">
        <v>3647417.91</v>
      </c>
      <c r="E100" s="7">
        <v>-402711.38637740823</v>
      </c>
      <c r="F100" s="7">
        <f t="shared" si="9"/>
        <v>3244706.52</v>
      </c>
      <c r="G100" s="7">
        <v>299278.57</v>
      </c>
      <c r="H100" s="7">
        <v>27519.74</v>
      </c>
      <c r="I100" s="7">
        <f t="shared" si="10"/>
        <v>2917908.21</v>
      </c>
      <c r="J100" s="7">
        <v>0</v>
      </c>
      <c r="K100" s="14">
        <v>7236.1842155329396</v>
      </c>
      <c r="L100" s="1">
        <v>455.2</v>
      </c>
      <c r="M100" s="7">
        <v>3821477.88</v>
      </c>
      <c r="N100" s="7">
        <v>-405483.98761353659</v>
      </c>
      <c r="O100" s="7">
        <f t="shared" si="11"/>
        <v>3415993.8923864635</v>
      </c>
      <c r="P100" s="7">
        <v>300792.59999999998</v>
      </c>
      <c r="Q100" s="7">
        <v>28345.33</v>
      </c>
      <c r="R100" s="7">
        <f t="shared" si="12"/>
        <v>3086855.9623864633</v>
      </c>
      <c r="S100" s="7">
        <v>0</v>
      </c>
      <c r="T100" s="14">
        <f t="shared" si="13"/>
        <v>7504.3802556820374</v>
      </c>
      <c r="U100" s="1">
        <f t="shared" si="15"/>
        <v>6.8000000000000114</v>
      </c>
      <c r="V100" s="7">
        <f t="shared" si="15"/>
        <v>174059.96999999974</v>
      </c>
      <c r="W100" s="7">
        <f t="shared" si="15"/>
        <v>-2772.6012361283647</v>
      </c>
      <c r="X100" s="7">
        <f t="shared" si="14"/>
        <v>171287.37238646345</v>
      </c>
      <c r="Y100" s="7">
        <f t="shared" si="14"/>
        <v>1514.0299999999697</v>
      </c>
      <c r="Z100" s="7">
        <f t="shared" si="14"/>
        <v>825.59000000000015</v>
      </c>
      <c r="AA100" s="7">
        <f t="shared" si="14"/>
        <v>168947.75238646334</v>
      </c>
      <c r="AB100" s="7">
        <f t="shared" si="14"/>
        <v>0</v>
      </c>
      <c r="AC100" s="14">
        <f t="shared" si="14"/>
        <v>268.19604014909783</v>
      </c>
    </row>
    <row r="101" spans="1:29" x14ac:dyDescent="0.25">
      <c r="A101" s="7" t="s">
        <v>49</v>
      </c>
      <c r="B101" s="7" t="s">
        <v>135</v>
      </c>
      <c r="C101" s="1">
        <v>51.7</v>
      </c>
      <c r="D101" s="7">
        <v>843898.67999999993</v>
      </c>
      <c r="E101" s="7">
        <v>-93174.847459381126</v>
      </c>
      <c r="F101" s="7">
        <f t="shared" si="9"/>
        <v>750723.83</v>
      </c>
      <c r="G101" s="7">
        <v>187600.7</v>
      </c>
      <c r="H101" s="7">
        <v>21388.9</v>
      </c>
      <c r="I101" s="7">
        <f t="shared" si="10"/>
        <v>541734.23</v>
      </c>
      <c r="J101" s="7">
        <v>0</v>
      </c>
      <c r="K101" s="14">
        <v>14520.763646833935</v>
      </c>
      <c r="L101" s="1">
        <v>50</v>
      </c>
      <c r="M101" s="7">
        <v>844147.69000000006</v>
      </c>
      <c r="N101" s="7">
        <v>-89569.633064566005</v>
      </c>
      <c r="O101" s="7">
        <f t="shared" si="11"/>
        <v>754578.056935434</v>
      </c>
      <c r="P101" s="7">
        <v>192960.03</v>
      </c>
      <c r="Q101" s="7">
        <v>22030.57</v>
      </c>
      <c r="R101" s="7">
        <f t="shared" si="12"/>
        <v>539587.45693543402</v>
      </c>
      <c r="S101" s="7">
        <v>0</v>
      </c>
      <c r="T101" s="14">
        <f t="shared" si="13"/>
        <v>15091.561138708679</v>
      </c>
      <c r="U101" s="1">
        <f t="shared" si="15"/>
        <v>-1.7000000000000028</v>
      </c>
      <c r="V101" s="7">
        <f t="shared" si="15"/>
        <v>249.01000000012573</v>
      </c>
      <c r="W101" s="7">
        <f t="shared" si="15"/>
        <v>3605.2143948151206</v>
      </c>
      <c r="X101" s="7">
        <f t="shared" si="14"/>
        <v>3854.2269354340388</v>
      </c>
      <c r="Y101" s="7">
        <f t="shared" si="14"/>
        <v>5359.3299999999872</v>
      </c>
      <c r="Z101" s="7">
        <f t="shared" si="14"/>
        <v>641.66999999999825</v>
      </c>
      <c r="AA101" s="7">
        <f t="shared" si="14"/>
        <v>-2146.7730645659612</v>
      </c>
      <c r="AB101" s="7">
        <f t="shared" si="14"/>
        <v>0</v>
      </c>
      <c r="AC101" s="14">
        <f t="shared" si="14"/>
        <v>570.79749187474408</v>
      </c>
    </row>
    <row r="102" spans="1:29" x14ac:dyDescent="0.25">
      <c r="A102" s="7" t="s">
        <v>136</v>
      </c>
      <c r="B102" s="7" t="s">
        <v>137</v>
      </c>
      <c r="C102" s="1">
        <v>166</v>
      </c>
      <c r="D102" s="7">
        <v>2400571.63</v>
      </c>
      <c r="E102" s="7">
        <v>-265047.09717115323</v>
      </c>
      <c r="F102" s="7">
        <f t="shared" si="9"/>
        <v>2135524.5299999998</v>
      </c>
      <c r="G102" s="7">
        <v>1140837.3600000001</v>
      </c>
      <c r="H102" s="7">
        <v>131105.04999999999</v>
      </c>
      <c r="I102" s="7">
        <f t="shared" si="10"/>
        <v>863582.12</v>
      </c>
      <c r="J102" s="7">
        <v>0</v>
      </c>
      <c r="K102" s="14">
        <v>12864.599587496079</v>
      </c>
      <c r="L102" s="1">
        <v>172.7</v>
      </c>
      <c r="M102" s="7">
        <v>2549472.54</v>
      </c>
      <c r="N102" s="7">
        <v>-270515.83818938967</v>
      </c>
      <c r="O102" s="7">
        <f t="shared" si="11"/>
        <v>2278956.7018106105</v>
      </c>
      <c r="P102" s="7">
        <v>1144588.6100000001</v>
      </c>
      <c r="Q102" s="7">
        <v>135038.20000000001</v>
      </c>
      <c r="R102" s="7">
        <f t="shared" si="12"/>
        <v>999329.89181061042</v>
      </c>
      <c r="S102" s="7">
        <v>0</v>
      </c>
      <c r="T102" s="14">
        <f t="shared" si="13"/>
        <v>13196.043438393808</v>
      </c>
      <c r="U102" s="1">
        <f t="shared" si="15"/>
        <v>6.6999999999999886</v>
      </c>
      <c r="V102" s="7">
        <f t="shared" si="15"/>
        <v>148900.91000000015</v>
      </c>
      <c r="W102" s="7">
        <f t="shared" si="15"/>
        <v>-5468.7410182364401</v>
      </c>
      <c r="X102" s="7">
        <f t="shared" si="14"/>
        <v>143432.17181061069</v>
      </c>
      <c r="Y102" s="7">
        <f t="shared" si="14"/>
        <v>3751.25</v>
      </c>
      <c r="Z102" s="7">
        <f t="shared" si="14"/>
        <v>3933.1500000000233</v>
      </c>
      <c r="AA102" s="7">
        <f t="shared" si="14"/>
        <v>135747.77181061043</v>
      </c>
      <c r="AB102" s="7">
        <f t="shared" si="14"/>
        <v>0</v>
      </c>
      <c r="AC102" s="14">
        <f t="shared" si="14"/>
        <v>331.44385089772913</v>
      </c>
    </row>
    <row r="103" spans="1:29" x14ac:dyDescent="0.25">
      <c r="A103" s="7" t="s">
        <v>136</v>
      </c>
      <c r="B103" s="7" t="s">
        <v>138</v>
      </c>
      <c r="C103" s="1">
        <v>485</v>
      </c>
      <c r="D103" s="7">
        <v>4592730.96</v>
      </c>
      <c r="E103" s="7">
        <v>-507083.39373155212</v>
      </c>
      <c r="F103" s="7">
        <f t="shared" si="9"/>
        <v>4085647.57</v>
      </c>
      <c r="G103" s="7">
        <v>1579832.42</v>
      </c>
      <c r="H103" s="7">
        <v>206598.06</v>
      </c>
      <c r="I103" s="7">
        <f t="shared" si="10"/>
        <v>2299217.09</v>
      </c>
      <c r="J103" s="7">
        <v>0</v>
      </c>
      <c r="K103" s="14">
        <v>8424.0116507020339</v>
      </c>
      <c r="L103" s="1">
        <v>485</v>
      </c>
      <c r="M103" s="7">
        <v>4750393.51</v>
      </c>
      <c r="N103" s="7">
        <v>-504048.05775514909</v>
      </c>
      <c r="O103" s="7">
        <f t="shared" si="11"/>
        <v>4246345.4522448508</v>
      </c>
      <c r="P103" s="7">
        <v>1597520.44</v>
      </c>
      <c r="Q103" s="7">
        <v>212796</v>
      </c>
      <c r="R103" s="7">
        <f t="shared" si="12"/>
        <v>2436029.0122448509</v>
      </c>
      <c r="S103" s="7">
        <v>0</v>
      </c>
      <c r="T103" s="14">
        <f t="shared" si="13"/>
        <v>8755.3514479275273</v>
      </c>
      <c r="U103" s="1">
        <f t="shared" si="15"/>
        <v>0</v>
      </c>
      <c r="V103" s="7">
        <f t="shared" si="15"/>
        <v>157662.54999999981</v>
      </c>
      <c r="W103" s="7">
        <f t="shared" si="15"/>
        <v>3035.335976403032</v>
      </c>
      <c r="X103" s="7">
        <f t="shared" si="14"/>
        <v>160697.88224485097</v>
      </c>
      <c r="Y103" s="7">
        <f t="shared" si="14"/>
        <v>17688.020000000019</v>
      </c>
      <c r="Z103" s="7">
        <f t="shared" si="14"/>
        <v>6197.9400000000023</v>
      </c>
      <c r="AA103" s="7">
        <f t="shared" si="14"/>
        <v>136811.92224485101</v>
      </c>
      <c r="AB103" s="7">
        <f t="shared" si="14"/>
        <v>0</v>
      </c>
      <c r="AC103" s="14">
        <f t="shared" si="14"/>
        <v>331.33979722549338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877614.41</v>
      </c>
      <c r="E104" s="7">
        <v>-96897.40097698076</v>
      </c>
      <c r="F104" s="7">
        <f t="shared" si="9"/>
        <v>780717.01</v>
      </c>
      <c r="G104" s="7">
        <v>177057.33</v>
      </c>
      <c r="H104" s="7">
        <v>14167.51</v>
      </c>
      <c r="I104" s="7">
        <f t="shared" si="10"/>
        <v>589492.17000000004</v>
      </c>
      <c r="J104" s="7">
        <v>0</v>
      </c>
      <c r="K104" s="14">
        <v>15614.332859210355</v>
      </c>
      <c r="L104" s="1">
        <v>50</v>
      </c>
      <c r="M104" s="7">
        <v>925479.32000000007</v>
      </c>
      <c r="N104" s="7">
        <v>-98199.455004424715</v>
      </c>
      <c r="O104" s="7">
        <f t="shared" si="11"/>
        <v>827279.86499557539</v>
      </c>
      <c r="P104" s="7">
        <v>179176.37</v>
      </c>
      <c r="Q104" s="7">
        <v>14592.54</v>
      </c>
      <c r="R104" s="7">
        <f t="shared" si="12"/>
        <v>633510.95499557536</v>
      </c>
      <c r="S104" s="7">
        <v>0</v>
      </c>
      <c r="T104" s="14">
        <f t="shared" si="13"/>
        <v>16545.597299911507</v>
      </c>
      <c r="U104" s="1">
        <f t="shared" si="15"/>
        <v>0</v>
      </c>
      <c r="V104" s="7">
        <f t="shared" si="15"/>
        <v>47864.910000000033</v>
      </c>
      <c r="W104" s="7">
        <f t="shared" si="15"/>
        <v>-1302.0540274439554</v>
      </c>
      <c r="X104" s="7">
        <f t="shared" si="14"/>
        <v>46562.854995575384</v>
      </c>
      <c r="Y104" s="7">
        <f t="shared" si="14"/>
        <v>2119.0400000000081</v>
      </c>
      <c r="Z104" s="7">
        <f t="shared" si="14"/>
        <v>425.03000000000065</v>
      </c>
      <c r="AA104" s="7">
        <f t="shared" si="14"/>
        <v>44018.784995575319</v>
      </c>
      <c r="AB104" s="7">
        <f t="shared" si="14"/>
        <v>0</v>
      </c>
      <c r="AC104" s="14">
        <f t="shared" si="14"/>
        <v>931.26444070115213</v>
      </c>
    </row>
    <row r="105" spans="1:29" x14ac:dyDescent="0.25">
      <c r="A105" s="7" t="s">
        <v>140</v>
      </c>
      <c r="B105" s="7" t="s">
        <v>141</v>
      </c>
      <c r="C105" s="1">
        <v>2126.1</v>
      </c>
      <c r="D105" s="7">
        <v>17670959.490000002</v>
      </c>
      <c r="E105" s="7">
        <v>-1951050.5158529857</v>
      </c>
      <c r="F105" s="7">
        <f t="shared" si="9"/>
        <v>15719908.970000001</v>
      </c>
      <c r="G105" s="7">
        <v>5357063.1399999997</v>
      </c>
      <c r="H105" s="7">
        <v>550640.41</v>
      </c>
      <c r="I105" s="7">
        <f t="shared" si="10"/>
        <v>9812205.4199999999</v>
      </c>
      <c r="J105" s="7">
        <v>0</v>
      </c>
      <c r="K105" s="14">
        <v>7393.7733894915118</v>
      </c>
      <c r="L105" s="1">
        <v>2111.3000000000002</v>
      </c>
      <c r="M105" s="7">
        <v>18155466.189999998</v>
      </c>
      <c r="N105" s="7">
        <v>-1926414.6120620596</v>
      </c>
      <c r="O105" s="7">
        <f t="shared" si="11"/>
        <v>16229051.577937938</v>
      </c>
      <c r="P105" s="7">
        <v>5517836.4500000002</v>
      </c>
      <c r="Q105" s="7">
        <v>567159.62</v>
      </c>
      <c r="R105" s="7">
        <f t="shared" si="12"/>
        <v>10144055.50793794</v>
      </c>
      <c r="S105" s="7">
        <v>0</v>
      </c>
      <c r="T105" s="14">
        <f t="shared" si="13"/>
        <v>7686.7577217533926</v>
      </c>
      <c r="U105" s="1">
        <f t="shared" si="15"/>
        <v>-14.799999999999727</v>
      </c>
      <c r="V105" s="7">
        <f t="shared" si="15"/>
        <v>484506.69999999553</v>
      </c>
      <c r="W105" s="7">
        <f t="shared" si="15"/>
        <v>24635.903790926095</v>
      </c>
      <c r="X105" s="7">
        <f t="shared" si="14"/>
        <v>509142.6079379376</v>
      </c>
      <c r="Y105" s="7">
        <f t="shared" si="14"/>
        <v>160773.31000000052</v>
      </c>
      <c r="Z105" s="7">
        <f t="shared" si="14"/>
        <v>16519.209999999963</v>
      </c>
      <c r="AA105" s="7">
        <f t="shared" si="14"/>
        <v>331850.08793793991</v>
      </c>
      <c r="AB105" s="7">
        <f t="shared" si="14"/>
        <v>0</v>
      </c>
      <c r="AC105" s="14">
        <f t="shared" si="14"/>
        <v>292.98433226188081</v>
      </c>
    </row>
    <row r="106" spans="1:29" x14ac:dyDescent="0.25">
      <c r="A106" s="7" t="s">
        <v>140</v>
      </c>
      <c r="B106" s="7" t="s">
        <v>142</v>
      </c>
      <c r="C106" s="1">
        <v>183.6</v>
      </c>
      <c r="D106" s="7">
        <v>2572880.4</v>
      </c>
      <c r="E106" s="7">
        <v>-284071.70728271728</v>
      </c>
      <c r="F106" s="7">
        <f t="shared" si="9"/>
        <v>2288808.69</v>
      </c>
      <c r="G106" s="7">
        <v>1050334.29</v>
      </c>
      <c r="H106" s="7">
        <v>87021.49</v>
      </c>
      <c r="I106" s="7">
        <f t="shared" si="10"/>
        <v>1151452.9099999999</v>
      </c>
      <c r="J106" s="7">
        <v>0</v>
      </c>
      <c r="K106" s="14">
        <v>12466.272437586742</v>
      </c>
      <c r="L106" s="1">
        <v>181.5</v>
      </c>
      <c r="M106" s="7">
        <v>2645294.3199999998</v>
      </c>
      <c r="N106" s="7">
        <v>-280683.1605381525</v>
      </c>
      <c r="O106" s="7">
        <f t="shared" si="11"/>
        <v>2364611.1594618475</v>
      </c>
      <c r="P106" s="7">
        <v>1080344.96</v>
      </c>
      <c r="Q106" s="7">
        <v>89632.13</v>
      </c>
      <c r="R106" s="7">
        <f t="shared" si="12"/>
        <v>1194634.0694618477</v>
      </c>
      <c r="S106" s="7">
        <v>0</v>
      </c>
      <c r="T106" s="14">
        <f t="shared" si="13"/>
        <v>13028.160658191997</v>
      </c>
      <c r="U106" s="1">
        <f t="shared" si="15"/>
        <v>-2.0999999999999943</v>
      </c>
      <c r="V106" s="7">
        <f t="shared" si="15"/>
        <v>72413.919999999925</v>
      </c>
      <c r="W106" s="7">
        <f t="shared" si="15"/>
        <v>3388.546744564781</v>
      </c>
      <c r="X106" s="7">
        <f t="shared" si="14"/>
        <v>75802.469461847562</v>
      </c>
      <c r="Y106" s="7">
        <f t="shared" si="14"/>
        <v>30010.669999999925</v>
      </c>
      <c r="Z106" s="7">
        <f t="shared" si="14"/>
        <v>2610.6399999999994</v>
      </c>
      <c r="AA106" s="7">
        <f t="shared" si="14"/>
        <v>43181.159461847739</v>
      </c>
      <c r="AB106" s="7">
        <f t="shared" si="14"/>
        <v>0</v>
      </c>
      <c r="AC106" s="14">
        <f t="shared" si="14"/>
        <v>561.8882206052549</v>
      </c>
    </row>
    <row r="107" spans="1:29" x14ac:dyDescent="0.25">
      <c r="A107" s="7" t="s">
        <v>140</v>
      </c>
      <c r="B107" s="7" t="s">
        <v>143</v>
      </c>
      <c r="C107" s="1">
        <v>306.2</v>
      </c>
      <c r="D107" s="7">
        <v>3487315.06</v>
      </c>
      <c r="E107" s="7">
        <v>-385034.4318091629</v>
      </c>
      <c r="F107" s="7">
        <f t="shared" si="9"/>
        <v>3102280.63</v>
      </c>
      <c r="G107" s="7">
        <v>622243.30000000005</v>
      </c>
      <c r="H107" s="7">
        <v>63290.03</v>
      </c>
      <c r="I107" s="7">
        <f t="shared" si="10"/>
        <v>2416747.2999999998</v>
      </c>
      <c r="J107" s="7">
        <v>0</v>
      </c>
      <c r="K107" s="14">
        <v>10131.545308928324</v>
      </c>
      <c r="L107" s="1">
        <v>301.89999999999998</v>
      </c>
      <c r="M107" s="7">
        <v>3573723.96</v>
      </c>
      <c r="N107" s="7">
        <v>-379195.66393796296</v>
      </c>
      <c r="O107" s="7">
        <f t="shared" si="11"/>
        <v>3194528.2960620369</v>
      </c>
      <c r="P107" s="7">
        <v>652011.48</v>
      </c>
      <c r="Q107" s="7">
        <v>65188.73</v>
      </c>
      <c r="R107" s="7">
        <f t="shared" si="12"/>
        <v>2477328.0860620369</v>
      </c>
      <c r="S107" s="7">
        <v>0</v>
      </c>
      <c r="T107" s="14">
        <f t="shared" si="13"/>
        <v>10581.412043928576</v>
      </c>
      <c r="U107" s="1">
        <f t="shared" si="15"/>
        <v>-4.3000000000000114</v>
      </c>
      <c r="V107" s="7">
        <f t="shared" si="15"/>
        <v>86408.899999999907</v>
      </c>
      <c r="W107" s="7">
        <f t="shared" si="15"/>
        <v>5838.7678711999324</v>
      </c>
      <c r="X107" s="7">
        <f t="shared" si="14"/>
        <v>92247.666062036995</v>
      </c>
      <c r="Y107" s="7">
        <f t="shared" si="14"/>
        <v>29768.179999999935</v>
      </c>
      <c r="Z107" s="7">
        <f t="shared" si="14"/>
        <v>1898.7000000000044</v>
      </c>
      <c r="AA107" s="7">
        <f t="shared" si="14"/>
        <v>60580.786062037107</v>
      </c>
      <c r="AB107" s="7">
        <f t="shared" si="14"/>
        <v>0</v>
      </c>
      <c r="AC107" s="14">
        <f t="shared" si="14"/>
        <v>449.86673500025245</v>
      </c>
    </row>
    <row r="108" spans="1:29" x14ac:dyDescent="0.25">
      <c r="A108" s="7" t="s">
        <v>140</v>
      </c>
      <c r="B108" s="7" t="s">
        <v>144</v>
      </c>
      <c r="C108" s="1">
        <v>160.9</v>
      </c>
      <c r="D108" s="7">
        <v>2366658.2799999998</v>
      </c>
      <c r="E108" s="7">
        <v>-261302.72443071165</v>
      </c>
      <c r="F108" s="7">
        <f t="shared" si="9"/>
        <v>2105355.56</v>
      </c>
      <c r="G108" s="7">
        <v>1075665.83</v>
      </c>
      <c r="H108" s="7">
        <v>113962.01</v>
      </c>
      <c r="I108" s="7">
        <f t="shared" si="10"/>
        <v>915727.72</v>
      </c>
      <c r="J108" s="7">
        <v>0</v>
      </c>
      <c r="K108" s="14">
        <v>13084.863694284755</v>
      </c>
      <c r="L108" s="1">
        <v>154.19999999999999</v>
      </c>
      <c r="M108" s="7">
        <v>2377085.6300000004</v>
      </c>
      <c r="N108" s="7">
        <v>-252224.45096325825</v>
      </c>
      <c r="O108" s="7">
        <f t="shared" si="11"/>
        <v>2124861.1790367421</v>
      </c>
      <c r="P108" s="7">
        <v>1097446.95</v>
      </c>
      <c r="Q108" s="7">
        <v>117380.87</v>
      </c>
      <c r="R108" s="7">
        <f t="shared" si="12"/>
        <v>910033.35903674213</v>
      </c>
      <c r="S108" s="7">
        <v>0</v>
      </c>
      <c r="T108" s="14">
        <f t="shared" si="13"/>
        <v>13779.903884803776</v>
      </c>
      <c r="U108" s="1">
        <f t="shared" si="15"/>
        <v>-6.7000000000000171</v>
      </c>
      <c r="V108" s="7">
        <f t="shared" si="15"/>
        <v>10427.350000000559</v>
      </c>
      <c r="W108" s="7">
        <f t="shared" si="15"/>
        <v>9078.2734674534004</v>
      </c>
      <c r="X108" s="7">
        <f t="shared" si="14"/>
        <v>19505.61903674202</v>
      </c>
      <c r="Y108" s="7">
        <f t="shared" si="14"/>
        <v>21781.119999999879</v>
      </c>
      <c r="Z108" s="7">
        <f t="shared" si="14"/>
        <v>3418.8600000000006</v>
      </c>
      <c r="AA108" s="7">
        <f t="shared" si="14"/>
        <v>-5694.3609632578446</v>
      </c>
      <c r="AB108" s="7">
        <f t="shared" si="14"/>
        <v>0</v>
      </c>
      <c r="AC108" s="14">
        <f t="shared" si="14"/>
        <v>695.04019051902105</v>
      </c>
    </row>
    <row r="109" spans="1:29" x14ac:dyDescent="0.25">
      <c r="A109" s="7" t="s">
        <v>145</v>
      </c>
      <c r="B109" s="7" t="s">
        <v>146</v>
      </c>
      <c r="C109" s="1">
        <v>162</v>
      </c>
      <c r="D109" s="7">
        <v>2377591.92</v>
      </c>
      <c r="E109" s="7">
        <v>-262509.90754797379</v>
      </c>
      <c r="F109" s="7">
        <f t="shared" si="9"/>
        <v>2115082.0099999998</v>
      </c>
      <c r="G109" s="7">
        <v>852486.85</v>
      </c>
      <c r="H109" s="7">
        <v>75041.399999999994</v>
      </c>
      <c r="I109" s="7">
        <f t="shared" si="10"/>
        <v>1187553.76</v>
      </c>
      <c r="J109" s="7">
        <v>0</v>
      </c>
      <c r="K109" s="14">
        <v>13056.055683534662</v>
      </c>
      <c r="L109" s="1">
        <v>162.5</v>
      </c>
      <c r="M109" s="7">
        <v>2469596.11</v>
      </c>
      <c r="N109" s="7">
        <v>-262040.42255968211</v>
      </c>
      <c r="O109" s="7">
        <f t="shared" si="11"/>
        <v>2207555.6874403176</v>
      </c>
      <c r="P109" s="7">
        <v>839200.03</v>
      </c>
      <c r="Q109" s="7">
        <v>77292.639999999999</v>
      </c>
      <c r="R109" s="7">
        <f t="shared" si="12"/>
        <v>1291063.0174403177</v>
      </c>
      <c r="S109" s="7">
        <v>0</v>
      </c>
      <c r="T109" s="14">
        <f t="shared" si="13"/>
        <v>13584.9580765558</v>
      </c>
      <c r="U109" s="1">
        <f t="shared" si="15"/>
        <v>0.5</v>
      </c>
      <c r="V109" s="7">
        <f t="shared" si="15"/>
        <v>92004.189999999944</v>
      </c>
      <c r="W109" s="7">
        <f t="shared" si="15"/>
        <v>469.48498829168966</v>
      </c>
      <c r="X109" s="7">
        <f t="shared" si="14"/>
        <v>92473.677440317813</v>
      </c>
      <c r="Y109" s="7">
        <f t="shared" si="14"/>
        <v>-13286.819999999949</v>
      </c>
      <c r="Z109" s="7">
        <f t="shared" si="14"/>
        <v>2251.2400000000052</v>
      </c>
      <c r="AA109" s="7">
        <f t="shared" si="14"/>
        <v>103509.25744031765</v>
      </c>
      <c r="AB109" s="7">
        <f t="shared" si="14"/>
        <v>0</v>
      </c>
      <c r="AC109" s="14">
        <f t="shared" si="14"/>
        <v>528.90239302113878</v>
      </c>
    </row>
    <row r="110" spans="1:29" x14ac:dyDescent="0.25">
      <c r="A110" s="7" t="s">
        <v>145</v>
      </c>
      <c r="B110" s="7" t="s">
        <v>147</v>
      </c>
      <c r="C110" s="1">
        <v>443.2</v>
      </c>
      <c r="D110" s="7">
        <v>4292005.12</v>
      </c>
      <c r="E110" s="7">
        <v>-473880.2558037925</v>
      </c>
      <c r="F110" s="7">
        <f t="shared" si="9"/>
        <v>3818124.86</v>
      </c>
      <c r="G110" s="7">
        <v>1338864.99</v>
      </c>
      <c r="H110" s="7">
        <v>199423.67</v>
      </c>
      <c r="I110" s="7">
        <f t="shared" si="10"/>
        <v>2279836.2000000002</v>
      </c>
      <c r="J110" s="7">
        <v>0</v>
      </c>
      <c r="K110" s="14">
        <v>8614.8986325682763</v>
      </c>
      <c r="L110" s="1">
        <v>435.4</v>
      </c>
      <c r="M110" s="7">
        <v>4396788.08</v>
      </c>
      <c r="N110" s="7">
        <v>-466528.19127925072</v>
      </c>
      <c r="O110" s="7">
        <f t="shared" si="11"/>
        <v>3930259.8887207494</v>
      </c>
      <c r="P110" s="7">
        <v>1357178.65</v>
      </c>
      <c r="Q110" s="7">
        <v>205406.38</v>
      </c>
      <c r="R110" s="7">
        <f t="shared" si="12"/>
        <v>2367674.8587207496</v>
      </c>
      <c r="S110" s="7">
        <v>0</v>
      </c>
      <c r="T110" s="14">
        <f t="shared" si="13"/>
        <v>9026.7797168597826</v>
      </c>
      <c r="U110" s="1">
        <f t="shared" si="15"/>
        <v>-7.8000000000000114</v>
      </c>
      <c r="V110" s="7">
        <f t="shared" si="15"/>
        <v>104782.95999999996</v>
      </c>
      <c r="W110" s="7">
        <f t="shared" si="15"/>
        <v>7352.0645245417836</v>
      </c>
      <c r="X110" s="7">
        <f t="shared" si="14"/>
        <v>112135.02872074954</v>
      </c>
      <c r="Y110" s="7">
        <f t="shared" si="14"/>
        <v>18313.659999999916</v>
      </c>
      <c r="Z110" s="7">
        <f t="shared" si="14"/>
        <v>5982.7099999999919</v>
      </c>
      <c r="AA110" s="7">
        <f t="shared" si="14"/>
        <v>87838.65872074943</v>
      </c>
      <c r="AB110" s="7">
        <f t="shared" si="14"/>
        <v>0</v>
      </c>
      <c r="AC110" s="14">
        <f t="shared" si="14"/>
        <v>411.88108429150634</v>
      </c>
    </row>
    <row r="111" spans="1:29" x14ac:dyDescent="0.25">
      <c r="A111" s="7" t="s">
        <v>145</v>
      </c>
      <c r="B111" s="7" t="s">
        <v>148</v>
      </c>
      <c r="C111" s="1">
        <v>21927.9</v>
      </c>
      <c r="D111" s="7">
        <v>179396904.60800001</v>
      </c>
      <c r="E111" s="7">
        <v>-19807211.004922476</v>
      </c>
      <c r="F111" s="7">
        <f t="shared" si="9"/>
        <v>159589693.59999999</v>
      </c>
      <c r="G111" s="7">
        <v>40554346.43</v>
      </c>
      <c r="H111" s="7">
        <v>5558992.8600000003</v>
      </c>
      <c r="I111" s="7">
        <f t="shared" si="10"/>
        <v>113476354.31</v>
      </c>
      <c r="J111" s="7">
        <v>0</v>
      </c>
      <c r="K111" s="14">
        <v>7277.9253268521061</v>
      </c>
      <c r="L111" s="1">
        <v>22057.3</v>
      </c>
      <c r="M111" s="7">
        <v>186556841.68000001</v>
      </c>
      <c r="N111" s="7">
        <v>-19794910.360960569</v>
      </c>
      <c r="O111" s="7">
        <f t="shared" si="11"/>
        <v>166761931.31903943</v>
      </c>
      <c r="P111" s="7">
        <v>40900389.909999996</v>
      </c>
      <c r="Q111" s="7">
        <v>5725762.6500000004</v>
      </c>
      <c r="R111" s="7">
        <f t="shared" si="12"/>
        <v>120135778.75903943</v>
      </c>
      <c r="S111" s="7">
        <v>0</v>
      </c>
      <c r="T111" s="14">
        <f t="shared" si="13"/>
        <v>7560.396391173872</v>
      </c>
      <c r="U111" s="1">
        <f t="shared" si="15"/>
        <v>129.39999999999782</v>
      </c>
      <c r="V111" s="7">
        <f t="shared" si="15"/>
        <v>7159937.0719999969</v>
      </c>
      <c r="W111" s="7">
        <f t="shared" si="15"/>
        <v>12300.643961906433</v>
      </c>
      <c r="X111" s="7">
        <f t="shared" si="14"/>
        <v>7172237.7190394402</v>
      </c>
      <c r="Y111" s="7">
        <f t="shared" si="14"/>
        <v>346043.47999999672</v>
      </c>
      <c r="Z111" s="7">
        <f t="shared" si="14"/>
        <v>166769.79000000004</v>
      </c>
      <c r="AA111" s="7">
        <f t="shared" si="14"/>
        <v>6659424.4490394294</v>
      </c>
      <c r="AB111" s="7">
        <f t="shared" si="14"/>
        <v>0</v>
      </c>
      <c r="AC111" s="14">
        <f t="shared" si="14"/>
        <v>282.47106432176588</v>
      </c>
    </row>
    <row r="112" spans="1:29" x14ac:dyDescent="0.25">
      <c r="A112" s="7" t="s">
        <v>149</v>
      </c>
      <c r="B112" s="7" t="s">
        <v>150</v>
      </c>
      <c r="C112" s="1">
        <v>80.599999999999994</v>
      </c>
      <c r="D112" s="7">
        <v>1393097.98</v>
      </c>
      <c r="E112" s="7">
        <v>-153811.93839818781</v>
      </c>
      <c r="F112" s="7">
        <f t="shared" si="9"/>
        <v>1239286.04</v>
      </c>
      <c r="G112" s="7">
        <v>834924.29</v>
      </c>
      <c r="H112" s="7">
        <v>79231.199999999997</v>
      </c>
      <c r="I112" s="7">
        <f t="shared" si="10"/>
        <v>325130.55</v>
      </c>
      <c r="J112" s="7">
        <v>0</v>
      </c>
      <c r="K112" s="14">
        <v>15375.75013058952</v>
      </c>
      <c r="L112" s="1">
        <v>81.7</v>
      </c>
      <c r="M112" s="7">
        <v>1458978.12</v>
      </c>
      <c r="N112" s="7">
        <v>-154807.19358200263</v>
      </c>
      <c r="O112" s="7">
        <f t="shared" si="11"/>
        <v>1304170.9264179976</v>
      </c>
      <c r="P112" s="7">
        <v>845918.97</v>
      </c>
      <c r="Q112" s="7">
        <v>81608.14</v>
      </c>
      <c r="R112" s="7">
        <f t="shared" si="12"/>
        <v>376643.81641799759</v>
      </c>
      <c r="S112" s="7">
        <v>0</v>
      </c>
      <c r="T112" s="14">
        <f t="shared" si="13"/>
        <v>15962.924435960802</v>
      </c>
      <c r="U112" s="1">
        <f t="shared" si="15"/>
        <v>1.1000000000000085</v>
      </c>
      <c r="V112" s="7">
        <f t="shared" si="15"/>
        <v>65880.14000000013</v>
      </c>
      <c r="W112" s="7">
        <f t="shared" si="15"/>
        <v>-995.25518381482107</v>
      </c>
      <c r="X112" s="7">
        <f t="shared" si="14"/>
        <v>64884.886417997535</v>
      </c>
      <c r="Y112" s="7">
        <f t="shared" si="14"/>
        <v>10994.679999999935</v>
      </c>
      <c r="Z112" s="7">
        <f t="shared" si="14"/>
        <v>2376.9400000000023</v>
      </c>
      <c r="AA112" s="7">
        <f t="shared" si="14"/>
        <v>51513.266417997598</v>
      </c>
      <c r="AB112" s="7">
        <f t="shared" si="14"/>
        <v>0</v>
      </c>
      <c r="AC112" s="14">
        <f t="shared" si="14"/>
        <v>587.17430537128166</v>
      </c>
    </row>
    <row r="113" spans="1:29" x14ac:dyDescent="0.25">
      <c r="A113" s="7" t="s">
        <v>151</v>
      </c>
      <c r="B113" s="7" t="s">
        <v>151</v>
      </c>
      <c r="C113" s="1">
        <v>2069.5</v>
      </c>
      <c r="D113" s="7">
        <v>16931448.690000001</v>
      </c>
      <c r="E113" s="7">
        <v>-1869401.1335070329</v>
      </c>
      <c r="F113" s="7">
        <f t="shared" si="9"/>
        <v>15062047.560000001</v>
      </c>
      <c r="G113" s="7">
        <v>7933034.7999999998</v>
      </c>
      <c r="H113" s="7">
        <v>737007.84</v>
      </c>
      <c r="I113" s="7">
        <f t="shared" si="10"/>
        <v>6392004.9199999999</v>
      </c>
      <c r="J113" s="7">
        <v>0</v>
      </c>
      <c r="K113" s="14">
        <v>7278.1060614650114</v>
      </c>
      <c r="L113" s="1">
        <v>2043.1</v>
      </c>
      <c r="M113" s="7">
        <v>17280703.248</v>
      </c>
      <c r="N113" s="7">
        <v>-1833596.4989977214</v>
      </c>
      <c r="O113" s="7">
        <f t="shared" si="11"/>
        <v>15447106.749002278</v>
      </c>
      <c r="P113" s="7">
        <v>7722384.6699999999</v>
      </c>
      <c r="Q113" s="7">
        <v>759118.08</v>
      </c>
      <c r="R113" s="7">
        <f t="shared" si="12"/>
        <v>6965603.9990022779</v>
      </c>
      <c r="S113" s="7">
        <v>0</v>
      </c>
      <c r="T113" s="14">
        <f t="shared" si="13"/>
        <v>7560.6219710255391</v>
      </c>
      <c r="U113" s="1">
        <f t="shared" si="15"/>
        <v>-26.400000000000091</v>
      </c>
      <c r="V113" s="7">
        <f t="shared" si="15"/>
        <v>349254.55799999833</v>
      </c>
      <c r="W113" s="7">
        <f t="shared" si="15"/>
        <v>35804.634509311523</v>
      </c>
      <c r="X113" s="7">
        <f t="shared" si="14"/>
        <v>385059.18900227733</v>
      </c>
      <c r="Y113" s="7">
        <f t="shared" si="14"/>
        <v>-210650.12999999989</v>
      </c>
      <c r="Z113" s="7">
        <f t="shared" si="14"/>
        <v>22110.239999999991</v>
      </c>
      <c r="AA113" s="7">
        <f t="shared" si="14"/>
        <v>573599.07900227793</v>
      </c>
      <c r="AB113" s="7">
        <f t="shared" si="14"/>
        <v>0</v>
      </c>
      <c r="AC113" s="14">
        <f t="shared" si="14"/>
        <v>282.51590956052769</v>
      </c>
    </row>
    <row r="114" spans="1:29" x14ac:dyDescent="0.25">
      <c r="A114" s="7" t="s">
        <v>152</v>
      </c>
      <c r="B114" s="7" t="s">
        <v>152</v>
      </c>
      <c r="C114" s="1">
        <v>2705.5</v>
      </c>
      <c r="D114" s="7">
        <v>22550233.789999999</v>
      </c>
      <c r="E114" s="7">
        <v>-2489771.1577847619</v>
      </c>
      <c r="F114" s="7">
        <f t="shared" si="9"/>
        <v>20060462.629999999</v>
      </c>
      <c r="G114" s="7">
        <v>8861540.3200000003</v>
      </c>
      <c r="H114" s="7">
        <v>929775.91</v>
      </c>
      <c r="I114" s="7">
        <f t="shared" si="10"/>
        <v>10269146.4</v>
      </c>
      <c r="J114" s="7">
        <v>0</v>
      </c>
      <c r="K114" s="14">
        <v>7414.6934859611247</v>
      </c>
      <c r="L114" s="1">
        <v>2760.3</v>
      </c>
      <c r="M114" s="7">
        <v>23787631.059999999</v>
      </c>
      <c r="N114" s="7">
        <v>-2524024.4222186673</v>
      </c>
      <c r="O114" s="7">
        <f t="shared" si="11"/>
        <v>21263606.637781329</v>
      </c>
      <c r="P114" s="7">
        <v>8991570.8100000005</v>
      </c>
      <c r="Q114" s="7">
        <v>957669.19</v>
      </c>
      <c r="R114" s="7">
        <f t="shared" si="12"/>
        <v>11314366.637781329</v>
      </c>
      <c r="S114" s="7">
        <v>0</v>
      </c>
      <c r="T114" s="14">
        <f t="shared" si="13"/>
        <v>7703.3679809373361</v>
      </c>
      <c r="U114" s="1">
        <f t="shared" si="15"/>
        <v>54.800000000000182</v>
      </c>
      <c r="V114" s="7">
        <f t="shared" si="15"/>
        <v>1237397.2699999996</v>
      </c>
      <c r="W114" s="7">
        <f t="shared" si="15"/>
        <v>-34253.264433905482</v>
      </c>
      <c r="X114" s="7">
        <f t="shared" si="14"/>
        <v>1203144.0077813305</v>
      </c>
      <c r="Y114" s="7">
        <f t="shared" si="14"/>
        <v>130030.49000000022</v>
      </c>
      <c r="Z114" s="7">
        <f t="shared" si="14"/>
        <v>27893.279999999912</v>
      </c>
      <c r="AA114" s="7">
        <f t="shared" si="14"/>
        <v>1045220.2377813291</v>
      </c>
      <c r="AB114" s="7">
        <f t="shared" si="14"/>
        <v>0</v>
      </c>
      <c r="AC114" s="14">
        <f t="shared" si="14"/>
        <v>288.67449497621146</v>
      </c>
    </row>
    <row r="115" spans="1:29" x14ac:dyDescent="0.25">
      <c r="A115" s="7" t="s">
        <v>152</v>
      </c>
      <c r="B115" s="7" t="s">
        <v>71</v>
      </c>
      <c r="C115" s="1">
        <v>696.1</v>
      </c>
      <c r="D115" s="7">
        <v>6364777.04</v>
      </c>
      <c r="E115" s="7">
        <v>-702734.98924654245</v>
      </c>
      <c r="F115" s="7">
        <f t="shared" si="9"/>
        <v>5662042.0499999998</v>
      </c>
      <c r="G115" s="7">
        <v>1203677.33</v>
      </c>
      <c r="H115" s="7">
        <v>95048.19</v>
      </c>
      <c r="I115" s="7">
        <f t="shared" si="10"/>
        <v>4363316.53</v>
      </c>
      <c r="J115" s="7">
        <v>0</v>
      </c>
      <c r="K115" s="14">
        <v>8133.9454043037358</v>
      </c>
      <c r="L115" s="1">
        <v>689.7</v>
      </c>
      <c r="M115" s="7">
        <v>6523523.6899999995</v>
      </c>
      <c r="N115" s="7">
        <v>-692188.85524795251</v>
      </c>
      <c r="O115" s="7">
        <f t="shared" si="11"/>
        <v>5831334.8347520474</v>
      </c>
      <c r="P115" s="7">
        <v>1226321.78</v>
      </c>
      <c r="Q115" s="7">
        <v>97899.64</v>
      </c>
      <c r="R115" s="7">
        <f t="shared" si="12"/>
        <v>4507113.4147520475</v>
      </c>
      <c r="S115" s="7">
        <v>0</v>
      </c>
      <c r="T115" s="14">
        <f t="shared" si="13"/>
        <v>8454.8859428041851</v>
      </c>
      <c r="U115" s="1">
        <f t="shared" si="15"/>
        <v>-6.3999999999999773</v>
      </c>
      <c r="V115" s="7">
        <f t="shared" si="15"/>
        <v>158746.64999999944</v>
      </c>
      <c r="W115" s="7">
        <f t="shared" si="15"/>
        <v>10546.133998589939</v>
      </c>
      <c r="X115" s="7">
        <f t="shared" si="14"/>
        <v>169292.78475204762</v>
      </c>
      <c r="Y115" s="7">
        <f t="shared" si="14"/>
        <v>22644.449999999953</v>
      </c>
      <c r="Z115" s="7">
        <f t="shared" si="14"/>
        <v>2851.4499999999971</v>
      </c>
      <c r="AA115" s="7">
        <f t="shared" si="14"/>
        <v>143796.88475204725</v>
      </c>
      <c r="AB115" s="7">
        <f t="shared" si="14"/>
        <v>0</v>
      </c>
      <c r="AC115" s="14">
        <f t="shared" si="14"/>
        <v>320.94053850044929</v>
      </c>
    </row>
    <row r="116" spans="1:29" x14ac:dyDescent="0.25">
      <c r="A116" s="7" t="s">
        <v>152</v>
      </c>
      <c r="B116" s="7" t="s">
        <v>153</v>
      </c>
      <c r="C116" s="1">
        <v>462.4</v>
      </c>
      <c r="D116" s="7">
        <v>4432493.87</v>
      </c>
      <c r="E116" s="7">
        <v>-489391.61772582936</v>
      </c>
      <c r="F116" s="7">
        <f t="shared" si="9"/>
        <v>3943102.25</v>
      </c>
      <c r="G116" s="7">
        <v>711537.26</v>
      </c>
      <c r="H116" s="7">
        <v>68452.160000000003</v>
      </c>
      <c r="I116" s="7">
        <f t="shared" si="10"/>
        <v>3163112.83</v>
      </c>
      <c r="J116" s="7">
        <v>0</v>
      </c>
      <c r="K116" s="14">
        <v>8527.4662703997401</v>
      </c>
      <c r="L116" s="1">
        <v>475.9</v>
      </c>
      <c r="M116" s="7">
        <v>4724472.2300000004</v>
      </c>
      <c r="N116" s="7">
        <v>-501297.63911908813</v>
      </c>
      <c r="O116" s="7">
        <f t="shared" si="11"/>
        <v>4223174.5908809127</v>
      </c>
      <c r="P116" s="7">
        <v>708309.76</v>
      </c>
      <c r="Q116" s="7">
        <v>70505.72</v>
      </c>
      <c r="R116" s="7">
        <f t="shared" si="12"/>
        <v>3444359.1108809127</v>
      </c>
      <c r="S116" s="7">
        <v>0</v>
      </c>
      <c r="T116" s="14">
        <f t="shared" si="13"/>
        <v>8874.0798295459408</v>
      </c>
      <c r="U116" s="1">
        <f t="shared" si="15"/>
        <v>13.5</v>
      </c>
      <c r="V116" s="7">
        <f t="shared" si="15"/>
        <v>291978.36000000034</v>
      </c>
      <c r="W116" s="7">
        <f t="shared" si="15"/>
        <v>-11906.021393258765</v>
      </c>
      <c r="X116" s="7">
        <f t="shared" si="14"/>
        <v>280072.34088091273</v>
      </c>
      <c r="Y116" s="7">
        <f t="shared" si="14"/>
        <v>-3227.5</v>
      </c>
      <c r="Z116" s="7">
        <f t="shared" si="14"/>
        <v>2053.5599999999977</v>
      </c>
      <c r="AA116" s="7">
        <f t="shared" si="14"/>
        <v>281246.28088091267</v>
      </c>
      <c r="AB116" s="7">
        <f t="shared" si="14"/>
        <v>0</v>
      </c>
      <c r="AC116" s="14">
        <f t="shared" si="14"/>
        <v>346.61355914620071</v>
      </c>
    </row>
    <row r="117" spans="1:29" x14ac:dyDescent="0.25">
      <c r="A117" s="7" t="s">
        <v>154</v>
      </c>
      <c r="B117" s="7" t="s">
        <v>154</v>
      </c>
      <c r="C117" s="1">
        <v>5870.3</v>
      </c>
      <c r="D117" s="7">
        <v>49946993.699999996</v>
      </c>
      <c r="E117" s="7">
        <v>-5514647.2311725505</v>
      </c>
      <c r="F117" s="7">
        <f t="shared" si="9"/>
        <v>44432346.469999999</v>
      </c>
      <c r="G117" s="7">
        <v>10858341.880000001</v>
      </c>
      <c r="H117" s="7">
        <v>1273854.27</v>
      </c>
      <c r="I117" s="7">
        <f t="shared" si="10"/>
        <v>32300150.32</v>
      </c>
      <c r="J117" s="7">
        <v>0</v>
      </c>
      <c r="K117" s="14">
        <v>7569.0042477205479</v>
      </c>
      <c r="L117" s="1">
        <v>5936.5</v>
      </c>
      <c r="M117" s="7">
        <v>52235383.879999995</v>
      </c>
      <c r="N117" s="7">
        <v>-5542518.47460288</v>
      </c>
      <c r="O117" s="7">
        <f t="shared" si="11"/>
        <v>46692865.405397117</v>
      </c>
      <c r="P117" s="7">
        <v>10826615.66</v>
      </c>
      <c r="Q117" s="7">
        <v>1312069.8999999999</v>
      </c>
      <c r="R117" s="7">
        <f t="shared" si="12"/>
        <v>34554179.845397122</v>
      </c>
      <c r="S117" s="7">
        <v>0</v>
      </c>
      <c r="T117" s="14">
        <f t="shared" si="13"/>
        <v>7865.3862385912771</v>
      </c>
      <c r="U117" s="1">
        <f t="shared" si="15"/>
        <v>66.199999999999818</v>
      </c>
      <c r="V117" s="7">
        <f t="shared" si="15"/>
        <v>2288390.1799999997</v>
      </c>
      <c r="W117" s="7">
        <f t="shared" si="15"/>
        <v>-27871.243430329487</v>
      </c>
      <c r="X117" s="7">
        <f t="shared" si="14"/>
        <v>2260518.9353971183</v>
      </c>
      <c r="Y117" s="7">
        <f t="shared" si="14"/>
        <v>-31726.220000000671</v>
      </c>
      <c r="Z117" s="7">
        <f t="shared" si="14"/>
        <v>38215.629999999888</v>
      </c>
      <c r="AA117" s="7">
        <f t="shared" si="14"/>
        <v>2254029.5253971219</v>
      </c>
      <c r="AB117" s="7">
        <f t="shared" si="14"/>
        <v>0</v>
      </c>
      <c r="AC117" s="14">
        <f t="shared" si="14"/>
        <v>296.38199087072917</v>
      </c>
    </row>
    <row r="118" spans="1:29" x14ac:dyDescent="0.25">
      <c r="A118" s="7" t="s">
        <v>154</v>
      </c>
      <c r="B118" s="7" t="s">
        <v>155</v>
      </c>
      <c r="C118" s="1">
        <v>280.10000000000002</v>
      </c>
      <c r="D118" s="7">
        <v>3890584.8299999996</v>
      </c>
      <c r="E118" s="7">
        <v>-429559.44434352266</v>
      </c>
      <c r="F118" s="7">
        <f t="shared" si="9"/>
        <v>3461025.39</v>
      </c>
      <c r="G118" s="7">
        <v>731774.28</v>
      </c>
      <c r="H118" s="7">
        <v>115173.66</v>
      </c>
      <c r="I118" s="7">
        <f t="shared" si="10"/>
        <v>2614077.4500000002</v>
      </c>
      <c r="J118" s="7">
        <v>0</v>
      </c>
      <c r="K118" s="14">
        <v>12356.386157983903</v>
      </c>
      <c r="L118" s="1">
        <v>275.7</v>
      </c>
      <c r="M118" s="7">
        <v>3993360.1999999997</v>
      </c>
      <c r="N118" s="7">
        <v>-423721.83451528708</v>
      </c>
      <c r="O118" s="7">
        <f t="shared" si="11"/>
        <v>3569638.3654847126</v>
      </c>
      <c r="P118" s="7">
        <v>703432.95</v>
      </c>
      <c r="Q118" s="7">
        <v>118628.87</v>
      </c>
      <c r="R118" s="7">
        <f t="shared" si="12"/>
        <v>2747576.5454847123</v>
      </c>
      <c r="S118" s="7">
        <v>0</v>
      </c>
      <c r="T118" s="14">
        <f t="shared" si="13"/>
        <v>12947.545758014918</v>
      </c>
      <c r="U118" s="1">
        <f t="shared" si="15"/>
        <v>-4.4000000000000341</v>
      </c>
      <c r="V118" s="7">
        <f t="shared" si="15"/>
        <v>102775.37000000011</v>
      </c>
      <c r="W118" s="7">
        <f t="shared" si="15"/>
        <v>5837.6098282355815</v>
      </c>
      <c r="X118" s="7">
        <f t="shared" si="14"/>
        <v>108612.97548471252</v>
      </c>
      <c r="Y118" s="7">
        <f t="shared" si="14"/>
        <v>-28341.330000000075</v>
      </c>
      <c r="Z118" s="7">
        <f t="shared" si="14"/>
        <v>3455.2099999999919</v>
      </c>
      <c r="AA118" s="7">
        <f t="shared" si="14"/>
        <v>133499.09548471216</v>
      </c>
      <c r="AB118" s="7">
        <f t="shared" si="14"/>
        <v>0</v>
      </c>
      <c r="AC118" s="14">
        <f t="shared" si="14"/>
        <v>591.15960003101463</v>
      </c>
    </row>
    <row r="119" spans="1:29" x14ac:dyDescent="0.25">
      <c r="A119" s="7" t="s">
        <v>156</v>
      </c>
      <c r="B119" s="7" t="s">
        <v>157</v>
      </c>
      <c r="C119" s="1">
        <v>1471.5</v>
      </c>
      <c r="D119" s="7">
        <v>13028829.459999999</v>
      </c>
      <c r="E119" s="7">
        <v>-1438512.9711422122</v>
      </c>
      <c r="F119" s="7">
        <f t="shared" si="9"/>
        <v>11590316.49</v>
      </c>
      <c r="G119" s="7">
        <v>6598612.0800000001</v>
      </c>
      <c r="H119" s="7">
        <v>568326.72</v>
      </c>
      <c r="I119" s="7">
        <f t="shared" si="10"/>
        <v>4423377.6900000004</v>
      </c>
      <c r="J119" s="7">
        <v>0</v>
      </c>
      <c r="K119" s="14">
        <v>7876.5280695830934</v>
      </c>
      <c r="L119" s="1">
        <v>1469.1</v>
      </c>
      <c r="M119" s="7">
        <v>13455971.74</v>
      </c>
      <c r="N119" s="7">
        <v>-1427767.2800111193</v>
      </c>
      <c r="O119" s="7">
        <f t="shared" si="11"/>
        <v>12028204.459988881</v>
      </c>
      <c r="P119" s="7">
        <v>6770454.6100000003</v>
      </c>
      <c r="Q119" s="7">
        <v>585376.52</v>
      </c>
      <c r="R119" s="7">
        <f t="shared" si="12"/>
        <v>4672373.3299888801</v>
      </c>
      <c r="S119" s="7">
        <v>0</v>
      </c>
      <c r="T119" s="14">
        <f t="shared" si="13"/>
        <v>8187.4647471165217</v>
      </c>
      <c r="U119" s="1">
        <f t="shared" si="15"/>
        <v>-2.4000000000000909</v>
      </c>
      <c r="V119" s="7">
        <f t="shared" si="15"/>
        <v>427142.28000000119</v>
      </c>
      <c r="W119" s="7">
        <f t="shared" si="15"/>
        <v>10745.691131092841</v>
      </c>
      <c r="X119" s="7">
        <f t="shared" si="14"/>
        <v>437887.96998888068</v>
      </c>
      <c r="Y119" s="7">
        <f t="shared" si="14"/>
        <v>171842.53000000026</v>
      </c>
      <c r="Z119" s="7">
        <f t="shared" si="14"/>
        <v>17049.800000000047</v>
      </c>
      <c r="AA119" s="7">
        <f t="shared" si="14"/>
        <v>248995.63998887967</v>
      </c>
      <c r="AB119" s="7">
        <f t="shared" si="14"/>
        <v>0</v>
      </c>
      <c r="AC119" s="14">
        <f t="shared" si="14"/>
        <v>310.93667753342834</v>
      </c>
    </row>
    <row r="120" spans="1:29" x14ac:dyDescent="0.25">
      <c r="A120" s="7" t="s">
        <v>156</v>
      </c>
      <c r="B120" s="7" t="s">
        <v>158</v>
      </c>
      <c r="C120" s="1">
        <v>3112.1</v>
      </c>
      <c r="D120" s="7">
        <v>26983559.029999997</v>
      </c>
      <c r="E120" s="7">
        <v>-2979254.5670665777</v>
      </c>
      <c r="F120" s="7">
        <f t="shared" si="9"/>
        <v>24004304.460000001</v>
      </c>
      <c r="G120" s="7">
        <v>6720666.3899999997</v>
      </c>
      <c r="H120" s="7">
        <v>607928.65</v>
      </c>
      <c r="I120" s="7">
        <f t="shared" si="10"/>
        <v>16675709.42</v>
      </c>
      <c r="J120" s="7">
        <v>0</v>
      </c>
      <c r="K120" s="14">
        <v>7713.2139737790885</v>
      </c>
      <c r="L120" s="1">
        <v>3253.1</v>
      </c>
      <c r="M120" s="7">
        <v>29121029.760000002</v>
      </c>
      <c r="N120" s="7">
        <v>-3089933.1727905413</v>
      </c>
      <c r="O120" s="7">
        <f t="shared" si="11"/>
        <v>26031096.587209459</v>
      </c>
      <c r="P120" s="7">
        <v>6879185.2400000002</v>
      </c>
      <c r="Q120" s="7">
        <v>626166.51</v>
      </c>
      <c r="R120" s="7">
        <f t="shared" si="12"/>
        <v>18525744.837209459</v>
      </c>
      <c r="S120" s="7">
        <v>0</v>
      </c>
      <c r="T120" s="14">
        <f t="shared" si="13"/>
        <v>8001.9355652176264</v>
      </c>
      <c r="U120" s="1">
        <f t="shared" si="15"/>
        <v>141</v>
      </c>
      <c r="V120" s="7">
        <f t="shared" si="15"/>
        <v>2137470.7300000042</v>
      </c>
      <c r="W120" s="7">
        <f t="shared" si="15"/>
        <v>-110678.60572396358</v>
      </c>
      <c r="X120" s="7">
        <f t="shared" si="14"/>
        <v>2026792.1272094585</v>
      </c>
      <c r="Y120" s="7">
        <f t="shared" si="14"/>
        <v>158518.85000000056</v>
      </c>
      <c r="Z120" s="7">
        <f t="shared" si="14"/>
        <v>18237.859999999986</v>
      </c>
      <c r="AA120" s="7">
        <f t="shared" si="14"/>
        <v>1850035.4172094595</v>
      </c>
      <c r="AB120" s="7">
        <f t="shared" si="14"/>
        <v>0</v>
      </c>
      <c r="AC120" s="14">
        <f t="shared" si="14"/>
        <v>288.72159143853787</v>
      </c>
    </row>
    <row r="121" spans="1:29" x14ac:dyDescent="0.25">
      <c r="A121" s="7" t="s">
        <v>156</v>
      </c>
      <c r="B121" s="7" t="s">
        <v>159</v>
      </c>
      <c r="C121" s="1">
        <v>214</v>
      </c>
      <c r="D121" s="7">
        <v>2928740.66</v>
      </c>
      <c r="E121" s="7">
        <v>-323362.23614378355</v>
      </c>
      <c r="F121" s="7">
        <f t="shared" si="9"/>
        <v>2605378.42</v>
      </c>
      <c r="G121" s="7">
        <v>430088.4</v>
      </c>
      <c r="H121" s="7">
        <v>43811.71</v>
      </c>
      <c r="I121" s="7">
        <f t="shared" si="10"/>
        <v>2131478.31</v>
      </c>
      <c r="J121" s="7">
        <v>0</v>
      </c>
      <c r="K121" s="14">
        <v>12174.659823582619</v>
      </c>
      <c r="L121" s="1">
        <v>211.5</v>
      </c>
      <c r="M121" s="7">
        <v>3006415.88</v>
      </c>
      <c r="N121" s="7">
        <v>-319000.53794032685</v>
      </c>
      <c r="O121" s="7">
        <f t="shared" si="11"/>
        <v>2687415.3420596728</v>
      </c>
      <c r="P121" s="7">
        <v>417413.34</v>
      </c>
      <c r="Q121" s="7">
        <v>45126.06</v>
      </c>
      <c r="R121" s="7">
        <f t="shared" si="12"/>
        <v>2224875.9420596729</v>
      </c>
      <c r="S121" s="7">
        <v>0</v>
      </c>
      <c r="T121" s="14">
        <f t="shared" si="13"/>
        <v>12706.455518012637</v>
      </c>
      <c r="U121" s="1">
        <f t="shared" si="15"/>
        <v>-2.5</v>
      </c>
      <c r="V121" s="7">
        <f t="shared" si="15"/>
        <v>77675.219999999739</v>
      </c>
      <c r="W121" s="7">
        <f t="shared" si="15"/>
        <v>4361.6982034567045</v>
      </c>
      <c r="X121" s="7">
        <f t="shared" si="14"/>
        <v>82036.922059672885</v>
      </c>
      <c r="Y121" s="7">
        <f t="shared" si="14"/>
        <v>-12675.059999999998</v>
      </c>
      <c r="Z121" s="7">
        <f t="shared" si="14"/>
        <v>1314.3499999999985</v>
      </c>
      <c r="AA121" s="7">
        <f t="shared" si="14"/>
        <v>93397.632059672847</v>
      </c>
      <c r="AB121" s="7">
        <f t="shared" si="14"/>
        <v>0</v>
      </c>
      <c r="AC121" s="14">
        <f t="shared" si="14"/>
        <v>531.79569443001856</v>
      </c>
    </row>
    <row r="122" spans="1:29" x14ac:dyDescent="0.25">
      <c r="A122" s="7" t="s">
        <v>156</v>
      </c>
      <c r="B122" s="7" t="s">
        <v>160</v>
      </c>
      <c r="C122" s="1">
        <v>574.20000000000005</v>
      </c>
      <c r="D122" s="7">
        <v>5376529.75</v>
      </c>
      <c r="E122" s="7">
        <v>-593622.61274905014</v>
      </c>
      <c r="F122" s="7">
        <f t="shared" si="9"/>
        <v>4782907.1399999997</v>
      </c>
      <c r="G122" s="7">
        <v>3996775.99</v>
      </c>
      <c r="H122" s="7">
        <v>286298.28999999998</v>
      </c>
      <c r="I122" s="7">
        <f t="shared" si="10"/>
        <v>499832.86</v>
      </c>
      <c r="J122" s="7">
        <v>0</v>
      </c>
      <c r="K122" s="14">
        <v>8329.6845953361208</v>
      </c>
      <c r="L122" s="1">
        <v>576.1</v>
      </c>
      <c r="M122" s="7">
        <v>5575388.5200000005</v>
      </c>
      <c r="N122" s="7">
        <v>-591585.46525051049</v>
      </c>
      <c r="O122" s="7">
        <f t="shared" si="11"/>
        <v>4983803.0547494898</v>
      </c>
      <c r="P122" s="7">
        <v>4013324.68</v>
      </c>
      <c r="Q122" s="7">
        <v>294887.24</v>
      </c>
      <c r="R122" s="7">
        <f t="shared" si="12"/>
        <v>675591.1347494896</v>
      </c>
      <c r="S122" s="7">
        <v>0</v>
      </c>
      <c r="T122" s="14">
        <f t="shared" si="13"/>
        <v>8650.9339606830235</v>
      </c>
      <c r="U122" s="1">
        <f t="shared" si="15"/>
        <v>1.8999999999999773</v>
      </c>
      <c r="V122" s="7">
        <f t="shared" si="15"/>
        <v>198858.77000000048</v>
      </c>
      <c r="W122" s="7">
        <f t="shared" si="15"/>
        <v>2037.147498539649</v>
      </c>
      <c r="X122" s="7">
        <f t="shared" si="14"/>
        <v>200895.9147494901</v>
      </c>
      <c r="Y122" s="7">
        <f t="shared" si="14"/>
        <v>16548.689999999944</v>
      </c>
      <c r="Z122" s="7">
        <f t="shared" si="14"/>
        <v>8588.9500000000116</v>
      </c>
      <c r="AA122" s="7">
        <f t="shared" si="14"/>
        <v>175758.27474948962</v>
      </c>
      <c r="AB122" s="7">
        <f t="shared" si="14"/>
        <v>0</v>
      </c>
      <c r="AC122" s="14">
        <f t="shared" si="14"/>
        <v>321.24936534690278</v>
      </c>
    </row>
    <row r="123" spans="1:29" x14ac:dyDescent="0.25">
      <c r="A123" s="7" t="s">
        <v>161</v>
      </c>
      <c r="B123" s="7" t="s">
        <v>162</v>
      </c>
      <c r="C123" s="1">
        <v>1429.3</v>
      </c>
      <c r="D123" s="7">
        <v>12869076.369999999</v>
      </c>
      <c r="E123" s="7">
        <v>-1420874.6335731633</v>
      </c>
      <c r="F123" s="7">
        <f t="shared" si="9"/>
        <v>11448201.74</v>
      </c>
      <c r="G123" s="7">
        <v>1676797.02</v>
      </c>
      <c r="H123" s="7">
        <v>315314.05</v>
      </c>
      <c r="I123" s="7">
        <f t="shared" si="10"/>
        <v>9456090.6699999999</v>
      </c>
      <c r="J123" s="7">
        <v>0</v>
      </c>
      <c r="K123" s="14">
        <v>8009.6525352237604</v>
      </c>
      <c r="L123" s="1">
        <v>1447.4</v>
      </c>
      <c r="M123" s="7">
        <v>13466725.439999999</v>
      </c>
      <c r="N123" s="7">
        <v>-1428908.3184508341</v>
      </c>
      <c r="O123" s="7">
        <f t="shared" si="11"/>
        <v>12037817.121549165</v>
      </c>
      <c r="P123" s="7">
        <v>1750269.68</v>
      </c>
      <c r="Q123" s="7">
        <v>324773.46999999997</v>
      </c>
      <c r="R123" s="7">
        <f t="shared" si="12"/>
        <v>9962773.9715491645</v>
      </c>
      <c r="S123" s="7">
        <v>0</v>
      </c>
      <c r="T123" s="14">
        <f t="shared" si="13"/>
        <v>8316.8558253068695</v>
      </c>
      <c r="U123" s="1">
        <f t="shared" si="15"/>
        <v>18.100000000000136</v>
      </c>
      <c r="V123" s="7">
        <f t="shared" si="15"/>
        <v>597649.0700000003</v>
      </c>
      <c r="W123" s="7">
        <f t="shared" si="15"/>
        <v>-8033.6848776708357</v>
      </c>
      <c r="X123" s="7">
        <f t="shared" si="14"/>
        <v>589615.38154916465</v>
      </c>
      <c r="Y123" s="7">
        <f t="shared" si="14"/>
        <v>73472.659999999916</v>
      </c>
      <c r="Z123" s="7">
        <f t="shared" si="14"/>
        <v>9459.4199999999837</v>
      </c>
      <c r="AA123" s="7">
        <f t="shared" si="14"/>
        <v>506683.30154916458</v>
      </c>
      <c r="AB123" s="7">
        <f t="shared" si="14"/>
        <v>0</v>
      </c>
      <c r="AC123" s="14">
        <f t="shared" si="14"/>
        <v>307.2032900831091</v>
      </c>
    </row>
    <row r="124" spans="1:29" x14ac:dyDescent="0.25">
      <c r="A124" s="7" t="s">
        <v>161</v>
      </c>
      <c r="B124" s="7" t="s">
        <v>163</v>
      </c>
      <c r="C124" s="1">
        <v>799.6</v>
      </c>
      <c r="D124" s="7">
        <v>7589372.1399999997</v>
      </c>
      <c r="E124" s="7">
        <v>-837942.5258219114</v>
      </c>
      <c r="F124" s="7">
        <f t="shared" si="9"/>
        <v>6751429.6100000003</v>
      </c>
      <c r="G124" s="7">
        <v>938917.12</v>
      </c>
      <c r="H124" s="7">
        <v>181425.07</v>
      </c>
      <c r="I124" s="7">
        <f t="shared" si="10"/>
        <v>5631087.4199999999</v>
      </c>
      <c r="J124" s="7">
        <v>0</v>
      </c>
      <c r="K124" s="14">
        <v>8443.5048131172407</v>
      </c>
      <c r="L124" s="1">
        <v>811</v>
      </c>
      <c r="M124" s="7">
        <v>7950068.4800000004</v>
      </c>
      <c r="N124" s="7">
        <v>-843554.65877276985</v>
      </c>
      <c r="O124" s="7">
        <f t="shared" si="11"/>
        <v>7106513.8212272301</v>
      </c>
      <c r="P124" s="7">
        <v>966119.6</v>
      </c>
      <c r="Q124" s="7">
        <v>186867.82</v>
      </c>
      <c r="R124" s="7">
        <f t="shared" si="12"/>
        <v>5953526.4012272302</v>
      </c>
      <c r="S124" s="7">
        <v>0</v>
      </c>
      <c r="T124" s="14">
        <f t="shared" si="13"/>
        <v>8762.6557598362888</v>
      </c>
      <c r="U124" s="1">
        <f t="shared" si="15"/>
        <v>11.399999999999977</v>
      </c>
      <c r="V124" s="7">
        <f t="shared" si="15"/>
        <v>360696.34000000078</v>
      </c>
      <c r="W124" s="7">
        <f t="shared" si="15"/>
        <v>-5612.1329508584458</v>
      </c>
      <c r="X124" s="7">
        <f t="shared" si="14"/>
        <v>355084.2112272298</v>
      </c>
      <c r="Y124" s="7">
        <f t="shared" si="14"/>
        <v>27202.479999999981</v>
      </c>
      <c r="Z124" s="7">
        <f t="shared" si="14"/>
        <v>5442.75</v>
      </c>
      <c r="AA124" s="7">
        <f t="shared" si="14"/>
        <v>322438.98122723028</v>
      </c>
      <c r="AB124" s="7">
        <f t="shared" si="14"/>
        <v>0</v>
      </c>
      <c r="AC124" s="14">
        <f t="shared" si="14"/>
        <v>319.15094671904808</v>
      </c>
    </row>
    <row r="125" spans="1:29" x14ac:dyDescent="0.25">
      <c r="A125" s="7" t="s">
        <v>161</v>
      </c>
      <c r="B125" s="7" t="s">
        <v>164</v>
      </c>
      <c r="C125" s="1">
        <v>133.19999999999999</v>
      </c>
      <c r="D125" s="7">
        <v>2153739.1199999996</v>
      </c>
      <c r="E125" s="7">
        <v>-237794.32143832924</v>
      </c>
      <c r="F125" s="7">
        <f t="shared" si="9"/>
        <v>1915944.8</v>
      </c>
      <c r="G125" s="7">
        <v>219262.23</v>
      </c>
      <c r="H125" s="7">
        <v>39373.31</v>
      </c>
      <c r="I125" s="7">
        <f t="shared" si="10"/>
        <v>1657309.26</v>
      </c>
      <c r="J125" s="7">
        <v>0</v>
      </c>
      <c r="K125" s="14">
        <v>14383.963214817519</v>
      </c>
      <c r="L125" s="1">
        <v>132.6</v>
      </c>
      <c r="M125" s="7">
        <v>2218459.87</v>
      </c>
      <c r="N125" s="7">
        <v>-235393.212441729</v>
      </c>
      <c r="O125" s="7">
        <f t="shared" si="11"/>
        <v>1983066.6575582712</v>
      </c>
      <c r="P125" s="7">
        <v>225638.46</v>
      </c>
      <c r="Q125" s="7">
        <v>40554.51</v>
      </c>
      <c r="R125" s="7">
        <f t="shared" si="12"/>
        <v>1716873.6875582712</v>
      </c>
      <c r="S125" s="7">
        <v>0</v>
      </c>
      <c r="T125" s="14">
        <f t="shared" si="13"/>
        <v>14955.253827739602</v>
      </c>
      <c r="U125" s="1">
        <f t="shared" si="15"/>
        <v>-0.59999999999999432</v>
      </c>
      <c r="V125" s="7">
        <f t="shared" si="15"/>
        <v>64720.750000000466</v>
      </c>
      <c r="W125" s="7">
        <f t="shared" si="15"/>
        <v>2401.1089966002328</v>
      </c>
      <c r="X125" s="7">
        <f t="shared" si="15"/>
        <v>67121.857558271149</v>
      </c>
      <c r="Y125" s="7">
        <f t="shared" si="15"/>
        <v>6376.2299999999814</v>
      </c>
      <c r="Z125" s="7">
        <f t="shared" si="15"/>
        <v>1181.2000000000044</v>
      </c>
      <c r="AA125" s="7">
        <f t="shared" si="15"/>
        <v>59564.427558271214</v>
      </c>
      <c r="AB125" s="7">
        <f t="shared" si="15"/>
        <v>0</v>
      </c>
      <c r="AC125" s="14">
        <f t="shared" si="15"/>
        <v>571.2906129220828</v>
      </c>
    </row>
    <row r="126" spans="1:29" x14ac:dyDescent="0.25">
      <c r="A126" s="7" t="s">
        <v>161</v>
      </c>
      <c r="B126" s="7" t="s">
        <v>165</v>
      </c>
      <c r="C126" s="1">
        <v>394</v>
      </c>
      <c r="D126" s="7">
        <v>4043363.88</v>
      </c>
      <c r="E126" s="7">
        <v>-446427.77820409846</v>
      </c>
      <c r="F126" s="7">
        <f t="shared" si="9"/>
        <v>3596936.1</v>
      </c>
      <c r="G126" s="7">
        <v>655615.07999999996</v>
      </c>
      <c r="H126" s="7">
        <v>102916.77</v>
      </c>
      <c r="I126" s="7">
        <f t="shared" si="10"/>
        <v>2838404.25</v>
      </c>
      <c r="J126" s="7">
        <v>0</v>
      </c>
      <c r="K126" s="14">
        <v>9129.2751656469936</v>
      </c>
      <c r="L126" s="1">
        <v>388.1</v>
      </c>
      <c r="M126" s="7">
        <v>4151920.42</v>
      </c>
      <c r="N126" s="7">
        <v>-440546.11881089048</v>
      </c>
      <c r="O126" s="7">
        <f t="shared" si="11"/>
        <v>3711374.3011891097</v>
      </c>
      <c r="P126" s="7">
        <v>666850.39</v>
      </c>
      <c r="Q126" s="7">
        <v>106004.27</v>
      </c>
      <c r="R126" s="7">
        <f t="shared" si="12"/>
        <v>2938519.6411891095</v>
      </c>
      <c r="S126" s="7">
        <v>0</v>
      </c>
      <c r="T126" s="14">
        <f t="shared" si="13"/>
        <v>9562.9330100208954</v>
      </c>
      <c r="U126" s="1">
        <f t="shared" ref="U126:AC154" si="16">L126-C126</f>
        <v>-5.8999999999999773</v>
      </c>
      <c r="V126" s="7">
        <f t="shared" si="16"/>
        <v>108556.54000000004</v>
      </c>
      <c r="W126" s="7">
        <f t="shared" si="16"/>
        <v>5881.659393207985</v>
      </c>
      <c r="X126" s="7">
        <f t="shared" si="16"/>
        <v>114438.20118910959</v>
      </c>
      <c r="Y126" s="7">
        <f t="shared" si="16"/>
        <v>11235.310000000056</v>
      </c>
      <c r="Z126" s="7">
        <f t="shared" si="16"/>
        <v>3087.5</v>
      </c>
      <c r="AA126" s="7">
        <f t="shared" si="16"/>
        <v>100115.39118910953</v>
      </c>
      <c r="AB126" s="7">
        <f t="shared" si="16"/>
        <v>0</v>
      </c>
      <c r="AC126" s="14">
        <f t="shared" si="16"/>
        <v>433.65784437390175</v>
      </c>
    </row>
    <row r="127" spans="1:29" x14ac:dyDescent="0.25">
      <c r="A127" s="7" t="s">
        <v>161</v>
      </c>
      <c r="B127" s="7" t="s">
        <v>166</v>
      </c>
      <c r="C127" s="1">
        <v>198.8</v>
      </c>
      <c r="D127" s="7">
        <v>2737298.62</v>
      </c>
      <c r="E127" s="7">
        <v>-302225.12182300666</v>
      </c>
      <c r="F127" s="7">
        <f t="shared" si="9"/>
        <v>2435073.5</v>
      </c>
      <c r="G127" s="7">
        <v>193550.31</v>
      </c>
      <c r="H127" s="7">
        <v>33001.14</v>
      </c>
      <c r="I127" s="7">
        <f t="shared" si="10"/>
        <v>2208522.0499999998</v>
      </c>
      <c r="J127" s="7">
        <v>0</v>
      </c>
      <c r="K127" s="14">
        <v>12248.854911569473</v>
      </c>
      <c r="L127" s="1">
        <v>195.1</v>
      </c>
      <c r="M127" s="7">
        <v>2802515.39</v>
      </c>
      <c r="N127" s="7">
        <v>-297365.35219340475</v>
      </c>
      <c r="O127" s="7">
        <f t="shared" si="11"/>
        <v>2505150.0378065952</v>
      </c>
      <c r="P127" s="7">
        <v>204329.8</v>
      </c>
      <c r="Q127" s="7">
        <v>33991.17</v>
      </c>
      <c r="R127" s="7">
        <f t="shared" si="12"/>
        <v>2266829.0678065955</v>
      </c>
      <c r="S127" s="7">
        <v>0</v>
      </c>
      <c r="T127" s="14">
        <f t="shared" si="13"/>
        <v>12840.338481838007</v>
      </c>
      <c r="U127" s="1">
        <f t="shared" si="16"/>
        <v>-3.7000000000000171</v>
      </c>
      <c r="V127" s="7">
        <f t="shared" si="16"/>
        <v>65216.770000000019</v>
      </c>
      <c r="W127" s="7">
        <f t="shared" si="16"/>
        <v>4859.769629601913</v>
      </c>
      <c r="X127" s="7">
        <f t="shared" si="16"/>
        <v>70076.53780659521</v>
      </c>
      <c r="Y127" s="7">
        <f t="shared" si="16"/>
        <v>10779.489999999991</v>
      </c>
      <c r="Z127" s="7">
        <f t="shared" si="16"/>
        <v>990.02999999999884</v>
      </c>
      <c r="AA127" s="7">
        <f t="shared" si="16"/>
        <v>58307.017806595657</v>
      </c>
      <c r="AB127" s="7">
        <f t="shared" si="16"/>
        <v>0</v>
      </c>
      <c r="AC127" s="14">
        <f t="shared" si="16"/>
        <v>591.48357026853409</v>
      </c>
    </row>
    <row r="128" spans="1:29" x14ac:dyDescent="0.25">
      <c r="A128" s="7" t="s">
        <v>161</v>
      </c>
      <c r="B128" s="7" t="s">
        <v>167</v>
      </c>
      <c r="C128" s="1">
        <v>361.5</v>
      </c>
      <c r="D128" s="7">
        <v>3820428.53</v>
      </c>
      <c r="E128" s="7">
        <v>-421813.48774264904</v>
      </c>
      <c r="F128" s="7">
        <f t="shared" si="9"/>
        <v>3398615.04</v>
      </c>
      <c r="G128" s="7">
        <v>395242.84</v>
      </c>
      <c r="H128" s="7">
        <v>77599.679999999993</v>
      </c>
      <c r="I128" s="7">
        <f t="shared" si="10"/>
        <v>2925772.52</v>
      </c>
      <c r="J128" s="7">
        <v>0</v>
      </c>
      <c r="K128" s="14">
        <v>9401.4203283959068</v>
      </c>
      <c r="L128" s="1">
        <v>359.9</v>
      </c>
      <c r="M128" s="7">
        <v>3940389.78</v>
      </c>
      <c r="N128" s="7">
        <v>-418101.32386427058</v>
      </c>
      <c r="O128" s="7">
        <f t="shared" si="11"/>
        <v>3522288.4561357293</v>
      </c>
      <c r="P128" s="7">
        <v>407840.78</v>
      </c>
      <c r="Q128" s="7">
        <v>79927.67</v>
      </c>
      <c r="R128" s="7">
        <f t="shared" si="12"/>
        <v>3034520.0061357291</v>
      </c>
      <c r="S128" s="7">
        <v>0</v>
      </c>
      <c r="T128" s="14">
        <f t="shared" si="13"/>
        <v>9786.8531707022212</v>
      </c>
      <c r="U128" s="1">
        <f t="shared" si="16"/>
        <v>-1.6000000000000227</v>
      </c>
      <c r="V128" s="7">
        <f t="shared" si="16"/>
        <v>119961.25</v>
      </c>
      <c r="W128" s="7">
        <f t="shared" si="16"/>
        <v>3712.1638783784583</v>
      </c>
      <c r="X128" s="7">
        <f t="shared" si="16"/>
        <v>123673.41613572929</v>
      </c>
      <c r="Y128" s="7">
        <f t="shared" si="16"/>
        <v>12597.940000000002</v>
      </c>
      <c r="Z128" s="7">
        <f t="shared" si="16"/>
        <v>2327.9900000000052</v>
      </c>
      <c r="AA128" s="7">
        <f t="shared" si="16"/>
        <v>108747.48613572912</v>
      </c>
      <c r="AB128" s="7">
        <f t="shared" si="16"/>
        <v>0</v>
      </c>
      <c r="AC128" s="14">
        <f t="shared" si="16"/>
        <v>385.43284230631434</v>
      </c>
    </row>
    <row r="129" spans="1:29" x14ac:dyDescent="0.25">
      <c r="A129" s="7" t="s">
        <v>168</v>
      </c>
      <c r="B129" s="7" t="s">
        <v>168</v>
      </c>
      <c r="C129" s="1">
        <v>171</v>
      </c>
      <c r="D129" s="7">
        <v>2789984.63</v>
      </c>
      <c r="E129" s="7">
        <v>-308042.18382503919</v>
      </c>
      <c r="F129" s="7">
        <f t="shared" si="9"/>
        <v>2481942.4500000002</v>
      </c>
      <c r="G129" s="7">
        <v>1085796.02</v>
      </c>
      <c r="H129" s="7">
        <v>92944.12</v>
      </c>
      <c r="I129" s="7">
        <f t="shared" si="10"/>
        <v>1303202.31</v>
      </c>
      <c r="J129" s="7">
        <v>0</v>
      </c>
      <c r="K129" s="14">
        <v>14514.27650550919</v>
      </c>
      <c r="L129" s="1">
        <v>168.3</v>
      </c>
      <c r="M129" s="7">
        <v>2859876.37</v>
      </c>
      <c r="N129" s="7">
        <v>-303451.73019536783</v>
      </c>
      <c r="O129" s="7">
        <f t="shared" si="11"/>
        <v>2556424.6398046324</v>
      </c>
      <c r="P129" s="7">
        <v>1105252.69</v>
      </c>
      <c r="Q129" s="7">
        <v>95732.44</v>
      </c>
      <c r="R129" s="7">
        <f t="shared" si="12"/>
        <v>1355439.5098046325</v>
      </c>
      <c r="S129" s="7">
        <v>0</v>
      </c>
      <c r="T129" s="14">
        <f t="shared" si="13"/>
        <v>15189.688887728058</v>
      </c>
      <c r="U129" s="1">
        <f t="shared" si="16"/>
        <v>-2.6999999999999886</v>
      </c>
      <c r="V129" s="7">
        <f t="shared" si="16"/>
        <v>69891.740000000224</v>
      </c>
      <c r="W129" s="7">
        <f t="shared" si="16"/>
        <v>4590.4536296713632</v>
      </c>
      <c r="X129" s="7">
        <f t="shared" si="16"/>
        <v>74482.189804632217</v>
      </c>
      <c r="Y129" s="7">
        <f t="shared" si="16"/>
        <v>19456.669999999925</v>
      </c>
      <c r="Z129" s="7">
        <f t="shared" si="16"/>
        <v>2788.320000000007</v>
      </c>
      <c r="AA129" s="7">
        <f t="shared" si="16"/>
        <v>52237.199804632459</v>
      </c>
      <c r="AB129" s="7">
        <f t="shared" si="16"/>
        <v>0</v>
      </c>
      <c r="AC129" s="14">
        <f t="shared" si="16"/>
        <v>675.41238221886852</v>
      </c>
    </row>
    <row r="130" spans="1:29" x14ac:dyDescent="0.25">
      <c r="A130" s="7" t="s">
        <v>168</v>
      </c>
      <c r="B130" s="7" t="s">
        <v>169</v>
      </c>
      <c r="C130" s="1">
        <v>325</v>
      </c>
      <c r="D130" s="7">
        <v>3941984.8000000003</v>
      </c>
      <c r="E130" s="7">
        <v>-435234.5146779932</v>
      </c>
      <c r="F130" s="7">
        <f t="shared" si="9"/>
        <v>3506750.29</v>
      </c>
      <c r="G130" s="7">
        <v>1220309.6000000001</v>
      </c>
      <c r="H130" s="7">
        <v>118100.46</v>
      </c>
      <c r="I130" s="7">
        <f t="shared" si="10"/>
        <v>2168340.23</v>
      </c>
      <c r="J130" s="7">
        <v>0</v>
      </c>
      <c r="K130" s="14">
        <v>10789.995818699495</v>
      </c>
      <c r="L130" s="1">
        <v>321.2</v>
      </c>
      <c r="M130" s="7">
        <v>4043894.48</v>
      </c>
      <c r="N130" s="7">
        <v>-429083.85465749947</v>
      </c>
      <c r="O130" s="7">
        <f t="shared" si="11"/>
        <v>3614810.6253425004</v>
      </c>
      <c r="P130" s="7">
        <v>1228210.69</v>
      </c>
      <c r="Q130" s="7">
        <v>121643.47</v>
      </c>
      <c r="R130" s="7">
        <f t="shared" si="12"/>
        <v>2264956.4653425002</v>
      </c>
      <c r="S130" s="7">
        <v>0</v>
      </c>
      <c r="T130" s="14">
        <f t="shared" si="13"/>
        <v>11254.080402685244</v>
      </c>
      <c r="U130" s="1">
        <f t="shared" si="16"/>
        <v>-3.8000000000000114</v>
      </c>
      <c r="V130" s="7">
        <f t="shared" si="16"/>
        <v>101909.6799999997</v>
      </c>
      <c r="W130" s="7">
        <f t="shared" si="16"/>
        <v>6150.6600204937276</v>
      </c>
      <c r="X130" s="7">
        <f t="shared" si="16"/>
        <v>108060.33534250036</v>
      </c>
      <c r="Y130" s="7">
        <f t="shared" si="16"/>
        <v>7901.089999999851</v>
      </c>
      <c r="Z130" s="7">
        <f t="shared" si="16"/>
        <v>3543.0099999999948</v>
      </c>
      <c r="AA130" s="7">
        <f t="shared" si="16"/>
        <v>96616.235342500266</v>
      </c>
      <c r="AB130" s="7">
        <f t="shared" si="16"/>
        <v>0</v>
      </c>
      <c r="AC130" s="14">
        <f t="shared" si="16"/>
        <v>464.0845839857484</v>
      </c>
    </row>
    <row r="131" spans="1:29" x14ac:dyDescent="0.25">
      <c r="A131" s="7" t="s">
        <v>170</v>
      </c>
      <c r="B131" s="7" t="s">
        <v>171</v>
      </c>
      <c r="C131" s="1">
        <v>923.7</v>
      </c>
      <c r="D131" s="7">
        <v>8484446.209999999</v>
      </c>
      <c r="E131" s="7">
        <v>-936767.64773950633</v>
      </c>
      <c r="F131" s="7">
        <f t="shared" si="9"/>
        <v>7547678.5599999996</v>
      </c>
      <c r="G131" s="7">
        <v>2409338.65</v>
      </c>
      <c r="H131" s="7">
        <v>269792.62</v>
      </c>
      <c r="I131" s="7">
        <f t="shared" si="10"/>
        <v>4868547.29</v>
      </c>
      <c r="J131" s="7">
        <v>0</v>
      </c>
      <c r="K131" s="14">
        <v>8171.132427526074</v>
      </c>
      <c r="L131" s="1">
        <v>901</v>
      </c>
      <c r="M131" s="7">
        <v>8591919.1899999995</v>
      </c>
      <c r="N131" s="7">
        <v>-911659.24906896683</v>
      </c>
      <c r="O131" s="7">
        <f t="shared" si="11"/>
        <v>7680259.9409310324</v>
      </c>
      <c r="P131" s="7">
        <v>2454741.08</v>
      </c>
      <c r="Q131" s="7">
        <v>277886.40000000002</v>
      </c>
      <c r="R131" s="7">
        <f t="shared" si="12"/>
        <v>4947632.460931032</v>
      </c>
      <c r="S131" s="7">
        <v>0</v>
      </c>
      <c r="T131" s="14">
        <f t="shared" si="13"/>
        <v>8524.1508778368843</v>
      </c>
      <c r="U131" s="1">
        <f t="shared" si="16"/>
        <v>-22.700000000000045</v>
      </c>
      <c r="V131" s="7">
        <f t="shared" si="16"/>
        <v>107472.98000000045</v>
      </c>
      <c r="W131" s="7">
        <f t="shared" si="16"/>
        <v>25108.398670539493</v>
      </c>
      <c r="X131" s="7">
        <f t="shared" si="16"/>
        <v>132581.38093103282</v>
      </c>
      <c r="Y131" s="7">
        <f t="shared" si="16"/>
        <v>45402.430000000168</v>
      </c>
      <c r="Z131" s="7">
        <f t="shared" si="16"/>
        <v>8093.7800000000279</v>
      </c>
      <c r="AA131" s="7">
        <f t="shared" si="16"/>
        <v>79085.170931031927</v>
      </c>
      <c r="AB131" s="7">
        <f t="shared" si="16"/>
        <v>0</v>
      </c>
      <c r="AC131" s="14">
        <f t="shared" si="16"/>
        <v>353.01845031081029</v>
      </c>
    </row>
    <row r="132" spans="1:29" x14ac:dyDescent="0.25">
      <c r="A132" s="7" t="s">
        <v>170</v>
      </c>
      <c r="B132" s="7" t="s">
        <v>170</v>
      </c>
      <c r="C132" s="1">
        <v>664.2</v>
      </c>
      <c r="D132" s="7">
        <v>6378682.5499999998</v>
      </c>
      <c r="E132" s="7">
        <v>-704270.29651008139</v>
      </c>
      <c r="F132" s="7">
        <f t="shared" si="9"/>
        <v>5674412.25</v>
      </c>
      <c r="G132" s="7">
        <v>3628954.3</v>
      </c>
      <c r="H132" s="7">
        <v>540881.99</v>
      </c>
      <c r="I132" s="7">
        <f t="shared" si="10"/>
        <v>1504575.96</v>
      </c>
      <c r="J132" s="7">
        <v>0</v>
      </c>
      <c r="K132" s="14">
        <v>8543.2243192896003</v>
      </c>
      <c r="L132" s="1">
        <v>630.70000000000005</v>
      </c>
      <c r="M132" s="7">
        <v>6284052.0099999998</v>
      </c>
      <c r="N132" s="7">
        <v>-666779.33181852149</v>
      </c>
      <c r="O132" s="7">
        <f t="shared" si="11"/>
        <v>5617272.6781814788</v>
      </c>
      <c r="P132" s="7">
        <v>3703171.98</v>
      </c>
      <c r="Q132" s="7">
        <v>557108.44999999995</v>
      </c>
      <c r="R132" s="7">
        <f t="shared" si="12"/>
        <v>1356992.2481814788</v>
      </c>
      <c r="S132" s="7">
        <v>0</v>
      </c>
      <c r="T132" s="14">
        <f t="shared" si="13"/>
        <v>8906.4098274638945</v>
      </c>
      <c r="U132" s="1">
        <f t="shared" si="16"/>
        <v>-33.5</v>
      </c>
      <c r="V132" s="7">
        <f t="shared" si="16"/>
        <v>-94630.540000000037</v>
      </c>
      <c r="W132" s="7">
        <f t="shared" si="16"/>
        <v>37490.964691559901</v>
      </c>
      <c r="X132" s="7">
        <f t="shared" si="16"/>
        <v>-57139.571818521246</v>
      </c>
      <c r="Y132" s="7">
        <f t="shared" si="16"/>
        <v>74217.680000000168</v>
      </c>
      <c r="Z132" s="7">
        <f t="shared" si="16"/>
        <v>16226.459999999963</v>
      </c>
      <c r="AA132" s="7">
        <f t="shared" si="16"/>
        <v>-147583.71181852114</v>
      </c>
      <c r="AB132" s="7">
        <f t="shared" si="16"/>
        <v>0</v>
      </c>
      <c r="AC132" s="14">
        <f t="shared" si="16"/>
        <v>363.18550817429423</v>
      </c>
    </row>
    <row r="133" spans="1:29" x14ac:dyDescent="0.25">
      <c r="A133" s="7" t="s">
        <v>172</v>
      </c>
      <c r="B133" s="7" t="s">
        <v>173</v>
      </c>
      <c r="C133" s="1">
        <v>587.4</v>
      </c>
      <c r="D133" s="7">
        <v>5332986.5200000005</v>
      </c>
      <c r="E133" s="7">
        <v>-588815.00502398692</v>
      </c>
      <c r="F133" s="7">
        <f t="shared" ref="F133:F182" si="17">ROUND(D133+E133,2)</f>
        <v>4744171.51</v>
      </c>
      <c r="G133" s="7">
        <v>2047454.28</v>
      </c>
      <c r="H133" s="7">
        <v>218742.19</v>
      </c>
      <c r="I133" s="7">
        <f t="shared" ref="I133:I182" si="18">ROUND(F133-G133-H133,2)</f>
        <v>2477975.04</v>
      </c>
      <c r="J133" s="7">
        <v>0</v>
      </c>
      <c r="K133" s="14">
        <v>8076.556504135885</v>
      </c>
      <c r="L133" s="1">
        <v>583</v>
      </c>
      <c r="M133" s="7">
        <v>5472095.8599999994</v>
      </c>
      <c r="N133" s="7">
        <v>-580625.43329868093</v>
      </c>
      <c r="O133" s="7">
        <f t="shared" ref="O133:O182" si="19">M133+N133</f>
        <v>4891470.4267013185</v>
      </c>
      <c r="P133" s="7">
        <v>2085058.75</v>
      </c>
      <c r="Q133" s="7">
        <v>225304.46</v>
      </c>
      <c r="R133" s="7">
        <f t="shared" ref="R133:R182" si="20">O133-P133-Q133</f>
        <v>2581107.2167013185</v>
      </c>
      <c r="S133" s="7">
        <v>0</v>
      </c>
      <c r="T133" s="14">
        <f t="shared" ref="T133:T181" si="21">O133/L133</f>
        <v>8390.1722584928284</v>
      </c>
      <c r="U133" s="1">
        <f t="shared" si="16"/>
        <v>-4.3999999999999773</v>
      </c>
      <c r="V133" s="7">
        <f t="shared" si="16"/>
        <v>139109.33999999892</v>
      </c>
      <c r="W133" s="7">
        <f t="shared" si="16"/>
        <v>8189.5717253059847</v>
      </c>
      <c r="X133" s="7">
        <f t="shared" si="16"/>
        <v>147298.9167013187</v>
      </c>
      <c r="Y133" s="7">
        <f t="shared" si="16"/>
        <v>37604.469999999972</v>
      </c>
      <c r="Z133" s="7">
        <f t="shared" si="16"/>
        <v>6562.2699999999895</v>
      </c>
      <c r="AA133" s="7">
        <f t="shared" si="16"/>
        <v>103132.17670131847</v>
      </c>
      <c r="AB133" s="7">
        <f t="shared" si="16"/>
        <v>0</v>
      </c>
      <c r="AC133" s="14">
        <f t="shared" si="16"/>
        <v>313.6157543569434</v>
      </c>
    </row>
    <row r="134" spans="1:29" x14ac:dyDescent="0.25">
      <c r="A134" s="7" t="s">
        <v>172</v>
      </c>
      <c r="B134" s="7" t="s">
        <v>174</v>
      </c>
      <c r="C134" s="1">
        <v>311</v>
      </c>
      <c r="D134" s="7">
        <v>3293319.5599999996</v>
      </c>
      <c r="E134" s="7">
        <v>-363615.38998733374</v>
      </c>
      <c r="F134" s="7">
        <f t="shared" si="17"/>
        <v>2929704.17</v>
      </c>
      <c r="G134" s="7">
        <v>842125.6</v>
      </c>
      <c r="H134" s="7">
        <v>85810.72</v>
      </c>
      <c r="I134" s="7">
        <f t="shared" si="18"/>
        <v>2001767.85</v>
      </c>
      <c r="J134" s="7">
        <v>0</v>
      </c>
      <c r="K134" s="14">
        <v>9420.2662261521255</v>
      </c>
      <c r="L134" s="1">
        <v>300.39999999999998</v>
      </c>
      <c r="M134" s="7">
        <v>3325808.27</v>
      </c>
      <c r="N134" s="7">
        <v>-352890.17539928237</v>
      </c>
      <c r="O134" s="7">
        <f t="shared" si="19"/>
        <v>2972918.0946007175</v>
      </c>
      <c r="P134" s="7">
        <v>869337.25</v>
      </c>
      <c r="Q134" s="7">
        <v>88385.04</v>
      </c>
      <c r="R134" s="7">
        <f t="shared" si="20"/>
        <v>2015195.8046007175</v>
      </c>
      <c r="S134" s="7">
        <v>0</v>
      </c>
      <c r="T134" s="14">
        <f t="shared" si="21"/>
        <v>9896.5316065270235</v>
      </c>
      <c r="U134" s="1">
        <f t="shared" si="16"/>
        <v>-10.600000000000023</v>
      </c>
      <c r="V134" s="7">
        <f t="shared" si="16"/>
        <v>32488.710000000428</v>
      </c>
      <c r="W134" s="7">
        <f t="shared" si="16"/>
        <v>10725.214588051371</v>
      </c>
      <c r="X134" s="7">
        <f t="shared" si="16"/>
        <v>43213.924600717612</v>
      </c>
      <c r="Y134" s="7">
        <f t="shared" si="16"/>
        <v>27211.650000000023</v>
      </c>
      <c r="Z134" s="7">
        <f t="shared" si="16"/>
        <v>2574.3199999999924</v>
      </c>
      <c r="AA134" s="7">
        <f t="shared" si="16"/>
        <v>13427.954600717407</v>
      </c>
      <c r="AB134" s="7">
        <f t="shared" si="16"/>
        <v>0</v>
      </c>
      <c r="AC134" s="14">
        <f t="shared" si="16"/>
        <v>476.26538037489809</v>
      </c>
    </row>
    <row r="135" spans="1:29" x14ac:dyDescent="0.25">
      <c r="A135" s="7" t="s">
        <v>175</v>
      </c>
      <c r="B135" s="7" t="s">
        <v>176</v>
      </c>
      <c r="C135" s="1">
        <v>1658.4</v>
      </c>
      <c r="D135" s="7">
        <v>18481576.960000001</v>
      </c>
      <c r="E135" s="7">
        <v>-2040550.785144981</v>
      </c>
      <c r="F135" s="7">
        <f t="shared" si="17"/>
        <v>16441026.17</v>
      </c>
      <c r="G135" s="7">
        <v>12815009.34</v>
      </c>
      <c r="H135" s="7">
        <v>452030.46</v>
      </c>
      <c r="I135" s="7">
        <f t="shared" si="18"/>
        <v>3173986.37</v>
      </c>
      <c r="J135" s="7">
        <v>0</v>
      </c>
      <c r="K135" s="14">
        <v>9913.783445482728</v>
      </c>
      <c r="L135" s="1">
        <v>1655.3</v>
      </c>
      <c r="M135" s="7">
        <v>19078571.219999999</v>
      </c>
      <c r="N135" s="7">
        <v>-2024362.139250288</v>
      </c>
      <c r="O135" s="7">
        <f t="shared" si="19"/>
        <v>17054209.080749709</v>
      </c>
      <c r="P135" s="7">
        <v>12942384.859999999</v>
      </c>
      <c r="Q135" s="7">
        <v>465591.37</v>
      </c>
      <c r="R135" s="7">
        <f t="shared" si="20"/>
        <v>3646232.8507497096</v>
      </c>
      <c r="S135" s="7">
        <v>0</v>
      </c>
      <c r="T135" s="14">
        <f t="shared" si="21"/>
        <v>10302.790479520154</v>
      </c>
      <c r="U135" s="1">
        <f t="shared" si="16"/>
        <v>-3.1000000000001364</v>
      </c>
      <c r="V135" s="7">
        <f t="shared" si="16"/>
        <v>596994.25999999791</v>
      </c>
      <c r="W135" s="7">
        <f t="shared" si="16"/>
        <v>16188.645894692978</v>
      </c>
      <c r="X135" s="7">
        <f t="shared" si="16"/>
        <v>613182.91074970923</v>
      </c>
      <c r="Y135" s="7">
        <f t="shared" si="16"/>
        <v>127375.51999999955</v>
      </c>
      <c r="Z135" s="7">
        <f t="shared" si="16"/>
        <v>13560.909999999974</v>
      </c>
      <c r="AA135" s="7">
        <f t="shared" si="16"/>
        <v>472246.48074970953</v>
      </c>
      <c r="AB135" s="7">
        <f t="shared" si="16"/>
        <v>0</v>
      </c>
      <c r="AC135" s="14">
        <f t="shared" si="16"/>
        <v>389.00703403742591</v>
      </c>
    </row>
    <row r="136" spans="1:29" x14ac:dyDescent="0.25">
      <c r="A136" s="7" t="s">
        <v>177</v>
      </c>
      <c r="B136" s="7" t="s">
        <v>178</v>
      </c>
      <c r="C136" s="1">
        <v>193.4</v>
      </c>
      <c r="D136" s="7">
        <v>2627048.44</v>
      </c>
      <c r="E136" s="7">
        <v>-290052.4002068651</v>
      </c>
      <c r="F136" s="7">
        <f t="shared" si="17"/>
        <v>2336996.04</v>
      </c>
      <c r="G136" s="7">
        <v>419137.23</v>
      </c>
      <c r="H136" s="7">
        <v>56232</v>
      </c>
      <c r="I136" s="7">
        <f t="shared" si="18"/>
        <v>1861626.81</v>
      </c>
      <c r="J136" s="7">
        <v>0</v>
      </c>
      <c r="K136" s="14">
        <v>12083.73807664271</v>
      </c>
      <c r="L136" s="1">
        <v>200.6</v>
      </c>
      <c r="M136" s="7">
        <v>2776190.05</v>
      </c>
      <c r="N136" s="7">
        <v>-294572.06012848188</v>
      </c>
      <c r="O136" s="7">
        <f t="shared" si="19"/>
        <v>2481617.9898715178</v>
      </c>
      <c r="P136" s="7">
        <v>429561.67</v>
      </c>
      <c r="Q136" s="7">
        <v>57918.96</v>
      </c>
      <c r="R136" s="7">
        <f t="shared" si="20"/>
        <v>1994137.3598715179</v>
      </c>
      <c r="S136" s="7">
        <v>0</v>
      </c>
      <c r="T136" s="14">
        <f t="shared" si="21"/>
        <v>12370.977018302681</v>
      </c>
      <c r="U136" s="1">
        <f t="shared" si="16"/>
        <v>7.1999999999999886</v>
      </c>
      <c r="V136" s="7">
        <f t="shared" si="16"/>
        <v>149141.60999999987</v>
      </c>
      <c r="W136" s="7">
        <f t="shared" si="16"/>
        <v>-4519.6599216167815</v>
      </c>
      <c r="X136" s="7">
        <f t="shared" si="16"/>
        <v>144621.94987151772</v>
      </c>
      <c r="Y136" s="7">
        <f t="shared" si="16"/>
        <v>10424.440000000002</v>
      </c>
      <c r="Z136" s="7">
        <f t="shared" si="16"/>
        <v>1686.9599999999991</v>
      </c>
      <c r="AA136" s="7">
        <f t="shared" si="16"/>
        <v>132510.54987151781</v>
      </c>
      <c r="AB136" s="7">
        <f t="shared" si="16"/>
        <v>0</v>
      </c>
      <c r="AC136" s="14">
        <f t="shared" si="16"/>
        <v>287.23894165997081</v>
      </c>
    </row>
    <row r="137" spans="1:29" x14ac:dyDescent="0.25">
      <c r="A137" s="7" t="s">
        <v>177</v>
      </c>
      <c r="B137" s="7" t="s">
        <v>179</v>
      </c>
      <c r="C137" s="1">
        <v>1483.3999999999999</v>
      </c>
      <c r="D137" s="7">
        <v>12804420.27</v>
      </c>
      <c r="E137" s="7">
        <v>-1413735.9540164913</v>
      </c>
      <c r="F137" s="7">
        <f t="shared" si="17"/>
        <v>11390684.32</v>
      </c>
      <c r="G137" s="7">
        <v>1606933</v>
      </c>
      <c r="H137" s="7">
        <v>228844.47</v>
      </c>
      <c r="I137" s="7">
        <f t="shared" si="18"/>
        <v>9554906.8499999996</v>
      </c>
      <c r="J137" s="7">
        <v>0</v>
      </c>
      <c r="K137" s="14">
        <v>7678.7643084270976</v>
      </c>
      <c r="L137" s="1">
        <v>1486.6</v>
      </c>
      <c r="M137" s="7">
        <v>13282142.229999999</v>
      </c>
      <c r="N137" s="7">
        <v>-1409322.8234178738</v>
      </c>
      <c r="O137" s="7">
        <f t="shared" si="19"/>
        <v>11872819.406582125</v>
      </c>
      <c r="P137" s="7">
        <v>1635550.35</v>
      </c>
      <c r="Q137" s="7">
        <v>235709.8</v>
      </c>
      <c r="R137" s="7">
        <f t="shared" si="20"/>
        <v>10001559.256582124</v>
      </c>
      <c r="S137" s="7">
        <v>0</v>
      </c>
      <c r="T137" s="14">
        <f t="shared" si="21"/>
        <v>7986.5595362452077</v>
      </c>
      <c r="U137" s="1">
        <f t="shared" si="16"/>
        <v>3.2000000000000455</v>
      </c>
      <c r="V137" s="7">
        <f t="shared" si="16"/>
        <v>477721.95999999903</v>
      </c>
      <c r="W137" s="7">
        <f t="shared" si="16"/>
        <v>4413.1305986174848</v>
      </c>
      <c r="X137" s="7">
        <f t="shared" si="16"/>
        <v>482135.08658212423</v>
      </c>
      <c r="Y137" s="7">
        <f t="shared" si="16"/>
        <v>28617.350000000093</v>
      </c>
      <c r="Z137" s="7">
        <f t="shared" si="16"/>
        <v>6865.3299999999872</v>
      </c>
      <c r="AA137" s="7">
        <f t="shared" si="16"/>
        <v>446652.40658212453</v>
      </c>
      <c r="AB137" s="7">
        <f t="shared" si="16"/>
        <v>0</v>
      </c>
      <c r="AC137" s="14">
        <f t="shared" si="16"/>
        <v>307.79522781811011</v>
      </c>
    </row>
    <row r="138" spans="1:29" x14ac:dyDescent="0.25">
      <c r="A138" s="7" t="s">
        <v>177</v>
      </c>
      <c r="B138" s="7" t="s">
        <v>180</v>
      </c>
      <c r="C138" s="1">
        <v>287.8</v>
      </c>
      <c r="D138" s="7">
        <v>3167748.5300000003</v>
      </c>
      <c r="E138" s="7">
        <v>-349751.09342797985</v>
      </c>
      <c r="F138" s="7">
        <f t="shared" si="17"/>
        <v>2817997.44</v>
      </c>
      <c r="G138" s="7">
        <v>622262.91</v>
      </c>
      <c r="H138" s="7">
        <v>85014.42</v>
      </c>
      <c r="I138" s="7">
        <f t="shared" si="18"/>
        <v>2110720.11</v>
      </c>
      <c r="J138" s="7">
        <v>0</v>
      </c>
      <c r="K138" s="14">
        <v>9791.5083921810492</v>
      </c>
      <c r="L138" s="1">
        <v>286.8</v>
      </c>
      <c r="M138" s="7">
        <v>3267110.61</v>
      </c>
      <c r="N138" s="7">
        <v>-346661.96684024611</v>
      </c>
      <c r="O138" s="7">
        <f t="shared" si="19"/>
        <v>2920448.6431597536</v>
      </c>
      <c r="P138" s="7">
        <v>641108.53</v>
      </c>
      <c r="Q138" s="7">
        <v>87564.85</v>
      </c>
      <c r="R138" s="7">
        <f t="shared" si="20"/>
        <v>2191775.2631597533</v>
      </c>
      <c r="S138" s="7">
        <v>0</v>
      </c>
      <c r="T138" s="14">
        <f t="shared" si="21"/>
        <v>10182.875324824803</v>
      </c>
      <c r="U138" s="1">
        <f t="shared" si="16"/>
        <v>-1</v>
      </c>
      <c r="V138" s="7">
        <f t="shared" si="16"/>
        <v>99362.079999999609</v>
      </c>
      <c r="W138" s="7">
        <f t="shared" si="16"/>
        <v>3089.1265877337428</v>
      </c>
      <c r="X138" s="7">
        <f t="shared" si="16"/>
        <v>102451.2031597537</v>
      </c>
      <c r="Y138" s="7">
        <f t="shared" si="16"/>
        <v>18845.619999999995</v>
      </c>
      <c r="Z138" s="7">
        <f t="shared" si="16"/>
        <v>2550.4300000000076</v>
      </c>
      <c r="AA138" s="7">
        <f t="shared" si="16"/>
        <v>81055.153159753419</v>
      </c>
      <c r="AB138" s="7">
        <f t="shared" si="16"/>
        <v>0</v>
      </c>
      <c r="AC138" s="14">
        <f t="shared" si="16"/>
        <v>391.3669326437539</v>
      </c>
    </row>
    <row r="139" spans="1:29" x14ac:dyDescent="0.25">
      <c r="A139" s="7" t="s">
        <v>177</v>
      </c>
      <c r="B139" s="7" t="s">
        <v>181</v>
      </c>
      <c r="C139" s="1">
        <v>237.6</v>
      </c>
      <c r="D139" s="7">
        <v>2895255.64</v>
      </c>
      <c r="E139" s="7">
        <v>-319665.15531569847</v>
      </c>
      <c r="F139" s="7">
        <f t="shared" si="17"/>
        <v>2575590.48</v>
      </c>
      <c r="G139" s="7">
        <v>332980.15000000002</v>
      </c>
      <c r="H139" s="7">
        <v>41234.080000000002</v>
      </c>
      <c r="I139" s="7">
        <f t="shared" si="18"/>
        <v>2201376.25</v>
      </c>
      <c r="J139" s="7">
        <v>0</v>
      </c>
      <c r="K139" s="14">
        <v>10840.022209771596</v>
      </c>
      <c r="L139" s="1">
        <v>233.3</v>
      </c>
      <c r="M139" s="7">
        <v>2967711.29</v>
      </c>
      <c r="N139" s="7">
        <v>-314893.72586788668</v>
      </c>
      <c r="O139" s="7">
        <f t="shared" si="19"/>
        <v>2652817.5641321135</v>
      </c>
      <c r="P139" s="7">
        <v>343332.11</v>
      </c>
      <c r="Q139" s="7">
        <v>42471.1</v>
      </c>
      <c r="R139" s="7">
        <f t="shared" si="20"/>
        <v>2267014.3541321135</v>
      </c>
      <c r="S139" s="7">
        <v>0</v>
      </c>
      <c r="T139" s="14">
        <f t="shared" si="21"/>
        <v>11370.842538071638</v>
      </c>
      <c r="U139" s="1">
        <f t="shared" si="16"/>
        <v>-4.2999999999999829</v>
      </c>
      <c r="V139" s="7">
        <f t="shared" si="16"/>
        <v>72455.649999999907</v>
      </c>
      <c r="W139" s="7">
        <f t="shared" si="16"/>
        <v>4771.4294478117954</v>
      </c>
      <c r="X139" s="7">
        <f t="shared" si="16"/>
        <v>77227.084132113494</v>
      </c>
      <c r="Y139" s="7">
        <f t="shared" si="16"/>
        <v>10351.959999999963</v>
      </c>
      <c r="Z139" s="7">
        <f t="shared" si="16"/>
        <v>1237.0199999999968</v>
      </c>
      <c r="AA139" s="7">
        <f t="shared" si="16"/>
        <v>65638.104132113513</v>
      </c>
      <c r="AB139" s="7">
        <f t="shared" si="16"/>
        <v>0</v>
      </c>
      <c r="AC139" s="14">
        <f t="shared" si="16"/>
        <v>530.82032830004209</v>
      </c>
    </row>
    <row r="140" spans="1:29" x14ac:dyDescent="0.25">
      <c r="A140" s="7" t="s">
        <v>182</v>
      </c>
      <c r="B140" s="7" t="s">
        <v>183</v>
      </c>
      <c r="C140" s="1">
        <v>16746</v>
      </c>
      <c r="D140" s="7">
        <v>148337156.97</v>
      </c>
      <c r="E140" s="7">
        <v>-16377904.481658895</v>
      </c>
      <c r="F140" s="7">
        <f t="shared" si="17"/>
        <v>131959252.48999999</v>
      </c>
      <c r="G140" s="7">
        <v>27321248.890000001</v>
      </c>
      <c r="H140" s="7">
        <v>2420186.67</v>
      </c>
      <c r="I140" s="7">
        <f t="shared" si="18"/>
        <v>102217816.93000001</v>
      </c>
      <c r="J140" s="7">
        <v>0</v>
      </c>
      <c r="K140" s="14">
        <v>7880.0424349278601</v>
      </c>
      <c r="L140" s="1">
        <v>16545.8</v>
      </c>
      <c r="M140" s="7">
        <v>151431301.85999998</v>
      </c>
      <c r="N140" s="7">
        <v>-16067859.099501567</v>
      </c>
      <c r="O140" s="7">
        <f t="shared" si="19"/>
        <v>135363442.7604984</v>
      </c>
      <c r="P140" s="7">
        <v>27852933.57</v>
      </c>
      <c r="Q140" s="7">
        <v>2492792.27</v>
      </c>
      <c r="R140" s="7">
        <f t="shared" si="20"/>
        <v>105017716.92049842</v>
      </c>
      <c r="S140" s="7">
        <v>0</v>
      </c>
      <c r="T140" s="14">
        <f t="shared" si="21"/>
        <v>8181.1361650992039</v>
      </c>
      <c r="U140" s="1">
        <f t="shared" si="16"/>
        <v>-200.20000000000073</v>
      </c>
      <c r="V140" s="7">
        <f t="shared" si="16"/>
        <v>3094144.8899999857</v>
      </c>
      <c r="W140" s="7">
        <f t="shared" si="16"/>
        <v>310045.38215732761</v>
      </c>
      <c r="X140" s="7">
        <f t="shared" si="16"/>
        <v>3404190.2704984099</v>
      </c>
      <c r="Y140" s="7">
        <f t="shared" si="16"/>
        <v>531684.6799999997</v>
      </c>
      <c r="Z140" s="7">
        <f t="shared" si="16"/>
        <v>72605.600000000093</v>
      </c>
      <c r="AA140" s="7">
        <f t="shared" si="16"/>
        <v>2799899.9904984087</v>
      </c>
      <c r="AB140" s="7">
        <f t="shared" si="16"/>
        <v>0</v>
      </c>
      <c r="AC140" s="14">
        <f t="shared" si="16"/>
        <v>301.09373017134385</v>
      </c>
    </row>
    <row r="141" spans="1:29" x14ac:dyDescent="0.25">
      <c r="A141" s="7" t="s">
        <v>182</v>
      </c>
      <c r="B141" s="7" t="s">
        <v>184</v>
      </c>
      <c r="C141" s="1">
        <v>9430.7999999999993</v>
      </c>
      <c r="D141" s="7">
        <v>77152449.596000001</v>
      </c>
      <c r="E141" s="7">
        <v>-8518401.4296892751</v>
      </c>
      <c r="F141" s="7">
        <f t="shared" si="17"/>
        <v>68634048.170000002</v>
      </c>
      <c r="G141" s="7">
        <v>18714238.73</v>
      </c>
      <c r="H141" s="7">
        <v>631163.15</v>
      </c>
      <c r="I141" s="7">
        <f t="shared" si="18"/>
        <v>49288646.289999999</v>
      </c>
      <c r="J141" s="7">
        <v>0</v>
      </c>
      <c r="K141" s="14">
        <v>7277.6451610877239</v>
      </c>
      <c r="L141" s="1">
        <v>9591.6</v>
      </c>
      <c r="M141" s="7">
        <v>81120391.269999996</v>
      </c>
      <c r="N141" s="7">
        <v>-8607408.1184868515</v>
      </c>
      <c r="O141" s="7">
        <f t="shared" si="19"/>
        <v>72512983.151513144</v>
      </c>
      <c r="P141" s="7">
        <v>19205710.870000001</v>
      </c>
      <c r="Q141" s="7">
        <v>650098.04</v>
      </c>
      <c r="R141" s="7">
        <f t="shared" si="20"/>
        <v>52657174.24151314</v>
      </c>
      <c r="S141" s="7">
        <v>0</v>
      </c>
      <c r="T141" s="14">
        <f t="shared" si="21"/>
        <v>7560.0507893900021</v>
      </c>
      <c r="U141" s="1">
        <f t="shared" si="16"/>
        <v>160.80000000000109</v>
      </c>
      <c r="V141" s="7">
        <f t="shared" si="16"/>
        <v>3967941.673999995</v>
      </c>
      <c r="W141" s="7">
        <f t="shared" si="16"/>
        <v>-89006.688797576353</v>
      </c>
      <c r="X141" s="7">
        <f t="shared" si="16"/>
        <v>3878934.9815131426</v>
      </c>
      <c r="Y141" s="7">
        <f t="shared" si="16"/>
        <v>491472.1400000006</v>
      </c>
      <c r="Z141" s="7">
        <f t="shared" si="16"/>
        <v>18934.890000000014</v>
      </c>
      <c r="AA141" s="7">
        <f t="shared" si="16"/>
        <v>3368527.9515131414</v>
      </c>
      <c r="AB141" s="7">
        <f t="shared" si="16"/>
        <v>0</v>
      </c>
      <c r="AC141" s="14">
        <f t="shared" si="16"/>
        <v>282.40562830227827</v>
      </c>
    </row>
    <row r="142" spans="1:29" x14ac:dyDescent="0.25">
      <c r="A142" s="7" t="s">
        <v>185</v>
      </c>
      <c r="B142" s="7" t="s">
        <v>186</v>
      </c>
      <c r="C142" s="1">
        <v>691.2</v>
      </c>
      <c r="D142" s="7">
        <v>6171476.5699999994</v>
      </c>
      <c r="E142" s="7">
        <v>-681392.68568223692</v>
      </c>
      <c r="F142" s="7">
        <f t="shared" si="17"/>
        <v>5490083.8799999999</v>
      </c>
      <c r="G142" s="7">
        <v>3376059.7</v>
      </c>
      <c r="H142" s="7">
        <v>117162.87</v>
      </c>
      <c r="I142" s="7">
        <f t="shared" si="18"/>
        <v>1996861.31</v>
      </c>
      <c r="J142" s="7">
        <v>0</v>
      </c>
      <c r="K142" s="14">
        <v>7942.8259695136867</v>
      </c>
      <c r="L142" s="1">
        <v>695</v>
      </c>
      <c r="M142" s="7">
        <v>6411700.6600000001</v>
      </c>
      <c r="N142" s="7">
        <v>-680323.69482173864</v>
      </c>
      <c r="O142" s="7">
        <f t="shared" si="19"/>
        <v>5731376.9651782615</v>
      </c>
      <c r="P142" s="7">
        <v>3258914.56</v>
      </c>
      <c r="Q142" s="7">
        <v>120677.75999999999</v>
      </c>
      <c r="R142" s="7">
        <f t="shared" si="20"/>
        <v>2351784.6451782617</v>
      </c>
      <c r="S142" s="7">
        <v>0</v>
      </c>
      <c r="T142" s="14">
        <f t="shared" si="21"/>
        <v>8246.5855614075699</v>
      </c>
      <c r="U142" s="1">
        <f t="shared" si="16"/>
        <v>3.7999999999999545</v>
      </c>
      <c r="V142" s="7">
        <f t="shared" si="16"/>
        <v>240224.09000000078</v>
      </c>
      <c r="W142" s="7">
        <f t="shared" si="16"/>
        <v>1068.9908604982775</v>
      </c>
      <c r="X142" s="7">
        <f t="shared" si="16"/>
        <v>241293.08517826162</v>
      </c>
      <c r="Y142" s="7">
        <f t="shared" si="16"/>
        <v>-117145.14000000013</v>
      </c>
      <c r="Z142" s="7">
        <f t="shared" si="16"/>
        <v>3514.8899999999994</v>
      </c>
      <c r="AA142" s="7">
        <f t="shared" si="16"/>
        <v>354923.33517826162</v>
      </c>
      <c r="AB142" s="7">
        <f t="shared" si="16"/>
        <v>0</v>
      </c>
      <c r="AC142" s="14">
        <f t="shared" si="16"/>
        <v>303.75959189388323</v>
      </c>
    </row>
    <row r="143" spans="1:29" x14ac:dyDescent="0.25">
      <c r="A143" s="7" t="s">
        <v>185</v>
      </c>
      <c r="B143" s="7" t="s">
        <v>187</v>
      </c>
      <c r="C143" s="1">
        <v>487.90000000000003</v>
      </c>
      <c r="D143" s="7">
        <v>4429601.26</v>
      </c>
      <c r="E143" s="7">
        <v>-489072.24467560783</v>
      </c>
      <c r="F143" s="7">
        <f t="shared" si="17"/>
        <v>3940529.02</v>
      </c>
      <c r="G143" s="7">
        <v>502761.83</v>
      </c>
      <c r="H143" s="7">
        <v>42179.21</v>
      </c>
      <c r="I143" s="7">
        <f t="shared" si="18"/>
        <v>3395587.98</v>
      </c>
      <c r="J143" s="7">
        <v>0</v>
      </c>
      <c r="K143" s="14">
        <v>8076.505775137528</v>
      </c>
      <c r="L143" s="1">
        <v>492.6</v>
      </c>
      <c r="M143" s="7">
        <v>4624749.54</v>
      </c>
      <c r="N143" s="7">
        <v>-490716.40451130108</v>
      </c>
      <c r="O143" s="7">
        <f t="shared" si="19"/>
        <v>4134033.1354886992</v>
      </c>
      <c r="P143" s="7">
        <v>462826.92</v>
      </c>
      <c r="Q143" s="7">
        <v>43444.59</v>
      </c>
      <c r="R143" s="7">
        <f t="shared" si="20"/>
        <v>3627761.6254886994</v>
      </c>
      <c r="S143" s="7">
        <v>0</v>
      </c>
      <c r="T143" s="14">
        <f t="shared" si="21"/>
        <v>8392.2718950237486</v>
      </c>
      <c r="U143" s="1">
        <f t="shared" si="16"/>
        <v>4.6999999999999886</v>
      </c>
      <c r="V143" s="7">
        <f t="shared" si="16"/>
        <v>195148.28000000026</v>
      </c>
      <c r="W143" s="7">
        <f t="shared" si="16"/>
        <v>-1644.1598356932518</v>
      </c>
      <c r="X143" s="7">
        <f t="shared" si="16"/>
        <v>193504.11548869917</v>
      </c>
      <c r="Y143" s="7">
        <f t="shared" si="16"/>
        <v>-39934.910000000033</v>
      </c>
      <c r="Z143" s="7">
        <f t="shared" si="16"/>
        <v>1265.3799999999974</v>
      </c>
      <c r="AA143" s="7">
        <f t="shared" si="16"/>
        <v>232173.64548869943</v>
      </c>
      <c r="AB143" s="7">
        <f t="shared" si="16"/>
        <v>0</v>
      </c>
      <c r="AC143" s="14">
        <f t="shared" si="16"/>
        <v>315.76611988622062</v>
      </c>
    </row>
    <row r="144" spans="1:29" x14ac:dyDescent="0.25">
      <c r="A144" s="7" t="s">
        <v>188</v>
      </c>
      <c r="B144" s="7" t="s">
        <v>189</v>
      </c>
      <c r="C144" s="1">
        <v>438.90000000000003</v>
      </c>
      <c r="D144" s="7">
        <v>4259507.74</v>
      </c>
      <c r="E144" s="7">
        <v>-470292.22030132019</v>
      </c>
      <c r="F144" s="7">
        <f t="shared" si="17"/>
        <v>3789215.52</v>
      </c>
      <c r="G144" s="7">
        <v>1434629.06</v>
      </c>
      <c r="H144" s="7">
        <v>185314.87</v>
      </c>
      <c r="I144" s="7">
        <f t="shared" si="18"/>
        <v>2169271.59</v>
      </c>
      <c r="J144" s="7">
        <v>0</v>
      </c>
      <c r="K144" s="14">
        <v>8633.4329984318574</v>
      </c>
      <c r="L144" s="1">
        <v>433.90000000000003</v>
      </c>
      <c r="M144" s="7">
        <v>4387908.4000000004</v>
      </c>
      <c r="N144" s="7">
        <v>-465585.99871182127</v>
      </c>
      <c r="O144" s="7">
        <f t="shared" si="19"/>
        <v>3922322.4012881792</v>
      </c>
      <c r="P144" s="7">
        <v>1423576.28</v>
      </c>
      <c r="Q144" s="7">
        <v>190874.32</v>
      </c>
      <c r="R144" s="7">
        <f t="shared" si="20"/>
        <v>2307871.8012881796</v>
      </c>
      <c r="S144" s="7">
        <v>0</v>
      </c>
      <c r="T144" s="14">
        <f t="shared" si="21"/>
        <v>9039.692097921592</v>
      </c>
      <c r="U144" s="1">
        <f t="shared" si="16"/>
        <v>-5</v>
      </c>
      <c r="V144" s="7">
        <f t="shared" si="16"/>
        <v>128400.66000000015</v>
      </c>
      <c r="W144" s="7">
        <f t="shared" si="16"/>
        <v>4706.2215894989204</v>
      </c>
      <c r="X144" s="7">
        <f t="shared" si="16"/>
        <v>133106.8812881792</v>
      </c>
      <c r="Y144" s="7">
        <f t="shared" si="16"/>
        <v>-11052.780000000028</v>
      </c>
      <c r="Z144" s="7">
        <f t="shared" si="16"/>
        <v>5559.4500000000116</v>
      </c>
      <c r="AA144" s="7">
        <f t="shared" si="16"/>
        <v>138600.21128817974</v>
      </c>
      <c r="AB144" s="7">
        <f t="shared" si="16"/>
        <v>0</v>
      </c>
      <c r="AC144" s="14">
        <f t="shared" si="16"/>
        <v>406.25909948973458</v>
      </c>
    </row>
    <row r="145" spans="1:29" x14ac:dyDescent="0.25">
      <c r="A145" s="7" t="s">
        <v>188</v>
      </c>
      <c r="B145" s="7" t="s">
        <v>190</v>
      </c>
      <c r="C145" s="1">
        <v>1114</v>
      </c>
      <c r="D145" s="7">
        <v>9685107.9100000001</v>
      </c>
      <c r="E145" s="7">
        <v>-1069332.6977853498</v>
      </c>
      <c r="F145" s="7">
        <f t="shared" si="17"/>
        <v>8615775.2100000009</v>
      </c>
      <c r="G145" s="7">
        <v>1527399.56</v>
      </c>
      <c r="H145" s="7">
        <v>185023.2</v>
      </c>
      <c r="I145" s="7">
        <f t="shared" si="18"/>
        <v>6903352.4500000002</v>
      </c>
      <c r="J145" s="7">
        <v>0</v>
      </c>
      <c r="K145" s="14">
        <v>7734.0854330798547</v>
      </c>
      <c r="L145" s="1">
        <v>1115.1000000000001</v>
      </c>
      <c r="M145" s="7">
        <v>10038924.33</v>
      </c>
      <c r="N145" s="7">
        <v>-1065196.0305678784</v>
      </c>
      <c r="O145" s="7">
        <f t="shared" si="19"/>
        <v>8973728.2994321212</v>
      </c>
      <c r="P145" s="7">
        <v>1588471.94</v>
      </c>
      <c r="Q145" s="7">
        <v>190573.9</v>
      </c>
      <c r="R145" s="7">
        <f t="shared" si="20"/>
        <v>7194682.4594321214</v>
      </c>
      <c r="S145" s="7">
        <v>0</v>
      </c>
      <c r="T145" s="14">
        <f t="shared" si="21"/>
        <v>8047.4650698880105</v>
      </c>
      <c r="U145" s="1">
        <f t="shared" si="16"/>
        <v>1.1000000000001364</v>
      </c>
      <c r="V145" s="7">
        <f t="shared" si="16"/>
        <v>353816.41999999993</v>
      </c>
      <c r="W145" s="7">
        <f t="shared" si="16"/>
        <v>4136.667217471404</v>
      </c>
      <c r="X145" s="7">
        <f t="shared" si="16"/>
        <v>357953.08943212032</v>
      </c>
      <c r="Y145" s="7">
        <f t="shared" si="16"/>
        <v>61072.379999999888</v>
      </c>
      <c r="Z145" s="7">
        <f t="shared" si="16"/>
        <v>5550.6999999999825</v>
      </c>
      <c r="AA145" s="7">
        <f t="shared" si="16"/>
        <v>291330.00943212118</v>
      </c>
      <c r="AB145" s="7">
        <f t="shared" si="16"/>
        <v>0</v>
      </c>
      <c r="AC145" s="14">
        <f t="shared" si="16"/>
        <v>313.37963680815574</v>
      </c>
    </row>
    <row r="146" spans="1:29" x14ac:dyDescent="0.25">
      <c r="A146" s="7" t="s">
        <v>188</v>
      </c>
      <c r="B146" s="7" t="s">
        <v>191</v>
      </c>
      <c r="C146" s="1">
        <v>406.79999999999995</v>
      </c>
      <c r="D146" s="7">
        <v>3989313.31</v>
      </c>
      <c r="E146" s="7">
        <v>-440460.05514184339</v>
      </c>
      <c r="F146" s="7">
        <f t="shared" si="17"/>
        <v>3548853.25</v>
      </c>
      <c r="G146" s="7">
        <v>1107676.3799999999</v>
      </c>
      <c r="H146" s="7">
        <v>117918.6</v>
      </c>
      <c r="I146" s="7">
        <f t="shared" si="18"/>
        <v>2323258.27</v>
      </c>
      <c r="J146" s="7">
        <v>0</v>
      </c>
      <c r="K146" s="14">
        <v>8723.8239696957971</v>
      </c>
      <c r="L146" s="1">
        <v>394</v>
      </c>
      <c r="M146" s="7">
        <v>4066162.17</v>
      </c>
      <c r="N146" s="7">
        <v>-431446.60331644031</v>
      </c>
      <c r="O146" s="7">
        <f t="shared" si="19"/>
        <v>3634715.5666835597</v>
      </c>
      <c r="P146" s="7">
        <v>1189273.56</v>
      </c>
      <c r="Q146" s="7">
        <v>121456.16</v>
      </c>
      <c r="R146" s="7">
        <f t="shared" si="20"/>
        <v>2323985.8466835595</v>
      </c>
      <c r="S146" s="7">
        <v>0</v>
      </c>
      <c r="T146" s="14">
        <f t="shared" si="21"/>
        <v>9225.1664129024357</v>
      </c>
      <c r="U146" s="1">
        <f t="shared" si="16"/>
        <v>-12.799999999999955</v>
      </c>
      <c r="V146" s="7">
        <f t="shared" si="16"/>
        <v>76848.85999999987</v>
      </c>
      <c r="W146" s="7">
        <f t="shared" si="16"/>
        <v>9013.4518254030845</v>
      </c>
      <c r="X146" s="7">
        <f t="shared" si="16"/>
        <v>85862.316683559678</v>
      </c>
      <c r="Y146" s="7">
        <f t="shared" si="16"/>
        <v>81597.180000000168</v>
      </c>
      <c r="Z146" s="7">
        <f t="shared" si="16"/>
        <v>3537.5599999999977</v>
      </c>
      <c r="AA146" s="7">
        <f t="shared" si="16"/>
        <v>727.57668355945498</v>
      </c>
      <c r="AB146" s="7">
        <f t="shared" si="16"/>
        <v>0</v>
      </c>
      <c r="AC146" s="14">
        <f t="shared" si="16"/>
        <v>501.34244320663856</v>
      </c>
    </row>
    <row r="147" spans="1:29" x14ac:dyDescent="0.25">
      <c r="A147" s="7" t="s">
        <v>192</v>
      </c>
      <c r="B147" s="7" t="s">
        <v>193</v>
      </c>
      <c r="C147" s="1">
        <v>401.8</v>
      </c>
      <c r="D147" s="7">
        <v>4351949.1899999995</v>
      </c>
      <c r="E147" s="7">
        <v>-480498.68016054633</v>
      </c>
      <c r="F147" s="7">
        <f t="shared" si="17"/>
        <v>3871450.51</v>
      </c>
      <c r="G147" s="7">
        <v>2365375.25</v>
      </c>
      <c r="H147" s="7">
        <v>169389.68</v>
      </c>
      <c r="I147" s="7">
        <f t="shared" si="18"/>
        <v>1336685.58</v>
      </c>
      <c r="J147" s="7">
        <v>0</v>
      </c>
      <c r="K147" s="14">
        <v>9635.2630527480906</v>
      </c>
      <c r="L147" s="1">
        <v>416.7</v>
      </c>
      <c r="M147" s="7">
        <v>4580184.3</v>
      </c>
      <c r="N147" s="7">
        <v>-485987.73885063408</v>
      </c>
      <c r="O147" s="7">
        <f t="shared" si="19"/>
        <v>4094196.5611493657</v>
      </c>
      <c r="P147" s="7">
        <v>2445487.33</v>
      </c>
      <c r="Q147" s="7">
        <v>174471.37</v>
      </c>
      <c r="R147" s="7">
        <f t="shared" si="20"/>
        <v>1474237.8611493655</v>
      </c>
      <c r="S147" s="7">
        <v>0</v>
      </c>
      <c r="T147" s="14">
        <f t="shared" si="21"/>
        <v>9825.2857239005662</v>
      </c>
      <c r="U147" s="1">
        <f t="shared" si="16"/>
        <v>14.899999999999977</v>
      </c>
      <c r="V147" s="7">
        <f t="shared" si="16"/>
        <v>228235.11000000034</v>
      </c>
      <c r="W147" s="7">
        <f t="shared" si="16"/>
        <v>-5489.0586900877533</v>
      </c>
      <c r="X147" s="7">
        <f t="shared" si="16"/>
        <v>222746.05114936596</v>
      </c>
      <c r="Y147" s="7">
        <f t="shared" si="16"/>
        <v>80112.080000000075</v>
      </c>
      <c r="Z147" s="7">
        <f t="shared" si="16"/>
        <v>5081.6900000000023</v>
      </c>
      <c r="AA147" s="7">
        <f t="shared" si="16"/>
        <v>137552.28114936547</v>
      </c>
      <c r="AB147" s="7">
        <f t="shared" si="16"/>
        <v>0</v>
      </c>
      <c r="AC147" s="14">
        <f t="shared" si="16"/>
        <v>190.0226711524756</v>
      </c>
    </row>
    <row r="148" spans="1:29" x14ac:dyDescent="0.25">
      <c r="A148" s="7" t="s">
        <v>192</v>
      </c>
      <c r="B148" s="7" t="s">
        <v>194</v>
      </c>
      <c r="C148" s="1">
        <v>2712.7</v>
      </c>
      <c r="D148" s="7">
        <v>23305554</v>
      </c>
      <c r="E148" s="7">
        <v>-2573166.0569801694</v>
      </c>
      <c r="F148" s="7">
        <f t="shared" si="17"/>
        <v>20732387.940000001</v>
      </c>
      <c r="G148" s="7">
        <v>8712336.5299999993</v>
      </c>
      <c r="H148" s="7">
        <v>774241.59</v>
      </c>
      <c r="I148" s="7">
        <f t="shared" si="18"/>
        <v>11245809.82</v>
      </c>
      <c r="J148" s="7">
        <v>0</v>
      </c>
      <c r="K148" s="14">
        <v>7642.7095594869152</v>
      </c>
      <c r="L148" s="1">
        <v>2749.2</v>
      </c>
      <c r="M148" s="7">
        <v>24411033.169999998</v>
      </c>
      <c r="N148" s="7">
        <v>-2590171.4944737325</v>
      </c>
      <c r="O148" s="7">
        <f t="shared" si="19"/>
        <v>21820861.675526265</v>
      </c>
      <c r="P148" s="7">
        <v>8842519.6899999995</v>
      </c>
      <c r="Q148" s="7">
        <v>797468.84</v>
      </c>
      <c r="R148" s="7">
        <f t="shared" si="20"/>
        <v>12180873.145526266</v>
      </c>
      <c r="S148" s="7">
        <v>0</v>
      </c>
      <c r="T148" s="14">
        <f t="shared" si="21"/>
        <v>7937.1677853652936</v>
      </c>
      <c r="U148" s="1">
        <f t="shared" si="16"/>
        <v>36.5</v>
      </c>
      <c r="V148" s="7">
        <f t="shared" si="16"/>
        <v>1105479.1699999981</v>
      </c>
      <c r="W148" s="7">
        <f t="shared" si="16"/>
        <v>-17005.437493563164</v>
      </c>
      <c r="X148" s="7">
        <f t="shared" si="16"/>
        <v>1088473.7355262637</v>
      </c>
      <c r="Y148" s="7">
        <f t="shared" si="16"/>
        <v>130183.16000000015</v>
      </c>
      <c r="Z148" s="7">
        <f t="shared" si="16"/>
        <v>23227.25</v>
      </c>
      <c r="AA148" s="7">
        <f t="shared" si="16"/>
        <v>935063.32552626543</v>
      </c>
      <c r="AB148" s="7">
        <f t="shared" si="16"/>
        <v>0</v>
      </c>
      <c r="AC148" s="14">
        <f t="shared" si="16"/>
        <v>294.45822587837847</v>
      </c>
    </row>
    <row r="149" spans="1:29" x14ac:dyDescent="0.25">
      <c r="A149" s="7" t="s">
        <v>192</v>
      </c>
      <c r="B149" s="7" t="s">
        <v>195</v>
      </c>
      <c r="C149" s="1">
        <v>341.90000000000003</v>
      </c>
      <c r="D149" s="7">
        <v>4043512.6999999997</v>
      </c>
      <c r="E149" s="7">
        <v>-446444.20941927569</v>
      </c>
      <c r="F149" s="7">
        <f t="shared" si="17"/>
        <v>3597068.49</v>
      </c>
      <c r="G149" s="7">
        <v>1826967.2</v>
      </c>
      <c r="H149" s="7">
        <v>149519.19</v>
      </c>
      <c r="I149" s="7">
        <f t="shared" si="18"/>
        <v>1620582.1</v>
      </c>
      <c r="J149" s="7">
        <v>0</v>
      </c>
      <c r="K149" s="14">
        <v>10520.815454775264</v>
      </c>
      <c r="L149" s="1">
        <v>333</v>
      </c>
      <c r="M149" s="7">
        <v>4119178.48</v>
      </c>
      <c r="N149" s="7">
        <v>-437071.98319888394</v>
      </c>
      <c r="O149" s="7">
        <f t="shared" si="19"/>
        <v>3682106.496801116</v>
      </c>
      <c r="P149" s="7">
        <v>1799328.47</v>
      </c>
      <c r="Q149" s="7">
        <v>154004.76999999999</v>
      </c>
      <c r="R149" s="7">
        <f t="shared" si="20"/>
        <v>1728773.256801116</v>
      </c>
      <c r="S149" s="7">
        <v>0</v>
      </c>
      <c r="T149" s="14">
        <f t="shared" si="21"/>
        <v>11057.376867270619</v>
      </c>
      <c r="U149" s="1">
        <f t="shared" si="16"/>
        <v>-8.9000000000000341</v>
      </c>
      <c r="V149" s="7">
        <f t="shared" si="16"/>
        <v>75665.780000000261</v>
      </c>
      <c r="W149" s="7">
        <f t="shared" si="16"/>
        <v>9372.2262203917489</v>
      </c>
      <c r="X149" s="7">
        <f t="shared" si="16"/>
        <v>85038.006801115815</v>
      </c>
      <c r="Y149" s="7">
        <f t="shared" si="16"/>
        <v>-27638.729999999981</v>
      </c>
      <c r="Z149" s="7">
        <f t="shared" si="16"/>
        <v>4485.5799999999872</v>
      </c>
      <c r="AA149" s="7">
        <f t="shared" si="16"/>
        <v>108191.15680111595</v>
      </c>
      <c r="AB149" s="7">
        <f t="shared" si="16"/>
        <v>0</v>
      </c>
      <c r="AC149" s="14">
        <f t="shared" si="16"/>
        <v>536.5614124953554</v>
      </c>
    </row>
    <row r="150" spans="1:29" x14ac:dyDescent="0.25">
      <c r="A150" s="7" t="s">
        <v>196</v>
      </c>
      <c r="B150" s="7" t="s">
        <v>197</v>
      </c>
      <c r="C150" s="1">
        <v>123.4</v>
      </c>
      <c r="D150" s="7">
        <v>1968692.12</v>
      </c>
      <c r="E150" s="7">
        <v>-217363.28344000451</v>
      </c>
      <c r="F150" s="7">
        <f t="shared" si="17"/>
        <v>1751328.84</v>
      </c>
      <c r="G150" s="7">
        <v>458782.44</v>
      </c>
      <c r="H150" s="7">
        <v>59016.68</v>
      </c>
      <c r="I150" s="7">
        <f t="shared" si="18"/>
        <v>1233529.72</v>
      </c>
      <c r="J150" s="7">
        <v>0</v>
      </c>
      <c r="K150" s="14">
        <v>14192.285375989723</v>
      </c>
      <c r="L150" s="1">
        <v>122.2</v>
      </c>
      <c r="M150" s="7">
        <v>2022107.51</v>
      </c>
      <c r="N150" s="7">
        <v>-214558.93303197122</v>
      </c>
      <c r="O150" s="7">
        <f t="shared" si="19"/>
        <v>1807548.5769680287</v>
      </c>
      <c r="P150" s="7">
        <v>463392.61</v>
      </c>
      <c r="Q150" s="7">
        <v>60787.18</v>
      </c>
      <c r="R150" s="7">
        <f t="shared" si="20"/>
        <v>1283368.7869680289</v>
      </c>
      <c r="S150" s="7">
        <v>0</v>
      </c>
      <c r="T150" s="14">
        <f t="shared" si="21"/>
        <v>14791.723215777649</v>
      </c>
      <c r="U150" s="1">
        <f t="shared" si="16"/>
        <v>-1.2000000000000028</v>
      </c>
      <c r="V150" s="7">
        <f t="shared" si="16"/>
        <v>53415.389999999898</v>
      </c>
      <c r="W150" s="7">
        <f t="shared" si="16"/>
        <v>2804.3504080332932</v>
      </c>
      <c r="X150" s="7">
        <f t="shared" si="16"/>
        <v>56219.736968028592</v>
      </c>
      <c r="Y150" s="7">
        <f t="shared" si="16"/>
        <v>4610.1699999999837</v>
      </c>
      <c r="Z150" s="7">
        <f t="shared" si="16"/>
        <v>1770.5</v>
      </c>
      <c r="AA150" s="7">
        <f t="shared" si="16"/>
        <v>49839.066968028899</v>
      </c>
      <c r="AB150" s="7">
        <f t="shared" si="16"/>
        <v>0</v>
      </c>
      <c r="AC150" s="14">
        <f t="shared" si="16"/>
        <v>599.43783978792635</v>
      </c>
    </row>
    <row r="151" spans="1:29" x14ac:dyDescent="0.25">
      <c r="A151" s="7" t="s">
        <v>196</v>
      </c>
      <c r="B151" s="7" t="s">
        <v>151</v>
      </c>
      <c r="C151" s="1">
        <v>219.9</v>
      </c>
      <c r="D151" s="7">
        <v>3303031.04</v>
      </c>
      <c r="E151" s="7">
        <v>-364687.63442739483</v>
      </c>
      <c r="F151" s="7">
        <f t="shared" si="17"/>
        <v>2938343.41</v>
      </c>
      <c r="G151" s="7">
        <v>532304.6</v>
      </c>
      <c r="H151" s="7">
        <v>87510.5</v>
      </c>
      <c r="I151" s="7">
        <f t="shared" si="18"/>
        <v>2318528.31</v>
      </c>
      <c r="J151" s="7">
        <v>0</v>
      </c>
      <c r="K151" s="14">
        <v>13362.173841939457</v>
      </c>
      <c r="L151" s="1">
        <v>254.8</v>
      </c>
      <c r="M151" s="7">
        <v>3683385.75</v>
      </c>
      <c r="N151" s="7">
        <v>-390831.50255703623</v>
      </c>
      <c r="O151" s="7">
        <f t="shared" si="19"/>
        <v>3292554.2474429635</v>
      </c>
      <c r="P151" s="7">
        <v>547941.43000000005</v>
      </c>
      <c r="Q151" s="7">
        <v>90135.82</v>
      </c>
      <c r="R151" s="7">
        <f t="shared" si="20"/>
        <v>2654476.9974429635</v>
      </c>
      <c r="S151" s="7">
        <v>0</v>
      </c>
      <c r="T151" s="14">
        <f t="shared" si="21"/>
        <v>12922.112431094833</v>
      </c>
      <c r="U151" s="1">
        <f t="shared" si="16"/>
        <v>34.900000000000006</v>
      </c>
      <c r="V151" s="7">
        <f t="shared" si="16"/>
        <v>380354.70999999996</v>
      </c>
      <c r="W151" s="7">
        <f t="shared" si="16"/>
        <v>-26143.8681296414</v>
      </c>
      <c r="X151" s="7">
        <f t="shared" si="16"/>
        <v>354210.83744296338</v>
      </c>
      <c r="Y151" s="7">
        <f t="shared" si="16"/>
        <v>15636.830000000075</v>
      </c>
      <c r="Z151" s="7">
        <f t="shared" si="16"/>
        <v>2625.320000000007</v>
      </c>
      <c r="AA151" s="7">
        <f t="shared" si="16"/>
        <v>335948.68744296348</v>
      </c>
      <c r="AB151" s="7">
        <f t="shared" si="16"/>
        <v>0</v>
      </c>
      <c r="AC151" s="14">
        <f t="shared" si="16"/>
        <v>-440.06141084462433</v>
      </c>
    </row>
    <row r="152" spans="1:29" x14ac:dyDescent="0.25">
      <c r="A152" s="7" t="s">
        <v>196</v>
      </c>
      <c r="B152" s="7" t="s">
        <v>198</v>
      </c>
      <c r="C152" s="1">
        <v>648.59999999999991</v>
      </c>
      <c r="D152" s="7">
        <v>6442331.1200000001</v>
      </c>
      <c r="E152" s="7">
        <v>-711297.73468637734</v>
      </c>
      <c r="F152" s="7">
        <f t="shared" si="17"/>
        <v>5731033.3899999997</v>
      </c>
      <c r="G152" s="7">
        <v>873975.04</v>
      </c>
      <c r="H152" s="7">
        <v>125566.99</v>
      </c>
      <c r="I152" s="7">
        <f t="shared" si="18"/>
        <v>4731491.3600000003</v>
      </c>
      <c r="J152" s="7">
        <v>0</v>
      </c>
      <c r="K152" s="14">
        <v>8836.0016931041446</v>
      </c>
      <c r="L152" s="1">
        <v>642.90000000000009</v>
      </c>
      <c r="M152" s="7">
        <v>6601295.1799999997</v>
      </c>
      <c r="N152" s="7">
        <v>-700440.92287155113</v>
      </c>
      <c r="O152" s="7">
        <f t="shared" si="19"/>
        <v>5900854.2571284482</v>
      </c>
      <c r="P152" s="7">
        <v>902913.45</v>
      </c>
      <c r="Q152" s="7">
        <v>129334</v>
      </c>
      <c r="R152" s="7">
        <f t="shared" si="20"/>
        <v>4868606.807128448</v>
      </c>
      <c r="S152" s="7">
        <v>0</v>
      </c>
      <c r="T152" s="14">
        <f t="shared" si="21"/>
        <v>9178.4947225516371</v>
      </c>
      <c r="U152" s="1">
        <f t="shared" si="16"/>
        <v>-5.6999999999998181</v>
      </c>
      <c r="V152" s="7">
        <f t="shared" si="16"/>
        <v>158964.05999999959</v>
      </c>
      <c r="W152" s="7">
        <f t="shared" si="16"/>
        <v>10856.811814826215</v>
      </c>
      <c r="X152" s="7">
        <f t="shared" si="16"/>
        <v>169820.86712844856</v>
      </c>
      <c r="Y152" s="7">
        <f t="shared" si="16"/>
        <v>28938.409999999916</v>
      </c>
      <c r="Z152" s="7">
        <f t="shared" si="16"/>
        <v>3767.0099999999948</v>
      </c>
      <c r="AA152" s="7">
        <f t="shared" si="16"/>
        <v>137115.4471284477</v>
      </c>
      <c r="AB152" s="7">
        <f t="shared" si="16"/>
        <v>0</v>
      </c>
      <c r="AC152" s="14">
        <f t="shared" si="16"/>
        <v>342.49302944749252</v>
      </c>
    </row>
    <row r="153" spans="1:29" x14ac:dyDescent="0.25">
      <c r="A153" s="7" t="s">
        <v>199</v>
      </c>
      <c r="B153" s="7" t="s">
        <v>200</v>
      </c>
      <c r="C153" s="1">
        <v>67.400000000000006</v>
      </c>
      <c r="D153" s="7">
        <v>1225148.45</v>
      </c>
      <c r="E153" s="7">
        <v>-135268.63194506624</v>
      </c>
      <c r="F153" s="7">
        <f t="shared" si="17"/>
        <v>1089879.82</v>
      </c>
      <c r="G153" s="7">
        <v>494438.13</v>
      </c>
      <c r="H153" s="7">
        <v>34543.33</v>
      </c>
      <c r="I153" s="7">
        <f t="shared" si="18"/>
        <v>560898.36</v>
      </c>
      <c r="J153" s="7">
        <v>0</v>
      </c>
      <c r="K153" s="14">
        <v>16170.316128074328</v>
      </c>
      <c r="L153" s="1">
        <v>66.7</v>
      </c>
      <c r="M153" s="7">
        <v>1253397.6399999999</v>
      </c>
      <c r="N153" s="7">
        <v>-132993.74982450402</v>
      </c>
      <c r="O153" s="7">
        <f t="shared" si="19"/>
        <v>1120403.8901754958</v>
      </c>
      <c r="P153" s="7">
        <v>506301.13</v>
      </c>
      <c r="Q153" s="7">
        <v>35579.629999999997</v>
      </c>
      <c r="R153" s="7">
        <f t="shared" si="20"/>
        <v>578523.13017549575</v>
      </c>
      <c r="S153" s="7">
        <v>0</v>
      </c>
      <c r="T153" s="14">
        <f t="shared" si="21"/>
        <v>16797.659522870999</v>
      </c>
      <c r="U153" s="1">
        <f t="shared" si="16"/>
        <v>-0.70000000000000284</v>
      </c>
      <c r="V153" s="7">
        <f t="shared" si="16"/>
        <v>28249.189999999944</v>
      </c>
      <c r="W153" s="7">
        <f t="shared" si="16"/>
        <v>2274.8821205622226</v>
      </c>
      <c r="X153" s="7">
        <f t="shared" si="16"/>
        <v>30524.070175495697</v>
      </c>
      <c r="Y153" s="7">
        <f t="shared" si="16"/>
        <v>11863</v>
      </c>
      <c r="Z153" s="7">
        <f t="shared" si="16"/>
        <v>1036.2999999999956</v>
      </c>
      <c r="AA153" s="7">
        <f t="shared" si="16"/>
        <v>17624.770175495767</v>
      </c>
      <c r="AB153" s="7">
        <f t="shared" si="16"/>
        <v>0</v>
      </c>
      <c r="AC153" s="14">
        <f t="shared" si="16"/>
        <v>627.34339479667142</v>
      </c>
    </row>
    <row r="154" spans="1:29" x14ac:dyDescent="0.25">
      <c r="A154" s="7" t="s">
        <v>201</v>
      </c>
      <c r="B154" s="7" t="s">
        <v>202</v>
      </c>
      <c r="C154" s="1">
        <v>900.2</v>
      </c>
      <c r="D154" s="7">
        <v>10332738.220000001</v>
      </c>
      <c r="E154" s="7">
        <v>-1140837.5558618216</v>
      </c>
      <c r="F154" s="7">
        <f t="shared" si="17"/>
        <v>9191900.6600000001</v>
      </c>
      <c r="G154" s="7">
        <v>4747537.32</v>
      </c>
      <c r="H154" s="7">
        <v>192516.95</v>
      </c>
      <c r="I154" s="7">
        <f t="shared" si="18"/>
        <v>4251846.3899999997</v>
      </c>
      <c r="J154" s="7">
        <v>0</v>
      </c>
      <c r="K154" s="14">
        <v>10210.949071585037</v>
      </c>
      <c r="L154" s="1">
        <v>900.1</v>
      </c>
      <c r="M154" s="7">
        <v>10682187.960000001</v>
      </c>
      <c r="N154" s="7">
        <v>-1133450.5409875906</v>
      </c>
      <c r="O154" s="7">
        <f t="shared" si="19"/>
        <v>9548737.4190124106</v>
      </c>
      <c r="P154" s="7">
        <v>4657440.45</v>
      </c>
      <c r="Q154" s="7">
        <v>198292.46</v>
      </c>
      <c r="R154" s="7">
        <f t="shared" si="20"/>
        <v>4693004.5090124104</v>
      </c>
      <c r="S154" s="7">
        <v>0</v>
      </c>
      <c r="T154" s="14">
        <f t="shared" si="21"/>
        <v>10608.52951784514</v>
      </c>
      <c r="U154" s="1">
        <f t="shared" si="16"/>
        <v>-0.10000000000002274</v>
      </c>
      <c r="V154" s="7">
        <f t="shared" si="16"/>
        <v>349449.74000000022</v>
      </c>
      <c r="W154" s="7">
        <f t="shared" si="16"/>
        <v>7387.0148742310703</v>
      </c>
      <c r="X154" s="7">
        <f t="shared" ref="X154:AC181" si="22">O154-F154</f>
        <v>356836.75901241042</v>
      </c>
      <c r="Y154" s="7">
        <f t="shared" si="22"/>
        <v>-90096.870000000112</v>
      </c>
      <c r="Z154" s="7">
        <f t="shared" si="22"/>
        <v>5775.5099999999802</v>
      </c>
      <c r="AA154" s="7">
        <f t="shared" si="22"/>
        <v>441158.11901241075</v>
      </c>
      <c r="AB154" s="7">
        <f t="shared" si="22"/>
        <v>0</v>
      </c>
      <c r="AC154" s="14">
        <f t="shared" si="22"/>
        <v>397.58044626010269</v>
      </c>
    </row>
    <row r="155" spans="1:29" x14ac:dyDescent="0.25">
      <c r="A155" s="7" t="s">
        <v>201</v>
      </c>
      <c r="B155" s="7" t="s">
        <v>203</v>
      </c>
      <c r="C155" s="1">
        <v>244.6</v>
      </c>
      <c r="D155" s="7">
        <v>3279227.01</v>
      </c>
      <c r="E155" s="7">
        <v>-362059.43163868022</v>
      </c>
      <c r="F155" s="7">
        <f t="shared" si="17"/>
        <v>2917167.58</v>
      </c>
      <c r="G155" s="7">
        <v>170560.71</v>
      </c>
      <c r="H155" s="7">
        <v>9943.16</v>
      </c>
      <c r="I155" s="7">
        <f t="shared" si="18"/>
        <v>2736663.71</v>
      </c>
      <c r="J155" s="7">
        <v>0</v>
      </c>
      <c r="K155" s="14">
        <v>11926.272324448571</v>
      </c>
      <c r="L155" s="1">
        <v>238.2</v>
      </c>
      <c r="M155" s="7">
        <v>3351864.28</v>
      </c>
      <c r="N155" s="7">
        <v>-355654.88977624953</v>
      </c>
      <c r="O155" s="7">
        <f t="shared" si="19"/>
        <v>2996209.3902237504</v>
      </c>
      <c r="P155" s="7">
        <v>166859.42000000001</v>
      </c>
      <c r="Q155" s="7">
        <v>10241.450000000001</v>
      </c>
      <c r="R155" s="7">
        <f t="shared" si="20"/>
        <v>2819108.5202237503</v>
      </c>
      <c r="S155" s="7">
        <v>0</v>
      </c>
      <c r="T155" s="14">
        <f t="shared" si="21"/>
        <v>12578.544879192907</v>
      </c>
      <c r="U155" s="1">
        <f t="shared" ref="U155:W181" si="23">L155-C155</f>
        <v>-6.4000000000000057</v>
      </c>
      <c r="V155" s="7">
        <f t="shared" si="23"/>
        <v>72637.270000000019</v>
      </c>
      <c r="W155" s="7">
        <f t="shared" si="23"/>
        <v>6404.5418624306913</v>
      </c>
      <c r="X155" s="7">
        <f t="shared" si="22"/>
        <v>79041.810223750304</v>
      </c>
      <c r="Y155" s="7">
        <f t="shared" si="22"/>
        <v>-3701.289999999979</v>
      </c>
      <c r="Z155" s="7">
        <f t="shared" si="22"/>
        <v>298.29000000000087</v>
      </c>
      <c r="AA155" s="7">
        <f t="shared" si="22"/>
        <v>82444.810223750304</v>
      </c>
      <c r="AB155" s="7">
        <f t="shared" si="22"/>
        <v>0</v>
      </c>
      <c r="AC155" s="14">
        <f t="shared" si="22"/>
        <v>652.27255474433514</v>
      </c>
    </row>
    <row r="156" spans="1:29" x14ac:dyDescent="0.25">
      <c r="A156" s="7" t="s">
        <v>204</v>
      </c>
      <c r="B156" s="7" t="s">
        <v>205</v>
      </c>
      <c r="C156" s="1">
        <v>498.4</v>
      </c>
      <c r="D156" s="7">
        <v>4345456.21</v>
      </c>
      <c r="E156" s="7">
        <v>-479781.79028336727</v>
      </c>
      <c r="F156" s="7">
        <f t="shared" si="17"/>
        <v>3865674.42</v>
      </c>
      <c r="G156" s="7">
        <v>905460.63</v>
      </c>
      <c r="H156" s="7">
        <v>96188.23</v>
      </c>
      <c r="I156" s="7">
        <f t="shared" si="18"/>
        <v>2864025.56</v>
      </c>
      <c r="J156" s="7">
        <v>0</v>
      </c>
      <c r="K156" s="14">
        <v>7756.1649421742677</v>
      </c>
      <c r="L156" s="1">
        <v>501.9</v>
      </c>
      <c r="M156" s="7">
        <v>4524757.51</v>
      </c>
      <c r="N156" s="7">
        <v>-480106.59115449252</v>
      </c>
      <c r="O156" s="7">
        <f t="shared" si="19"/>
        <v>4044650.9188455073</v>
      </c>
      <c r="P156" s="7">
        <v>920583.97</v>
      </c>
      <c r="Q156" s="7">
        <v>99073.88</v>
      </c>
      <c r="R156" s="7">
        <f t="shared" si="20"/>
        <v>3024993.0688455077</v>
      </c>
      <c r="S156" s="7">
        <v>0</v>
      </c>
      <c r="T156" s="14">
        <f t="shared" si="21"/>
        <v>8058.6788580304992</v>
      </c>
      <c r="U156" s="1">
        <f t="shared" si="23"/>
        <v>3.5</v>
      </c>
      <c r="V156" s="7">
        <f t="shared" si="23"/>
        <v>179301.29999999981</v>
      </c>
      <c r="W156" s="7">
        <f t="shared" si="23"/>
        <v>-324.8008711252478</v>
      </c>
      <c r="X156" s="7">
        <f t="shared" si="22"/>
        <v>178976.49884550739</v>
      </c>
      <c r="Y156" s="7">
        <f t="shared" si="22"/>
        <v>15123.339999999967</v>
      </c>
      <c r="Z156" s="7">
        <f t="shared" si="22"/>
        <v>2885.6500000000087</v>
      </c>
      <c r="AA156" s="7">
        <f t="shared" si="22"/>
        <v>160967.50884550763</v>
      </c>
      <c r="AB156" s="7">
        <f t="shared" si="22"/>
        <v>0</v>
      </c>
      <c r="AC156" s="14">
        <f t="shared" si="22"/>
        <v>302.51391585623151</v>
      </c>
    </row>
    <row r="157" spans="1:29" x14ac:dyDescent="0.25">
      <c r="A157" s="7" t="s">
        <v>204</v>
      </c>
      <c r="B157" s="7" t="s">
        <v>206</v>
      </c>
      <c r="C157" s="1">
        <v>127.7</v>
      </c>
      <c r="D157" s="7">
        <v>1984011.72</v>
      </c>
      <c r="E157" s="7">
        <v>-219054.72037072555</v>
      </c>
      <c r="F157" s="7">
        <f t="shared" si="17"/>
        <v>1764957</v>
      </c>
      <c r="G157" s="7">
        <v>615045.15</v>
      </c>
      <c r="H157" s="7">
        <v>73008.179999999993</v>
      </c>
      <c r="I157" s="7">
        <f t="shared" si="18"/>
        <v>1076903.67</v>
      </c>
      <c r="J157" s="7">
        <v>0</v>
      </c>
      <c r="K157" s="14">
        <v>13821.113328711346</v>
      </c>
      <c r="L157" s="1">
        <v>125.1</v>
      </c>
      <c r="M157" s="7">
        <v>2017959.1</v>
      </c>
      <c r="N157" s="7">
        <v>-214118.75939185693</v>
      </c>
      <c r="O157" s="7">
        <f t="shared" si="19"/>
        <v>1803840.3406081432</v>
      </c>
      <c r="P157" s="7">
        <v>626453.13</v>
      </c>
      <c r="Q157" s="7">
        <v>75198.429999999993</v>
      </c>
      <c r="R157" s="7">
        <f t="shared" si="20"/>
        <v>1102188.7806081434</v>
      </c>
      <c r="S157" s="7">
        <v>0</v>
      </c>
      <c r="T157" s="14">
        <f t="shared" si="21"/>
        <v>14419.187374965175</v>
      </c>
      <c r="U157" s="1">
        <f t="shared" si="23"/>
        <v>-2.6000000000000085</v>
      </c>
      <c r="V157" s="7">
        <f t="shared" si="23"/>
        <v>33947.380000000121</v>
      </c>
      <c r="W157" s="7">
        <f t="shared" si="23"/>
        <v>4935.9609788686212</v>
      </c>
      <c r="X157" s="7">
        <f t="shared" si="22"/>
        <v>38883.340608143248</v>
      </c>
      <c r="Y157" s="7">
        <f t="shared" si="22"/>
        <v>11407.979999999981</v>
      </c>
      <c r="Z157" s="7">
        <f t="shared" si="22"/>
        <v>2190.25</v>
      </c>
      <c r="AA157" s="7">
        <f t="shared" si="22"/>
        <v>25285.110608143499</v>
      </c>
      <c r="AB157" s="7">
        <f t="shared" si="22"/>
        <v>0</v>
      </c>
      <c r="AC157" s="14">
        <f t="shared" si="22"/>
        <v>598.07404625382878</v>
      </c>
    </row>
    <row r="158" spans="1:29" x14ac:dyDescent="0.25">
      <c r="A158" s="7" t="s">
        <v>207</v>
      </c>
      <c r="B158" s="7" t="s">
        <v>207</v>
      </c>
      <c r="C158" s="1">
        <v>3394.8</v>
      </c>
      <c r="D158" s="7">
        <v>30229008.579999998</v>
      </c>
      <c r="E158" s="7">
        <v>-3337584.6295787822</v>
      </c>
      <c r="F158" s="7">
        <f t="shared" si="17"/>
        <v>26891423.949999999</v>
      </c>
      <c r="G158" s="7">
        <v>19830394.23</v>
      </c>
      <c r="H158" s="7">
        <v>1222422.31</v>
      </c>
      <c r="I158" s="7">
        <f t="shared" si="18"/>
        <v>5838607.4100000001</v>
      </c>
      <c r="J158" s="7">
        <v>0</v>
      </c>
      <c r="K158" s="14">
        <v>7921.3536413259817</v>
      </c>
      <c r="L158" s="1">
        <v>3390.6</v>
      </c>
      <c r="M158" s="7">
        <v>31220143.839999996</v>
      </c>
      <c r="N158" s="7">
        <v>-3312663.0103930864</v>
      </c>
      <c r="O158" s="7">
        <f t="shared" si="19"/>
        <v>27907480.829606909</v>
      </c>
      <c r="P158" s="7">
        <v>20183510.289999999</v>
      </c>
      <c r="Q158" s="7">
        <v>1259094.98</v>
      </c>
      <c r="R158" s="7">
        <f t="shared" si="20"/>
        <v>6464875.5596069098</v>
      </c>
      <c r="S158" s="7">
        <v>0</v>
      </c>
      <c r="T158" s="14">
        <f t="shared" si="21"/>
        <v>8230.838444407158</v>
      </c>
      <c r="U158" s="1">
        <f t="shared" si="23"/>
        <v>-4.2000000000002728</v>
      </c>
      <c r="V158" s="7">
        <f t="shared" si="23"/>
        <v>991135.25999999791</v>
      </c>
      <c r="W158" s="7">
        <f t="shared" si="23"/>
        <v>24921.61918569589</v>
      </c>
      <c r="X158" s="7">
        <f t="shared" si="22"/>
        <v>1016056.87960691</v>
      </c>
      <c r="Y158" s="7">
        <f t="shared" si="22"/>
        <v>353116.05999999866</v>
      </c>
      <c r="Z158" s="7">
        <f t="shared" si="22"/>
        <v>36672.669999999925</v>
      </c>
      <c r="AA158" s="7">
        <f t="shared" si="22"/>
        <v>626268.1496069096</v>
      </c>
      <c r="AB158" s="7">
        <f t="shared" si="22"/>
        <v>0</v>
      </c>
      <c r="AC158" s="14">
        <f t="shared" si="22"/>
        <v>309.48480308117632</v>
      </c>
    </row>
    <row r="159" spans="1:29" x14ac:dyDescent="0.25">
      <c r="A159" s="7" t="s">
        <v>208</v>
      </c>
      <c r="B159" s="7" t="s">
        <v>209</v>
      </c>
      <c r="C159" s="1">
        <v>346.6</v>
      </c>
      <c r="D159" s="7">
        <v>3852502.4899999998</v>
      </c>
      <c r="E159" s="7">
        <v>-233121.00999999989</v>
      </c>
      <c r="F159" s="7">
        <f t="shared" si="17"/>
        <v>3619381.48</v>
      </c>
      <c r="G159" s="7">
        <v>3251018.59</v>
      </c>
      <c r="H159" s="7">
        <v>368362.89</v>
      </c>
      <c r="I159" s="7">
        <f t="shared" si="18"/>
        <v>0</v>
      </c>
      <c r="J159" s="7">
        <v>-136527.44</v>
      </c>
      <c r="K159" s="14">
        <v>10048.626774379687</v>
      </c>
      <c r="L159" s="1">
        <v>346.7</v>
      </c>
      <c r="M159" s="7">
        <v>3984007.8</v>
      </c>
      <c r="N159" s="7">
        <v>-290463.35999999964</v>
      </c>
      <c r="O159" s="7">
        <f t="shared" si="19"/>
        <v>3693544.4400000004</v>
      </c>
      <c r="P159" s="7">
        <v>3314130.66</v>
      </c>
      <c r="Q159" s="7">
        <v>379413.78</v>
      </c>
      <c r="R159" s="7">
        <f t="shared" si="20"/>
        <v>0</v>
      </c>
      <c r="S159" s="7">
        <v>114207.3</v>
      </c>
      <c r="T159" s="14">
        <f t="shared" si="21"/>
        <v>10653.430747043554</v>
      </c>
      <c r="U159" s="1">
        <f t="shared" si="23"/>
        <v>9.9999999999965894E-2</v>
      </c>
      <c r="V159" s="7">
        <f t="shared" si="23"/>
        <v>131505.31000000006</v>
      </c>
      <c r="W159" s="7">
        <f t="shared" si="23"/>
        <v>-57342.349999999744</v>
      </c>
      <c r="X159" s="7">
        <f t="shared" si="22"/>
        <v>74162.960000000428</v>
      </c>
      <c r="Y159" s="7">
        <f t="shared" si="22"/>
        <v>63112.070000000298</v>
      </c>
      <c r="Z159" s="7">
        <f t="shared" si="22"/>
        <v>11050.890000000014</v>
      </c>
      <c r="AA159" s="7">
        <f t="shared" si="22"/>
        <v>0</v>
      </c>
      <c r="AB159" s="7">
        <f t="shared" si="22"/>
        <v>250734.74</v>
      </c>
      <c r="AC159" s="14">
        <f t="shared" si="22"/>
        <v>604.80397266386717</v>
      </c>
    </row>
    <row r="160" spans="1:29" x14ac:dyDescent="0.25">
      <c r="A160" s="7" t="s">
        <v>208</v>
      </c>
      <c r="B160" s="7" t="s">
        <v>210</v>
      </c>
      <c r="C160" s="1">
        <v>2347.7999999999997</v>
      </c>
      <c r="D160" s="7">
        <v>19406246.960000001</v>
      </c>
      <c r="E160" s="7">
        <v>-2142643.5934904874</v>
      </c>
      <c r="F160" s="7">
        <f t="shared" si="17"/>
        <v>17263603.370000001</v>
      </c>
      <c r="G160" s="7">
        <v>5766237.4100000001</v>
      </c>
      <c r="H160" s="7">
        <v>722920.52</v>
      </c>
      <c r="I160" s="7">
        <f t="shared" si="18"/>
        <v>10774445.439999999</v>
      </c>
      <c r="J160" s="7">
        <v>0</v>
      </c>
      <c r="K160" s="14">
        <v>7353.0945020671061</v>
      </c>
      <c r="L160" s="1">
        <v>2343.1999999999998</v>
      </c>
      <c r="M160" s="7">
        <v>20029886.370000001</v>
      </c>
      <c r="N160" s="7">
        <v>-2125302.9460826362</v>
      </c>
      <c r="O160" s="7">
        <f t="shared" si="19"/>
        <v>17904583.423917364</v>
      </c>
      <c r="P160" s="7">
        <v>5826895.3099999996</v>
      </c>
      <c r="Q160" s="7">
        <v>744608.14</v>
      </c>
      <c r="R160" s="7">
        <f t="shared" si="20"/>
        <v>11333079.973917365</v>
      </c>
      <c r="S160" s="7">
        <v>0</v>
      </c>
      <c r="T160" s="14">
        <f t="shared" si="21"/>
        <v>7641.0820347889066</v>
      </c>
      <c r="U160" s="1">
        <f t="shared" si="23"/>
        <v>-4.5999999999999091</v>
      </c>
      <c r="V160" s="7">
        <f t="shared" si="23"/>
        <v>623639.41000000015</v>
      </c>
      <c r="W160" s="7">
        <f t="shared" si="23"/>
        <v>17340.647407851182</v>
      </c>
      <c r="X160" s="7">
        <f t="shared" si="22"/>
        <v>640980.05391736329</v>
      </c>
      <c r="Y160" s="7">
        <f t="shared" si="22"/>
        <v>60657.899999999441</v>
      </c>
      <c r="Z160" s="7">
        <f t="shared" si="22"/>
        <v>21687.619999999995</v>
      </c>
      <c r="AA160" s="7">
        <f t="shared" si="22"/>
        <v>558634.5339173656</v>
      </c>
      <c r="AB160" s="7">
        <f t="shared" si="22"/>
        <v>0</v>
      </c>
      <c r="AC160" s="14">
        <f t="shared" si="22"/>
        <v>287.98753272180056</v>
      </c>
    </row>
    <row r="161" spans="1:29" x14ac:dyDescent="0.25">
      <c r="A161" s="7" t="s">
        <v>211</v>
      </c>
      <c r="B161" s="7" t="s">
        <v>212</v>
      </c>
      <c r="C161" s="1">
        <v>354.9</v>
      </c>
      <c r="D161" s="7">
        <v>3876684.4099999997</v>
      </c>
      <c r="E161" s="7">
        <v>-428024.69906684879</v>
      </c>
      <c r="F161" s="7">
        <f t="shared" si="17"/>
        <v>3448659.71</v>
      </c>
      <c r="G161" s="7">
        <v>933208.7</v>
      </c>
      <c r="H161" s="7">
        <v>123007.82</v>
      </c>
      <c r="I161" s="7">
        <f t="shared" si="18"/>
        <v>2392443.19</v>
      </c>
      <c r="J161" s="7">
        <v>0</v>
      </c>
      <c r="K161" s="14">
        <v>9717.2671003831565</v>
      </c>
      <c r="L161" s="1">
        <v>351.3</v>
      </c>
      <c r="M161" s="7">
        <v>3982748.88</v>
      </c>
      <c r="N161" s="7">
        <v>-422595.90353189403</v>
      </c>
      <c r="O161" s="7">
        <f t="shared" si="19"/>
        <v>3560152.9764681058</v>
      </c>
      <c r="P161" s="7">
        <v>929356.69</v>
      </c>
      <c r="Q161" s="7">
        <v>126698.05</v>
      </c>
      <c r="R161" s="7">
        <f t="shared" si="20"/>
        <v>2504098.236468106</v>
      </c>
      <c r="S161" s="7">
        <v>0</v>
      </c>
      <c r="T161" s="14">
        <f t="shared" si="21"/>
        <v>10134.224242721622</v>
      </c>
      <c r="U161" s="1">
        <f t="shared" si="23"/>
        <v>-3.5999999999999659</v>
      </c>
      <c r="V161" s="7">
        <f t="shared" si="23"/>
        <v>106064.4700000002</v>
      </c>
      <c r="W161" s="7">
        <f t="shared" si="23"/>
        <v>5428.7955349547556</v>
      </c>
      <c r="X161" s="7">
        <f t="shared" si="22"/>
        <v>111493.26646810584</v>
      </c>
      <c r="Y161" s="7">
        <f t="shared" si="22"/>
        <v>-3852.0100000000093</v>
      </c>
      <c r="Z161" s="7">
        <f t="shared" si="22"/>
        <v>3690.2299999999959</v>
      </c>
      <c r="AA161" s="7">
        <f t="shared" si="22"/>
        <v>111655.0464681061</v>
      </c>
      <c r="AB161" s="7">
        <f t="shared" si="22"/>
        <v>0</v>
      </c>
      <c r="AC161" s="14">
        <f t="shared" si="22"/>
        <v>416.95714233846593</v>
      </c>
    </row>
    <row r="162" spans="1:29" x14ac:dyDescent="0.25">
      <c r="A162" s="7" t="s">
        <v>211</v>
      </c>
      <c r="B162" s="7" t="s">
        <v>213</v>
      </c>
      <c r="C162" s="1">
        <v>100.7</v>
      </c>
      <c r="D162" s="7">
        <v>1669119.06</v>
      </c>
      <c r="E162" s="7">
        <v>-184287.42394412283</v>
      </c>
      <c r="F162" s="7">
        <f t="shared" si="17"/>
        <v>1484831.64</v>
      </c>
      <c r="G162" s="7">
        <v>482455.71</v>
      </c>
      <c r="H162" s="7">
        <v>53499.24</v>
      </c>
      <c r="I162" s="7">
        <f t="shared" si="18"/>
        <v>948876.69</v>
      </c>
      <c r="J162" s="7">
        <v>0</v>
      </c>
      <c r="K162" s="14">
        <v>14745.093742285901</v>
      </c>
      <c r="L162" s="1">
        <v>97.1</v>
      </c>
      <c r="M162" s="7">
        <v>1678794.27</v>
      </c>
      <c r="N162" s="7">
        <v>-178131.13574331516</v>
      </c>
      <c r="O162" s="7">
        <f t="shared" si="19"/>
        <v>1500663.1342566849</v>
      </c>
      <c r="P162" s="7">
        <v>502855.2</v>
      </c>
      <c r="Q162" s="7">
        <v>55104.22</v>
      </c>
      <c r="R162" s="7">
        <f t="shared" si="20"/>
        <v>942703.71425668499</v>
      </c>
      <c r="S162" s="7">
        <v>0</v>
      </c>
      <c r="T162" s="14">
        <f t="shared" si="21"/>
        <v>15454.821156093563</v>
      </c>
      <c r="U162" s="1">
        <f t="shared" si="23"/>
        <v>-3.6000000000000085</v>
      </c>
      <c r="V162" s="7">
        <f t="shared" si="23"/>
        <v>9675.2099999999627</v>
      </c>
      <c r="W162" s="7">
        <f t="shared" si="23"/>
        <v>6156.2882008076704</v>
      </c>
      <c r="X162" s="7">
        <f t="shared" si="22"/>
        <v>15831.494256685022</v>
      </c>
      <c r="Y162" s="7">
        <f t="shared" si="22"/>
        <v>20399.489999999991</v>
      </c>
      <c r="Z162" s="7">
        <f t="shared" si="22"/>
        <v>1604.9800000000032</v>
      </c>
      <c r="AA162" s="7">
        <f t="shared" si="22"/>
        <v>-6172.9757433149498</v>
      </c>
      <c r="AB162" s="7">
        <f t="shared" si="22"/>
        <v>0</v>
      </c>
      <c r="AC162" s="14">
        <f t="shared" si="22"/>
        <v>709.72741380766274</v>
      </c>
    </row>
    <row r="163" spans="1:29" x14ac:dyDescent="0.25">
      <c r="A163" s="7" t="s">
        <v>211</v>
      </c>
      <c r="B163" s="7" t="s">
        <v>214</v>
      </c>
      <c r="C163" s="1">
        <v>231.20000000000002</v>
      </c>
      <c r="D163" s="7">
        <v>3015930.52</v>
      </c>
      <c r="E163" s="7">
        <v>-332988.86798719963</v>
      </c>
      <c r="F163" s="7">
        <f t="shared" si="17"/>
        <v>2682941.65</v>
      </c>
      <c r="G163" s="7">
        <v>474108.77</v>
      </c>
      <c r="H163" s="7">
        <v>57347.85</v>
      </c>
      <c r="I163" s="7">
        <f t="shared" si="18"/>
        <v>2151485.0299999998</v>
      </c>
      <c r="J163" s="7">
        <v>0</v>
      </c>
      <c r="K163" s="14">
        <v>11604.413469011361</v>
      </c>
      <c r="L163" s="1">
        <v>228.7</v>
      </c>
      <c r="M163" s="7">
        <v>3097785.76</v>
      </c>
      <c r="N163" s="7">
        <v>-328695.48435989639</v>
      </c>
      <c r="O163" s="7">
        <f t="shared" si="19"/>
        <v>2769090.2756401035</v>
      </c>
      <c r="P163" s="7">
        <v>480947</v>
      </c>
      <c r="Q163" s="7">
        <v>59068.29</v>
      </c>
      <c r="R163" s="7">
        <f t="shared" si="20"/>
        <v>2229074.9856401035</v>
      </c>
      <c r="S163" s="7">
        <v>0</v>
      </c>
      <c r="T163" s="14">
        <f t="shared" si="21"/>
        <v>12107.959228859219</v>
      </c>
      <c r="U163" s="1">
        <f t="shared" si="23"/>
        <v>-2.5000000000000284</v>
      </c>
      <c r="V163" s="7">
        <f t="shared" si="23"/>
        <v>81855.239999999758</v>
      </c>
      <c r="W163" s="7">
        <f t="shared" si="23"/>
        <v>4293.3836273032357</v>
      </c>
      <c r="X163" s="7">
        <f t="shared" si="22"/>
        <v>86148.625640103593</v>
      </c>
      <c r="Y163" s="7">
        <f t="shared" si="22"/>
        <v>6838.2299999999814</v>
      </c>
      <c r="Z163" s="7">
        <f t="shared" si="22"/>
        <v>1720.4400000000023</v>
      </c>
      <c r="AA163" s="7">
        <f t="shared" si="22"/>
        <v>77589.955640103668</v>
      </c>
      <c r="AB163" s="7">
        <f t="shared" si="22"/>
        <v>0</v>
      </c>
      <c r="AC163" s="14">
        <f t="shared" si="22"/>
        <v>503.54575984785879</v>
      </c>
    </row>
    <row r="164" spans="1:29" x14ac:dyDescent="0.25">
      <c r="A164" s="7" t="s">
        <v>211</v>
      </c>
      <c r="B164" s="7" t="s">
        <v>215</v>
      </c>
      <c r="C164" s="1">
        <v>117.1</v>
      </c>
      <c r="D164" s="7">
        <v>1886270.1199999999</v>
      </c>
      <c r="E164" s="7">
        <v>-208263.07098642286</v>
      </c>
      <c r="F164" s="7">
        <f t="shared" si="17"/>
        <v>1678007.05</v>
      </c>
      <c r="G164" s="7">
        <v>304157.7</v>
      </c>
      <c r="H164" s="7">
        <v>25796.01</v>
      </c>
      <c r="I164" s="7">
        <f t="shared" si="18"/>
        <v>1348053.34</v>
      </c>
      <c r="J164" s="7">
        <v>0</v>
      </c>
      <c r="K164" s="14">
        <v>14329.68627010952</v>
      </c>
      <c r="L164" s="1">
        <v>113.9</v>
      </c>
      <c r="M164" s="7">
        <v>1905407.95</v>
      </c>
      <c r="N164" s="7">
        <v>-202176.3406351404</v>
      </c>
      <c r="O164" s="7">
        <f t="shared" si="19"/>
        <v>1703231.6093648595</v>
      </c>
      <c r="P164" s="7">
        <v>311762.46999999997</v>
      </c>
      <c r="Q164" s="7">
        <v>26569.89</v>
      </c>
      <c r="R164" s="7">
        <f t="shared" si="20"/>
        <v>1364899.2493648597</v>
      </c>
      <c r="S164" s="7">
        <v>0</v>
      </c>
      <c r="T164" s="14">
        <f t="shared" si="21"/>
        <v>14953.745472913604</v>
      </c>
      <c r="U164" s="1">
        <f t="shared" si="23"/>
        <v>-3.1999999999999886</v>
      </c>
      <c r="V164" s="7">
        <f t="shared" si="23"/>
        <v>19137.830000000075</v>
      </c>
      <c r="W164" s="7">
        <f t="shared" si="23"/>
        <v>6086.7303512824583</v>
      </c>
      <c r="X164" s="7">
        <f t="shared" si="22"/>
        <v>25224.55936485948</v>
      </c>
      <c r="Y164" s="7">
        <f t="shared" si="22"/>
        <v>7604.7699999999604</v>
      </c>
      <c r="Z164" s="7">
        <f t="shared" si="22"/>
        <v>773.88000000000102</v>
      </c>
      <c r="AA164" s="7">
        <f t="shared" si="22"/>
        <v>16845.909364859574</v>
      </c>
      <c r="AB164" s="7">
        <f t="shared" si="22"/>
        <v>0</v>
      </c>
      <c r="AC164" s="14">
        <f t="shared" si="22"/>
        <v>624.05920280408463</v>
      </c>
    </row>
    <row r="165" spans="1:29" x14ac:dyDescent="0.25">
      <c r="A165" s="7" t="s">
        <v>211</v>
      </c>
      <c r="B165" s="7" t="s">
        <v>216</v>
      </c>
      <c r="C165" s="1">
        <v>94.3</v>
      </c>
      <c r="D165" s="7">
        <v>1593746.2300000002</v>
      </c>
      <c r="E165" s="7">
        <v>-175965.51030179806</v>
      </c>
      <c r="F165" s="7">
        <f t="shared" si="17"/>
        <v>1417780.72</v>
      </c>
      <c r="G165" s="7">
        <v>774424.73</v>
      </c>
      <c r="H165" s="7">
        <v>76443.600000000006</v>
      </c>
      <c r="I165" s="7">
        <f t="shared" si="18"/>
        <v>566912.39</v>
      </c>
      <c r="J165" s="7">
        <v>0</v>
      </c>
      <c r="K165" s="14">
        <v>15034.783191191318</v>
      </c>
      <c r="L165" s="1">
        <v>92.9</v>
      </c>
      <c r="M165" s="7">
        <v>1623704.56</v>
      </c>
      <c r="N165" s="7">
        <v>-172285.75445661953</v>
      </c>
      <c r="O165" s="7">
        <f t="shared" si="19"/>
        <v>1451418.8055433806</v>
      </c>
      <c r="P165" s="7">
        <v>796343.51</v>
      </c>
      <c r="Q165" s="7">
        <v>78736.91</v>
      </c>
      <c r="R165" s="7">
        <f t="shared" si="20"/>
        <v>576338.38554338051</v>
      </c>
      <c r="S165" s="7">
        <v>0</v>
      </c>
      <c r="T165" s="14">
        <f t="shared" si="21"/>
        <v>15623.453235127885</v>
      </c>
      <c r="U165" s="1">
        <f t="shared" si="23"/>
        <v>-1.3999999999999915</v>
      </c>
      <c r="V165" s="7">
        <f t="shared" si="23"/>
        <v>29958.329999999842</v>
      </c>
      <c r="W165" s="7">
        <f t="shared" si="23"/>
        <v>3679.7558451785299</v>
      </c>
      <c r="X165" s="7">
        <f t="shared" si="22"/>
        <v>33638.085543380585</v>
      </c>
      <c r="Y165" s="7">
        <f t="shared" si="22"/>
        <v>21918.780000000028</v>
      </c>
      <c r="Z165" s="7">
        <f t="shared" si="22"/>
        <v>2293.3099999999977</v>
      </c>
      <c r="AA165" s="7">
        <f t="shared" si="22"/>
        <v>9425.9955433805007</v>
      </c>
      <c r="AB165" s="7">
        <f t="shared" si="22"/>
        <v>0</v>
      </c>
      <c r="AC165" s="14">
        <f t="shared" si="22"/>
        <v>588.6700439365668</v>
      </c>
    </row>
    <row r="166" spans="1:29" x14ac:dyDescent="0.25">
      <c r="A166" s="7" t="s">
        <v>217</v>
      </c>
      <c r="B166" s="7" t="s">
        <v>218</v>
      </c>
      <c r="C166" s="1">
        <v>1863.7</v>
      </c>
      <c r="D166" s="7">
        <v>15825542.9</v>
      </c>
      <c r="E166" s="7">
        <v>-1747298.0828331101</v>
      </c>
      <c r="F166" s="7">
        <f t="shared" si="17"/>
        <v>14078244.82</v>
      </c>
      <c r="G166" s="7">
        <v>6590871.96</v>
      </c>
      <c r="H166" s="7">
        <v>384377.48</v>
      </c>
      <c r="I166" s="7">
        <f t="shared" si="18"/>
        <v>7102995.3799999999</v>
      </c>
      <c r="J166" s="7">
        <v>0</v>
      </c>
      <c r="K166" s="14">
        <v>7553.9186651076234</v>
      </c>
      <c r="L166" s="1">
        <v>1864.9</v>
      </c>
      <c r="M166" s="7">
        <v>16378244.41</v>
      </c>
      <c r="N166" s="7">
        <v>-1737839.668844535</v>
      </c>
      <c r="O166" s="7">
        <f t="shared" si="19"/>
        <v>14640404.741155464</v>
      </c>
      <c r="P166" s="7">
        <v>7097444.8300000001</v>
      </c>
      <c r="Q166" s="7">
        <v>395908.8</v>
      </c>
      <c r="R166" s="7">
        <f t="shared" si="20"/>
        <v>7147051.1111554643</v>
      </c>
      <c r="S166" s="7">
        <v>0</v>
      </c>
      <c r="T166" s="14">
        <f t="shared" si="21"/>
        <v>7850.5039096763703</v>
      </c>
      <c r="U166" s="1">
        <f t="shared" si="23"/>
        <v>1.2000000000000455</v>
      </c>
      <c r="V166" s="7">
        <f t="shared" si="23"/>
        <v>552701.50999999978</v>
      </c>
      <c r="W166" s="7">
        <f t="shared" si="23"/>
        <v>9458.4139885751065</v>
      </c>
      <c r="X166" s="7">
        <f t="shared" si="22"/>
        <v>562159.9211554639</v>
      </c>
      <c r="Y166" s="7">
        <f t="shared" si="22"/>
        <v>506572.87000000011</v>
      </c>
      <c r="Z166" s="7">
        <f t="shared" si="22"/>
        <v>11531.320000000007</v>
      </c>
      <c r="AA166" s="7">
        <f t="shared" si="22"/>
        <v>44055.731155464426</v>
      </c>
      <c r="AB166" s="7">
        <f t="shared" si="22"/>
        <v>0</v>
      </c>
      <c r="AC166" s="14">
        <f t="shared" si="22"/>
        <v>296.58524456874693</v>
      </c>
    </row>
    <row r="167" spans="1:29" x14ac:dyDescent="0.25">
      <c r="A167" s="7" t="s">
        <v>217</v>
      </c>
      <c r="B167" s="7" t="s">
        <v>219</v>
      </c>
      <c r="C167" s="1">
        <v>1902.2</v>
      </c>
      <c r="D167" s="7">
        <v>15765189.949999999</v>
      </c>
      <c r="E167" s="7">
        <v>-1740634.514038366</v>
      </c>
      <c r="F167" s="7">
        <f t="shared" si="17"/>
        <v>14024555.439999999</v>
      </c>
      <c r="G167" s="7">
        <v>7571251.0599999996</v>
      </c>
      <c r="H167" s="7">
        <v>688617.57</v>
      </c>
      <c r="I167" s="7">
        <f t="shared" si="18"/>
        <v>5764686.8099999996</v>
      </c>
      <c r="J167" s="7">
        <v>0</v>
      </c>
      <c r="K167" s="14">
        <v>7372.8045737197408</v>
      </c>
      <c r="L167" s="1">
        <v>1962</v>
      </c>
      <c r="M167" s="7">
        <v>16763010.789999999</v>
      </c>
      <c r="N167" s="7">
        <v>-1778665.9174742994</v>
      </c>
      <c r="O167" s="7">
        <f t="shared" si="19"/>
        <v>14984344.872525699</v>
      </c>
      <c r="P167" s="7">
        <v>7420540.71</v>
      </c>
      <c r="Q167" s="7">
        <v>709276.1</v>
      </c>
      <c r="R167" s="7">
        <f t="shared" si="20"/>
        <v>6854528.0625256998</v>
      </c>
      <c r="S167" s="7">
        <v>0</v>
      </c>
      <c r="T167" s="14">
        <f t="shared" si="21"/>
        <v>7637.2807709101426</v>
      </c>
      <c r="U167" s="1">
        <f t="shared" si="23"/>
        <v>59.799999999999955</v>
      </c>
      <c r="V167" s="7">
        <f t="shared" si="23"/>
        <v>997820.83999999985</v>
      </c>
      <c r="W167" s="7">
        <f t="shared" si="23"/>
        <v>-38031.403435933404</v>
      </c>
      <c r="X167" s="7">
        <f t="shared" si="22"/>
        <v>959789.43252569996</v>
      </c>
      <c r="Y167" s="7">
        <f t="shared" si="22"/>
        <v>-150710.34999999963</v>
      </c>
      <c r="Z167" s="7">
        <f t="shared" si="22"/>
        <v>20658.530000000028</v>
      </c>
      <c r="AA167" s="7">
        <f t="shared" si="22"/>
        <v>1089841.2525257003</v>
      </c>
      <c r="AB167" s="7">
        <f t="shared" si="22"/>
        <v>0</v>
      </c>
      <c r="AC167" s="14">
        <f t="shared" si="22"/>
        <v>264.47619719040176</v>
      </c>
    </row>
    <row r="168" spans="1:29" x14ac:dyDescent="0.25">
      <c r="A168" s="7" t="s">
        <v>217</v>
      </c>
      <c r="B168" s="7" t="s">
        <v>220</v>
      </c>
      <c r="C168" s="1">
        <v>2283.1999999999998</v>
      </c>
      <c r="D168" s="7">
        <v>18878143.18</v>
      </c>
      <c r="E168" s="7">
        <v>-2084335.6587699086</v>
      </c>
      <c r="F168" s="7">
        <f t="shared" si="17"/>
        <v>16793807.52</v>
      </c>
      <c r="G168" s="7">
        <v>11177375.17</v>
      </c>
      <c r="H168" s="7">
        <v>738291.09</v>
      </c>
      <c r="I168" s="7">
        <f t="shared" si="18"/>
        <v>4878141.26</v>
      </c>
      <c r="J168" s="7">
        <v>0</v>
      </c>
      <c r="K168" s="14">
        <v>7355.3782616290955</v>
      </c>
      <c r="L168" s="1">
        <v>2283.9</v>
      </c>
      <c r="M168" s="7">
        <v>19525779.34</v>
      </c>
      <c r="N168" s="7">
        <v>-2071813.8680015621</v>
      </c>
      <c r="O168" s="7">
        <f t="shared" si="19"/>
        <v>17453965.471998438</v>
      </c>
      <c r="P168" s="7">
        <v>11419568.52</v>
      </c>
      <c r="Q168" s="7">
        <v>760439.82</v>
      </c>
      <c r="R168" s="7">
        <f t="shared" si="20"/>
        <v>5273957.1319984384</v>
      </c>
      <c r="S168" s="7">
        <v>0</v>
      </c>
      <c r="T168" s="14">
        <f t="shared" si="21"/>
        <v>7642.1758710969998</v>
      </c>
      <c r="U168" s="1">
        <f t="shared" si="23"/>
        <v>0.70000000000027285</v>
      </c>
      <c r="V168" s="7">
        <f t="shared" si="23"/>
        <v>647636.16000000015</v>
      </c>
      <c r="W168" s="7">
        <f t="shared" si="23"/>
        <v>12521.790768346516</v>
      </c>
      <c r="X168" s="7">
        <f t="shared" si="22"/>
        <v>660157.95199843869</v>
      </c>
      <c r="Y168" s="7">
        <f t="shared" si="22"/>
        <v>242193.34999999963</v>
      </c>
      <c r="Z168" s="7">
        <f t="shared" si="22"/>
        <v>22148.729999999981</v>
      </c>
      <c r="AA168" s="7">
        <f t="shared" si="22"/>
        <v>395815.87199843861</v>
      </c>
      <c r="AB168" s="7">
        <f t="shared" si="22"/>
        <v>0</v>
      </c>
      <c r="AC168" s="14">
        <f t="shared" si="22"/>
        <v>286.79760946790429</v>
      </c>
    </row>
    <row r="169" spans="1:29" x14ac:dyDescent="0.25">
      <c r="A169" s="7" t="s">
        <v>217</v>
      </c>
      <c r="B169" s="7" t="s">
        <v>221</v>
      </c>
      <c r="C169" s="1">
        <v>5965.1</v>
      </c>
      <c r="D169" s="7">
        <v>48802988.439999998</v>
      </c>
      <c r="E169" s="7">
        <v>-5388337.6182777546</v>
      </c>
      <c r="F169" s="7">
        <f t="shared" si="17"/>
        <v>43414650.82</v>
      </c>
      <c r="G169" s="7">
        <v>18891001.440000001</v>
      </c>
      <c r="H169" s="7">
        <v>1117863.9099999999</v>
      </c>
      <c r="I169" s="7">
        <f t="shared" si="18"/>
        <v>23405785.469999999</v>
      </c>
      <c r="J169" s="7">
        <v>0</v>
      </c>
      <c r="K169" s="14">
        <v>7278.1060611667453</v>
      </c>
      <c r="L169" s="1">
        <v>6245.2</v>
      </c>
      <c r="M169" s="7">
        <v>52822401.219999999</v>
      </c>
      <c r="N169" s="7">
        <v>-5604804.8829757301</v>
      </c>
      <c r="O169" s="7">
        <f t="shared" si="19"/>
        <v>47217596.337024271</v>
      </c>
      <c r="P169" s="7">
        <v>19124801.920000002</v>
      </c>
      <c r="Q169" s="7">
        <v>1151399.83</v>
      </c>
      <c r="R169" s="7">
        <f t="shared" si="20"/>
        <v>26941394.587024271</v>
      </c>
      <c r="S169" s="7">
        <v>0</v>
      </c>
      <c r="T169" s="14">
        <f t="shared" si="21"/>
        <v>7560.6219715980706</v>
      </c>
      <c r="U169" s="1">
        <f t="shared" si="23"/>
        <v>280.09999999999945</v>
      </c>
      <c r="V169" s="7">
        <f t="shared" si="23"/>
        <v>4019412.7800000012</v>
      </c>
      <c r="W169" s="7">
        <f t="shared" si="23"/>
        <v>-216467.26469797548</v>
      </c>
      <c r="X169" s="7">
        <f t="shared" si="22"/>
        <v>3802945.5170242712</v>
      </c>
      <c r="Y169" s="7">
        <f t="shared" si="22"/>
        <v>233800.48000000045</v>
      </c>
      <c r="Z169" s="7">
        <f t="shared" si="22"/>
        <v>33535.920000000158</v>
      </c>
      <c r="AA169" s="7">
        <f t="shared" si="22"/>
        <v>3535609.1170242727</v>
      </c>
      <c r="AB169" s="7">
        <f t="shared" si="22"/>
        <v>0</v>
      </c>
      <c r="AC169" s="14">
        <f t="shared" si="22"/>
        <v>282.51591043132521</v>
      </c>
    </row>
    <row r="170" spans="1:29" x14ac:dyDescent="0.25">
      <c r="A170" s="7" t="s">
        <v>217</v>
      </c>
      <c r="B170" s="7" t="s">
        <v>222</v>
      </c>
      <c r="C170" s="1">
        <v>3703.4</v>
      </c>
      <c r="D170" s="7">
        <v>30299070.828000002</v>
      </c>
      <c r="E170" s="7">
        <v>-3345320.2018989827</v>
      </c>
      <c r="F170" s="7">
        <f t="shared" si="17"/>
        <v>26953750.629999999</v>
      </c>
      <c r="G170" s="7">
        <v>7458801.0599999996</v>
      </c>
      <c r="H170" s="7">
        <v>408291.96</v>
      </c>
      <c r="I170" s="7">
        <f t="shared" si="18"/>
        <v>19086657.609999999</v>
      </c>
      <c r="J170" s="7">
        <v>0</v>
      </c>
      <c r="K170" s="14">
        <v>7278.1060614650105</v>
      </c>
      <c r="L170" s="1">
        <v>3809.5</v>
      </c>
      <c r="M170" s="7">
        <v>32221055.760000002</v>
      </c>
      <c r="N170" s="7">
        <v>-3418866.3613782092</v>
      </c>
      <c r="O170" s="7">
        <f t="shared" si="19"/>
        <v>28802189.398621794</v>
      </c>
      <c r="P170" s="7">
        <v>8056149.8200000003</v>
      </c>
      <c r="Q170" s="7">
        <v>420540.72</v>
      </c>
      <c r="R170" s="7">
        <f t="shared" si="20"/>
        <v>20325498.858621795</v>
      </c>
      <c r="S170" s="7">
        <v>0</v>
      </c>
      <c r="T170" s="14">
        <f t="shared" si="21"/>
        <v>7560.62197102554</v>
      </c>
      <c r="U170" s="1">
        <f t="shared" si="23"/>
        <v>106.09999999999991</v>
      </c>
      <c r="V170" s="7">
        <f t="shared" si="23"/>
        <v>1921984.932</v>
      </c>
      <c r="W170" s="7">
        <f t="shared" si="23"/>
        <v>-73546.159479226451</v>
      </c>
      <c r="X170" s="7">
        <f t="shared" si="22"/>
        <v>1848438.7686217949</v>
      </c>
      <c r="Y170" s="7">
        <f t="shared" si="22"/>
        <v>597348.76000000071</v>
      </c>
      <c r="Z170" s="7">
        <f t="shared" si="22"/>
        <v>12248.759999999951</v>
      </c>
      <c r="AA170" s="7">
        <f t="shared" si="22"/>
        <v>1238841.2486217953</v>
      </c>
      <c r="AB170" s="7">
        <f t="shared" si="22"/>
        <v>0</v>
      </c>
      <c r="AC170" s="14">
        <f t="shared" si="22"/>
        <v>282.51590956052951</v>
      </c>
    </row>
    <row r="171" spans="1:29" x14ac:dyDescent="0.25">
      <c r="A171" s="7" t="s">
        <v>217</v>
      </c>
      <c r="B171" s="7" t="s">
        <v>223</v>
      </c>
      <c r="C171" s="1">
        <v>21661.1</v>
      </c>
      <c r="D171" s="7">
        <v>183612381.71000001</v>
      </c>
      <c r="E171" s="7">
        <v>-20272641.802784801</v>
      </c>
      <c r="F171" s="7">
        <f t="shared" si="17"/>
        <v>163339739.91</v>
      </c>
      <c r="G171" s="7">
        <v>39180178.170000002</v>
      </c>
      <c r="H171" s="7">
        <v>2433036.91</v>
      </c>
      <c r="I171" s="7">
        <f t="shared" si="18"/>
        <v>121726524.83</v>
      </c>
      <c r="J171" s="7">
        <v>0</v>
      </c>
      <c r="K171" s="14">
        <v>7540.6910692668753</v>
      </c>
      <c r="L171" s="1">
        <v>22011.5</v>
      </c>
      <c r="M171" s="7">
        <v>192950147</v>
      </c>
      <c r="N171" s="7">
        <v>-20473282.188978173</v>
      </c>
      <c r="O171" s="7">
        <f t="shared" si="19"/>
        <v>172476864.81102183</v>
      </c>
      <c r="P171" s="7">
        <v>41243101.990000002</v>
      </c>
      <c r="Q171" s="7">
        <v>2506028.02</v>
      </c>
      <c r="R171" s="7">
        <f t="shared" si="20"/>
        <v>128727734.80102183</v>
      </c>
      <c r="S171" s="7">
        <v>0</v>
      </c>
      <c r="T171" s="14">
        <f t="shared" si="21"/>
        <v>7835.7615251582965</v>
      </c>
      <c r="U171" s="1">
        <f t="shared" si="23"/>
        <v>350.40000000000146</v>
      </c>
      <c r="V171" s="7">
        <f t="shared" si="23"/>
        <v>9337765.2899999917</v>
      </c>
      <c r="W171" s="7">
        <f t="shared" si="23"/>
        <v>-200640.38619337231</v>
      </c>
      <c r="X171" s="7">
        <f t="shared" si="22"/>
        <v>9137124.9010218382</v>
      </c>
      <c r="Y171" s="7">
        <f t="shared" si="22"/>
        <v>2062923.8200000003</v>
      </c>
      <c r="Z171" s="7">
        <f t="shared" si="22"/>
        <v>72991.10999999987</v>
      </c>
      <c r="AA171" s="7">
        <f t="shared" si="22"/>
        <v>7001209.971021831</v>
      </c>
      <c r="AB171" s="7">
        <f t="shared" si="22"/>
        <v>0</v>
      </c>
      <c r="AC171" s="14">
        <f t="shared" si="22"/>
        <v>295.07045589142126</v>
      </c>
    </row>
    <row r="172" spans="1:29" x14ac:dyDescent="0.25">
      <c r="A172" s="7" t="s">
        <v>217</v>
      </c>
      <c r="B172" s="7" t="s">
        <v>206</v>
      </c>
      <c r="C172" s="1">
        <v>1121.8</v>
      </c>
      <c r="D172" s="7">
        <v>9715247.3099999987</v>
      </c>
      <c r="E172" s="7">
        <v>-1072660.3887322266</v>
      </c>
      <c r="F172" s="7">
        <f t="shared" si="17"/>
        <v>8642586.9199999999</v>
      </c>
      <c r="G172" s="7">
        <v>6507637.3099999996</v>
      </c>
      <c r="H172" s="7">
        <v>425799.17</v>
      </c>
      <c r="I172" s="7">
        <f t="shared" si="18"/>
        <v>1709150.44</v>
      </c>
      <c r="J172" s="7">
        <v>0</v>
      </c>
      <c r="K172" s="14">
        <v>7704.2100810595548</v>
      </c>
      <c r="L172" s="1">
        <v>1131.4000000000001</v>
      </c>
      <c r="M172" s="7">
        <v>10133164.289999999</v>
      </c>
      <c r="N172" s="7">
        <v>-1075195.5113900308</v>
      </c>
      <c r="O172" s="7">
        <f t="shared" si="19"/>
        <v>9057968.7786099687</v>
      </c>
      <c r="P172" s="7">
        <v>7306750.2800000003</v>
      </c>
      <c r="Q172" s="7">
        <v>438573.15</v>
      </c>
      <c r="R172" s="7">
        <f t="shared" si="20"/>
        <v>1312645.3486099686</v>
      </c>
      <c r="S172" s="7">
        <v>0</v>
      </c>
      <c r="T172" s="14">
        <f t="shared" si="21"/>
        <v>8005.9826574244016</v>
      </c>
      <c r="U172" s="1">
        <f t="shared" si="23"/>
        <v>9.6000000000001364</v>
      </c>
      <c r="V172" s="7">
        <f t="shared" si="23"/>
        <v>417916.98000000045</v>
      </c>
      <c r="W172" s="7">
        <f t="shared" si="23"/>
        <v>-2535.1226578042842</v>
      </c>
      <c r="X172" s="7">
        <f t="shared" si="22"/>
        <v>415381.8586099688</v>
      </c>
      <c r="Y172" s="7">
        <f t="shared" si="22"/>
        <v>799112.97000000067</v>
      </c>
      <c r="Z172" s="7">
        <f t="shared" si="22"/>
        <v>12773.98000000004</v>
      </c>
      <c r="AA172" s="7">
        <f t="shared" si="22"/>
        <v>-396505.09139003139</v>
      </c>
      <c r="AB172" s="7">
        <f t="shared" si="22"/>
        <v>0</v>
      </c>
      <c r="AC172" s="14">
        <f t="shared" si="22"/>
        <v>301.77257636484683</v>
      </c>
    </row>
    <row r="173" spans="1:29" x14ac:dyDescent="0.25">
      <c r="A173" s="7" t="s">
        <v>217</v>
      </c>
      <c r="B173" s="7" t="s">
        <v>224</v>
      </c>
      <c r="C173" s="1">
        <v>2259.9</v>
      </c>
      <c r="D173" s="7">
        <v>19912413.23</v>
      </c>
      <c r="E173" s="7">
        <v>-2198529.4078827244</v>
      </c>
      <c r="F173" s="7">
        <f t="shared" si="17"/>
        <v>17713883.82</v>
      </c>
      <c r="G173" s="7">
        <v>10022316</v>
      </c>
      <c r="H173" s="7">
        <v>898783.89</v>
      </c>
      <c r="I173" s="7">
        <f t="shared" si="18"/>
        <v>6792783.9299999997</v>
      </c>
      <c r="J173" s="7">
        <v>0</v>
      </c>
      <c r="K173" s="14">
        <v>7838.3448455389453</v>
      </c>
      <c r="L173" s="1">
        <v>2278.8000000000002</v>
      </c>
      <c r="M173" s="7">
        <v>20744426.969999999</v>
      </c>
      <c r="N173" s="7">
        <v>-2201120.4127533496</v>
      </c>
      <c r="O173" s="7">
        <f t="shared" si="19"/>
        <v>18543306.557246648</v>
      </c>
      <c r="P173" s="7">
        <v>8869544.5800000001</v>
      </c>
      <c r="Q173" s="7">
        <v>925747.41</v>
      </c>
      <c r="R173" s="7">
        <f t="shared" si="20"/>
        <v>8748014.5672466476</v>
      </c>
      <c r="S173" s="7">
        <v>0</v>
      </c>
      <c r="T173" s="14">
        <f t="shared" si="21"/>
        <v>8137.3119875577704</v>
      </c>
      <c r="U173" s="1">
        <f t="shared" si="23"/>
        <v>18.900000000000091</v>
      </c>
      <c r="V173" s="7">
        <f t="shared" si="23"/>
        <v>832013.73999999836</v>
      </c>
      <c r="W173" s="7">
        <f t="shared" si="23"/>
        <v>-2591.0048706252128</v>
      </c>
      <c r="X173" s="7">
        <f t="shared" si="22"/>
        <v>829422.73724664748</v>
      </c>
      <c r="Y173" s="7">
        <f t="shared" si="22"/>
        <v>-1152771.42</v>
      </c>
      <c r="Z173" s="7">
        <f t="shared" si="22"/>
        <v>26963.520000000019</v>
      </c>
      <c r="AA173" s="7">
        <f t="shared" si="22"/>
        <v>1955230.6372466478</v>
      </c>
      <c r="AB173" s="7">
        <f t="shared" si="22"/>
        <v>0</v>
      </c>
      <c r="AC173" s="14">
        <f t="shared" si="22"/>
        <v>298.96714201882514</v>
      </c>
    </row>
    <row r="174" spans="1:29" x14ac:dyDescent="0.25">
      <c r="A174" s="7" t="s">
        <v>217</v>
      </c>
      <c r="B174" s="7" t="s">
        <v>225</v>
      </c>
      <c r="C174" s="1">
        <v>902.8</v>
      </c>
      <c r="D174" s="7">
        <v>8023943.29</v>
      </c>
      <c r="E174" s="7">
        <v>-885923.52350696269</v>
      </c>
      <c r="F174" s="7">
        <f t="shared" si="17"/>
        <v>7138019.7699999996</v>
      </c>
      <c r="G174" s="7">
        <v>3158050.84</v>
      </c>
      <c r="H174" s="7">
        <v>215339.79</v>
      </c>
      <c r="I174" s="7">
        <f t="shared" si="18"/>
        <v>3764629.14</v>
      </c>
      <c r="J174" s="7">
        <v>0</v>
      </c>
      <c r="K174" s="14">
        <v>7906.5312578856328</v>
      </c>
      <c r="L174" s="1">
        <v>907.5</v>
      </c>
      <c r="M174" s="7">
        <v>8332636.0499999998</v>
      </c>
      <c r="N174" s="7">
        <v>-884147.59917079739</v>
      </c>
      <c r="O174" s="7">
        <f t="shared" si="19"/>
        <v>7448488.4508292023</v>
      </c>
      <c r="P174" s="7">
        <v>3394052.63</v>
      </c>
      <c r="Q174" s="7">
        <v>221799.98</v>
      </c>
      <c r="R174" s="7">
        <f t="shared" si="20"/>
        <v>3832635.8408292024</v>
      </c>
      <c r="S174" s="7">
        <v>0</v>
      </c>
      <c r="T174" s="14">
        <f t="shared" si="21"/>
        <v>8207.7007722635844</v>
      </c>
      <c r="U174" s="1">
        <f t="shared" si="23"/>
        <v>4.7000000000000455</v>
      </c>
      <c r="V174" s="7">
        <f t="shared" si="23"/>
        <v>308692.75999999978</v>
      </c>
      <c r="W174" s="7">
        <f t="shared" si="23"/>
        <v>1775.9243361653062</v>
      </c>
      <c r="X174" s="7">
        <f t="shared" si="22"/>
        <v>310468.68082920276</v>
      </c>
      <c r="Y174" s="7">
        <f t="shared" si="22"/>
        <v>236001.79000000004</v>
      </c>
      <c r="Z174" s="7">
        <f t="shared" si="22"/>
        <v>6460.1900000000023</v>
      </c>
      <c r="AA174" s="7">
        <f t="shared" si="22"/>
        <v>68006.700829202309</v>
      </c>
      <c r="AB174" s="7">
        <f t="shared" si="22"/>
        <v>0</v>
      </c>
      <c r="AC174" s="14">
        <f t="shared" si="22"/>
        <v>301.1695143779516</v>
      </c>
    </row>
    <row r="175" spans="1:29" x14ac:dyDescent="0.25">
      <c r="A175" s="7" t="s">
        <v>217</v>
      </c>
      <c r="B175" s="7" t="s">
        <v>226</v>
      </c>
      <c r="C175" s="1">
        <v>166</v>
      </c>
      <c r="D175" s="7">
        <v>2475336.8000000003</v>
      </c>
      <c r="E175" s="7">
        <v>-273301.91907705396</v>
      </c>
      <c r="F175" s="7">
        <f t="shared" si="17"/>
        <v>2202034.88</v>
      </c>
      <c r="G175" s="7">
        <v>1198172.1599999999</v>
      </c>
      <c r="H175" s="7">
        <v>114736.68</v>
      </c>
      <c r="I175" s="7">
        <f t="shared" si="18"/>
        <v>889126.04</v>
      </c>
      <c r="J175" s="7">
        <v>0</v>
      </c>
      <c r="K175" s="14">
        <v>13265.264147187256</v>
      </c>
      <c r="L175" s="1">
        <v>167.4</v>
      </c>
      <c r="M175" s="7">
        <v>2576129.66</v>
      </c>
      <c r="N175" s="7">
        <v>-273344.33429883007</v>
      </c>
      <c r="O175" s="7">
        <f t="shared" si="19"/>
        <v>2302785.3257011701</v>
      </c>
      <c r="P175" s="7">
        <v>1175167.67</v>
      </c>
      <c r="Q175" s="7">
        <v>118178.78</v>
      </c>
      <c r="R175" s="7">
        <f t="shared" si="20"/>
        <v>1009438.8757011702</v>
      </c>
      <c r="S175" s="7">
        <v>0</v>
      </c>
      <c r="T175" s="14">
        <f t="shared" si="21"/>
        <v>13756.184741345101</v>
      </c>
      <c r="U175" s="1">
        <f t="shared" si="23"/>
        <v>1.4000000000000057</v>
      </c>
      <c r="V175" s="7">
        <f t="shared" si="23"/>
        <v>100792.85999999987</v>
      </c>
      <c r="W175" s="7">
        <f t="shared" si="23"/>
        <v>-42.415221776114777</v>
      </c>
      <c r="X175" s="7">
        <f t="shared" si="22"/>
        <v>100750.44570117025</v>
      </c>
      <c r="Y175" s="7">
        <f t="shared" si="22"/>
        <v>-23004.489999999991</v>
      </c>
      <c r="Z175" s="7">
        <f t="shared" si="22"/>
        <v>3442.1000000000058</v>
      </c>
      <c r="AA175" s="7">
        <f t="shared" si="22"/>
        <v>120312.83570117014</v>
      </c>
      <c r="AB175" s="7">
        <f t="shared" si="22"/>
        <v>0</v>
      </c>
      <c r="AC175" s="14">
        <f t="shared" si="22"/>
        <v>490.9205941578457</v>
      </c>
    </row>
    <row r="176" spans="1:29" x14ac:dyDescent="0.25">
      <c r="A176" s="7" t="s">
        <v>217</v>
      </c>
      <c r="B176" s="7" t="s">
        <v>227</v>
      </c>
      <c r="C176" s="1">
        <v>197.60000000000002</v>
      </c>
      <c r="D176" s="7">
        <v>2707651.14</v>
      </c>
      <c r="E176" s="7">
        <v>-298951.74375994928</v>
      </c>
      <c r="F176" s="7">
        <f t="shared" si="17"/>
        <v>2408699.4</v>
      </c>
      <c r="G176" s="7">
        <v>1286742.74</v>
      </c>
      <c r="H176" s="7">
        <v>157648.07</v>
      </c>
      <c r="I176" s="7">
        <f t="shared" si="18"/>
        <v>964308.59</v>
      </c>
      <c r="J176" s="7">
        <v>0</v>
      </c>
      <c r="K176" s="14">
        <v>12189.76855692993</v>
      </c>
      <c r="L176" s="1">
        <v>198.8</v>
      </c>
      <c r="M176" s="7">
        <v>2811717.1599999997</v>
      </c>
      <c r="N176" s="7">
        <v>-298341.7206324921</v>
      </c>
      <c r="O176" s="7">
        <f t="shared" si="19"/>
        <v>2513375.4393675076</v>
      </c>
      <c r="P176" s="7">
        <v>1073040.3</v>
      </c>
      <c r="Q176" s="7">
        <v>162377.51</v>
      </c>
      <c r="R176" s="7">
        <f t="shared" si="20"/>
        <v>1277957.6293675075</v>
      </c>
      <c r="S176" s="7">
        <v>0</v>
      </c>
      <c r="T176" s="14">
        <f t="shared" si="21"/>
        <v>12642.733598428105</v>
      </c>
      <c r="U176" s="1">
        <f t="shared" si="23"/>
        <v>1.1999999999999886</v>
      </c>
      <c r="V176" s="7">
        <f t="shared" si="23"/>
        <v>104066.01999999955</v>
      </c>
      <c r="W176" s="7">
        <f t="shared" si="23"/>
        <v>610.02312745718518</v>
      </c>
      <c r="X176" s="7">
        <f t="shared" si="22"/>
        <v>104676.03936750768</v>
      </c>
      <c r="Y176" s="7">
        <f t="shared" si="22"/>
        <v>-213702.43999999994</v>
      </c>
      <c r="Z176" s="7">
        <f t="shared" si="22"/>
        <v>4729.4400000000023</v>
      </c>
      <c r="AA176" s="7">
        <f t="shared" si="22"/>
        <v>313649.03936750756</v>
      </c>
      <c r="AB176" s="7">
        <f t="shared" si="22"/>
        <v>0</v>
      </c>
      <c r="AC176" s="14">
        <f t="shared" si="22"/>
        <v>452.9650414981752</v>
      </c>
    </row>
    <row r="177" spans="1:32" x14ac:dyDescent="0.25">
      <c r="A177" s="7" t="s">
        <v>217</v>
      </c>
      <c r="B177" s="7" t="s">
        <v>228</v>
      </c>
      <c r="C177" s="1">
        <v>80.599999999999994</v>
      </c>
      <c r="D177" s="7">
        <v>1401925.73</v>
      </c>
      <c r="E177" s="7">
        <v>-154786.61021502197</v>
      </c>
      <c r="F177" s="7">
        <f t="shared" si="17"/>
        <v>1247139.1200000001</v>
      </c>
      <c r="G177" s="7">
        <v>1049795.8400000001</v>
      </c>
      <c r="H177" s="7">
        <v>74732.91</v>
      </c>
      <c r="I177" s="7">
        <f t="shared" si="18"/>
        <v>122610.37</v>
      </c>
      <c r="J177" s="7">
        <v>0</v>
      </c>
      <c r="K177" s="14">
        <v>15473.182816706338</v>
      </c>
      <c r="L177" s="1">
        <v>84.4</v>
      </c>
      <c r="M177" s="7">
        <v>1508797.4200000002</v>
      </c>
      <c r="N177" s="7">
        <v>-160093.34963430851</v>
      </c>
      <c r="O177" s="7">
        <f t="shared" si="19"/>
        <v>1348704.0703656916</v>
      </c>
      <c r="P177" s="7">
        <v>1147947.99</v>
      </c>
      <c r="Q177" s="7">
        <v>76974.899999999994</v>
      </c>
      <c r="R177" s="7">
        <f t="shared" si="20"/>
        <v>123781.18036569157</v>
      </c>
      <c r="S177" s="7">
        <v>0</v>
      </c>
      <c r="T177" s="14">
        <f t="shared" si="21"/>
        <v>15979.906046986865</v>
      </c>
      <c r="U177" s="1">
        <f t="shared" si="23"/>
        <v>3.8000000000000114</v>
      </c>
      <c r="V177" s="7">
        <f t="shared" si="23"/>
        <v>106871.69000000018</v>
      </c>
      <c r="W177" s="7">
        <f t="shared" si="23"/>
        <v>-5306.7394192865468</v>
      </c>
      <c r="X177" s="7">
        <f t="shared" si="22"/>
        <v>101564.95036569145</v>
      </c>
      <c r="Y177" s="7">
        <f t="shared" si="22"/>
        <v>98152.149999999907</v>
      </c>
      <c r="Z177" s="7">
        <f t="shared" si="22"/>
        <v>2241.9899999999907</v>
      </c>
      <c r="AA177" s="7">
        <f t="shared" si="22"/>
        <v>1170.8103656915773</v>
      </c>
      <c r="AB177" s="7">
        <f t="shared" si="22"/>
        <v>0</v>
      </c>
      <c r="AC177" s="14">
        <f t="shared" si="22"/>
        <v>506.72323028052779</v>
      </c>
    </row>
    <row r="178" spans="1:32" x14ac:dyDescent="0.25">
      <c r="A178" s="7" t="s">
        <v>229</v>
      </c>
      <c r="B178" s="7" t="s">
        <v>230</v>
      </c>
      <c r="C178" s="1">
        <v>770.5</v>
      </c>
      <c r="D178" s="7">
        <v>7389588.8899999997</v>
      </c>
      <c r="E178" s="7">
        <v>-815884.45856235677</v>
      </c>
      <c r="F178" s="7">
        <f t="shared" si="17"/>
        <v>6573704.4299999997</v>
      </c>
      <c r="G178" s="7">
        <v>1985201.61</v>
      </c>
      <c r="H178" s="7">
        <v>228017.99</v>
      </c>
      <c r="I178" s="7">
        <f t="shared" si="18"/>
        <v>4360484.83</v>
      </c>
      <c r="J178" s="7">
        <v>0</v>
      </c>
      <c r="K178" s="14">
        <v>8531.7343921607571</v>
      </c>
      <c r="L178" s="1">
        <v>788.3</v>
      </c>
      <c r="M178" s="7">
        <v>7796380.8000000007</v>
      </c>
      <c r="N178" s="7">
        <v>-827247.3830824882</v>
      </c>
      <c r="O178" s="7">
        <f t="shared" si="19"/>
        <v>6969133.4169175122</v>
      </c>
      <c r="P178" s="7">
        <v>2004315.72</v>
      </c>
      <c r="Q178" s="7">
        <v>234858.53</v>
      </c>
      <c r="R178" s="7">
        <f t="shared" si="20"/>
        <v>4729959.1669175122</v>
      </c>
      <c r="S178" s="7">
        <v>0</v>
      </c>
      <c r="T178" s="14">
        <f t="shared" si="21"/>
        <v>8840.7121868800114</v>
      </c>
      <c r="U178" s="1">
        <f t="shared" si="23"/>
        <v>17.799999999999955</v>
      </c>
      <c r="V178" s="7">
        <f t="shared" si="23"/>
        <v>406791.91000000108</v>
      </c>
      <c r="W178" s="7">
        <f t="shared" si="23"/>
        <v>-11362.924520131433</v>
      </c>
      <c r="X178" s="7">
        <f t="shared" si="22"/>
        <v>395428.98691751249</v>
      </c>
      <c r="Y178" s="7">
        <f t="shared" si="22"/>
        <v>19114.10999999987</v>
      </c>
      <c r="Z178" s="7">
        <f t="shared" si="22"/>
        <v>6840.5400000000081</v>
      </c>
      <c r="AA178" s="7">
        <f t="shared" si="22"/>
        <v>369474.33691751212</v>
      </c>
      <c r="AB178" s="7">
        <f t="shared" si="22"/>
        <v>0</v>
      </c>
      <c r="AC178" s="14">
        <f t="shared" si="22"/>
        <v>308.97779471925423</v>
      </c>
    </row>
    <row r="179" spans="1:32" x14ac:dyDescent="0.25">
      <c r="A179" s="7" t="s">
        <v>229</v>
      </c>
      <c r="B179" s="7" t="s">
        <v>231</v>
      </c>
      <c r="C179" s="1">
        <v>669.7</v>
      </c>
      <c r="D179" s="7">
        <v>6181662.4699999997</v>
      </c>
      <c r="E179" s="7">
        <v>-682517.3108312377</v>
      </c>
      <c r="F179" s="7">
        <f t="shared" si="17"/>
        <v>5499145.1600000001</v>
      </c>
      <c r="G179" s="7">
        <v>1401922.5</v>
      </c>
      <c r="H179" s="7">
        <v>136632.35</v>
      </c>
      <c r="I179" s="7">
        <f t="shared" si="18"/>
        <v>3960590.31</v>
      </c>
      <c r="J179" s="7">
        <v>0</v>
      </c>
      <c r="K179" s="14">
        <v>8211.3522185011352</v>
      </c>
      <c r="L179" s="1">
        <v>654.79999999999995</v>
      </c>
      <c r="M179" s="7">
        <v>6257697.1200000001</v>
      </c>
      <c r="N179" s="7">
        <v>-663982.90430385631</v>
      </c>
      <c r="O179" s="7">
        <f t="shared" si="19"/>
        <v>5593714.2156961439</v>
      </c>
      <c r="P179" s="7">
        <v>1429273.35</v>
      </c>
      <c r="Q179" s="7">
        <v>140731.32</v>
      </c>
      <c r="R179" s="7">
        <f t="shared" si="20"/>
        <v>4023709.545696144</v>
      </c>
      <c r="S179" s="7">
        <v>0</v>
      </c>
      <c r="T179" s="14">
        <f t="shared" si="21"/>
        <v>8542.630140036872</v>
      </c>
      <c r="U179" s="1">
        <f t="shared" si="23"/>
        <v>-14.900000000000091</v>
      </c>
      <c r="V179" s="7">
        <f t="shared" si="23"/>
        <v>76034.650000000373</v>
      </c>
      <c r="W179" s="7">
        <f t="shared" si="23"/>
        <v>18534.40652738139</v>
      </c>
      <c r="X179" s="7">
        <f t="shared" si="22"/>
        <v>94569.055696143769</v>
      </c>
      <c r="Y179" s="7">
        <f t="shared" si="22"/>
        <v>27350.850000000093</v>
      </c>
      <c r="Z179" s="7">
        <f t="shared" si="22"/>
        <v>4098.9700000000012</v>
      </c>
      <c r="AA179" s="7">
        <f t="shared" si="22"/>
        <v>63119.235696143936</v>
      </c>
      <c r="AB179" s="7">
        <f t="shared" si="22"/>
        <v>0</v>
      </c>
      <c r="AC179" s="14">
        <f t="shared" si="22"/>
        <v>331.27792153573682</v>
      </c>
    </row>
    <row r="180" spans="1:32" x14ac:dyDescent="0.25">
      <c r="A180" s="7" t="s">
        <v>229</v>
      </c>
      <c r="B180" s="7" t="s">
        <v>232</v>
      </c>
      <c r="C180" s="1">
        <v>203.8</v>
      </c>
      <c r="D180" s="7">
        <v>2835238.3400000003</v>
      </c>
      <c r="E180" s="7">
        <v>-313038.64563514781</v>
      </c>
      <c r="F180" s="7">
        <f t="shared" si="17"/>
        <v>2522199.69</v>
      </c>
      <c r="G180" s="7">
        <v>375560.51</v>
      </c>
      <c r="H180" s="7">
        <v>40869.07</v>
      </c>
      <c r="I180" s="7">
        <f t="shared" si="18"/>
        <v>2105770.11</v>
      </c>
      <c r="J180" s="7">
        <v>0</v>
      </c>
      <c r="K180" s="14">
        <v>12375.851382512999</v>
      </c>
      <c r="L180" s="1">
        <v>202.9</v>
      </c>
      <c r="M180" s="7">
        <v>2923911.71</v>
      </c>
      <c r="N180" s="7">
        <v>-310246.30177912075</v>
      </c>
      <c r="O180" s="7">
        <f t="shared" si="19"/>
        <v>2613665.4082208793</v>
      </c>
      <c r="P180" s="7">
        <v>389280.29</v>
      </c>
      <c r="Q180" s="7">
        <v>42095.14</v>
      </c>
      <c r="R180" s="7">
        <f t="shared" si="20"/>
        <v>2182289.9782208791</v>
      </c>
      <c r="S180" s="7">
        <v>0</v>
      </c>
      <c r="T180" s="14">
        <f t="shared" si="21"/>
        <v>12881.544643769736</v>
      </c>
      <c r="U180" s="1">
        <f t="shared" si="23"/>
        <v>-0.90000000000000568</v>
      </c>
      <c r="V180" s="7">
        <f t="shared" si="23"/>
        <v>88673.369999999646</v>
      </c>
      <c r="W180" s="7">
        <f t="shared" si="23"/>
        <v>2792.3438560270588</v>
      </c>
      <c r="X180" s="7">
        <f t="shared" si="22"/>
        <v>91465.718220879324</v>
      </c>
      <c r="Y180" s="7">
        <f t="shared" si="22"/>
        <v>13719.77999999997</v>
      </c>
      <c r="Z180" s="7">
        <f t="shared" si="22"/>
        <v>1226.0699999999997</v>
      </c>
      <c r="AA180" s="7">
        <f t="shared" si="22"/>
        <v>76519.868220879231</v>
      </c>
      <c r="AB180" s="7">
        <f t="shared" si="22"/>
        <v>0</v>
      </c>
      <c r="AC180" s="14">
        <f t="shared" si="22"/>
        <v>505.69326125673615</v>
      </c>
    </row>
    <row r="181" spans="1:32" x14ac:dyDescent="0.25">
      <c r="A181" s="7" t="s">
        <v>229</v>
      </c>
      <c r="B181" s="7" t="s">
        <v>233</v>
      </c>
      <c r="C181" s="1">
        <v>64.699999999999989</v>
      </c>
      <c r="D181" s="7">
        <v>1167734.9400000002</v>
      </c>
      <c r="E181" s="7">
        <v>-128929.60670052192</v>
      </c>
      <c r="F181" s="7">
        <f t="shared" si="17"/>
        <v>1038805.33</v>
      </c>
      <c r="G181" s="7">
        <v>371026.25</v>
      </c>
      <c r="H181" s="7">
        <v>41595</v>
      </c>
      <c r="I181" s="7">
        <f t="shared" si="18"/>
        <v>626184.07999999996</v>
      </c>
      <c r="J181" s="7">
        <v>0</v>
      </c>
      <c r="K181" s="14">
        <v>16055.716324954454</v>
      </c>
      <c r="L181" s="1">
        <v>63.1</v>
      </c>
      <c r="M181" s="7">
        <v>1181176</v>
      </c>
      <c r="N181" s="7">
        <v>-125330.55786087835</v>
      </c>
      <c r="O181" s="7">
        <f t="shared" si="19"/>
        <v>1055845.4421391217</v>
      </c>
      <c r="P181" s="7">
        <v>366915.65</v>
      </c>
      <c r="Q181" s="7">
        <v>42842.85</v>
      </c>
      <c r="R181" s="7">
        <f t="shared" si="20"/>
        <v>646086.9421391217</v>
      </c>
      <c r="S181" s="7">
        <v>0</v>
      </c>
      <c r="T181" s="14">
        <f t="shared" si="21"/>
        <v>16732.891317577207</v>
      </c>
      <c r="U181" s="1">
        <f t="shared" si="23"/>
        <v>-1.5999999999999872</v>
      </c>
      <c r="V181" s="7">
        <f t="shared" si="23"/>
        <v>13441.059999999823</v>
      </c>
      <c r="W181" s="7">
        <f t="shared" si="23"/>
        <v>3599.0488396435685</v>
      </c>
      <c r="X181" s="7">
        <f t="shared" si="22"/>
        <v>17040.112139121746</v>
      </c>
      <c r="Y181" s="7">
        <f t="shared" si="22"/>
        <v>-4110.5999999999767</v>
      </c>
      <c r="Z181" s="7">
        <f t="shared" si="22"/>
        <v>1247.8499999999985</v>
      </c>
      <c r="AA181" s="7">
        <f t="shared" si="22"/>
        <v>19902.862139121746</v>
      </c>
      <c r="AB181" s="7">
        <f t="shared" si="22"/>
        <v>0</v>
      </c>
      <c r="AC181" s="14">
        <f t="shared" si="22"/>
        <v>677.17499262275305</v>
      </c>
    </row>
    <row r="182" spans="1:32" x14ac:dyDescent="0.25">
      <c r="B182" s="7" t="s">
        <v>246</v>
      </c>
      <c r="C182" s="1">
        <v>0</v>
      </c>
      <c r="D182" s="7">
        <v>0</v>
      </c>
      <c r="E182" s="7">
        <v>0</v>
      </c>
      <c r="F182" s="7">
        <f t="shared" si="17"/>
        <v>0</v>
      </c>
      <c r="G182" s="7">
        <v>0</v>
      </c>
      <c r="H182" s="7">
        <v>0</v>
      </c>
      <c r="I182" s="7">
        <f t="shared" si="18"/>
        <v>0</v>
      </c>
      <c r="J182" s="7">
        <v>0</v>
      </c>
      <c r="K182" s="14">
        <v>0</v>
      </c>
      <c r="L182" s="1">
        <v>0</v>
      </c>
      <c r="M182" s="7">
        <v>0</v>
      </c>
      <c r="N182" s="7">
        <v>0</v>
      </c>
      <c r="O182" s="7">
        <f t="shared" si="19"/>
        <v>0</v>
      </c>
      <c r="P182" s="7">
        <v>0</v>
      </c>
      <c r="Q182" s="7">
        <v>0</v>
      </c>
      <c r="R182" s="7">
        <f t="shared" si="20"/>
        <v>0</v>
      </c>
      <c r="S182" s="7">
        <v>0</v>
      </c>
      <c r="T182" s="14">
        <v>0</v>
      </c>
      <c r="U182" s="1">
        <f t="shared" ref="U182" si="24">L182-C182</f>
        <v>0</v>
      </c>
      <c r="V182" s="7">
        <f t="shared" ref="V182" si="25">M182-D182</f>
        <v>0</v>
      </c>
      <c r="W182" s="7">
        <f t="shared" ref="W182" si="26">N182-E182</f>
        <v>0</v>
      </c>
      <c r="X182" s="7">
        <f t="shared" ref="X182" si="27">O182-F182</f>
        <v>0</v>
      </c>
      <c r="Y182" s="7">
        <f t="shared" ref="Y182" si="28">P182-G182</f>
        <v>0</v>
      </c>
      <c r="Z182" s="7">
        <f t="shared" ref="Z182" si="29">Q182-H182</f>
        <v>0</v>
      </c>
      <c r="AA182" s="7">
        <f t="shared" ref="AA182" si="30">R182-I182</f>
        <v>0</v>
      </c>
      <c r="AB182" s="7">
        <f t="shared" ref="AB182" si="31">S182-J182</f>
        <v>0</v>
      </c>
      <c r="AC182" s="14">
        <v>0</v>
      </c>
    </row>
    <row r="183" spans="1:32" x14ac:dyDescent="0.25">
      <c r="K183" s="14"/>
      <c r="T183" s="14"/>
      <c r="AC183" s="14"/>
    </row>
    <row r="184" spans="1:32" x14ac:dyDescent="0.25">
      <c r="A184" s="12"/>
      <c r="B184" s="12" t="s">
        <v>234</v>
      </c>
      <c r="C184" s="4">
        <f t="shared" ref="C184:J184" si="32">SUM(C4:C183)</f>
        <v>865016.89999999932</v>
      </c>
      <c r="D184" s="12">
        <f t="shared" si="32"/>
        <v>7450314092.593997</v>
      </c>
      <c r="E184" s="12">
        <f t="shared" si="32"/>
        <v>-822396894.00000036</v>
      </c>
      <c r="F184" s="12">
        <f>ROUND(SUM(F4:F183),0)</f>
        <v>6627917199</v>
      </c>
      <c r="G184" s="12">
        <f t="shared" ref="G184:H184" si="33">ROUND(SUM(G4:G183),0)</f>
        <v>2328898647</v>
      </c>
      <c r="H184" s="12">
        <f t="shared" si="33"/>
        <v>178449673</v>
      </c>
      <c r="I184" s="12">
        <f>ROUND(SUM(I4:I183),0)+1</f>
        <v>4120568879</v>
      </c>
      <c r="J184" s="12">
        <f t="shared" si="32"/>
        <v>-136527.44</v>
      </c>
      <c r="K184" s="16">
        <f>F184/C184</f>
        <v>7662.1823215245913</v>
      </c>
      <c r="L184" s="4">
        <f t="shared" ref="L184:S184" si="34">SUM(L4:L183)</f>
        <v>870641.1</v>
      </c>
      <c r="M184" s="12">
        <f t="shared" si="34"/>
        <v>7751913977.0860014</v>
      </c>
      <c r="N184" s="12">
        <f t="shared" si="34"/>
        <v>-822396893.99999988</v>
      </c>
      <c r="O184" s="12">
        <f t="shared" si="34"/>
        <v>6929517083.0860062</v>
      </c>
      <c r="P184" s="12">
        <f t="shared" si="34"/>
        <v>2358852184.1299992</v>
      </c>
      <c r="Q184" s="12">
        <f>SUM(Q4:Q183)-1</f>
        <v>183803162.56999978</v>
      </c>
      <c r="R184" s="12">
        <f>SUM(R4:R183)+1</f>
        <v>4386861736.3859987</v>
      </c>
      <c r="S184" s="12">
        <f t="shared" si="34"/>
        <v>114207.3</v>
      </c>
      <c r="T184" s="16">
        <f>O184/L184</f>
        <v>7959.0971332343561</v>
      </c>
      <c r="U184" s="4">
        <f t="shared" ref="U184:AB184" si="35">SUM(U4:U183)</f>
        <v>5624.2000000000116</v>
      </c>
      <c r="V184" s="12">
        <f t="shared" si="35"/>
        <v>301599884.49199992</v>
      </c>
      <c r="W184" s="12">
        <f t="shared" si="35"/>
        <v>5.0387461669743061E-7</v>
      </c>
      <c r="X184" s="12">
        <f t="shared" si="35"/>
        <v>301599884.51599991</v>
      </c>
      <c r="Y184" s="12">
        <f t="shared" si="35"/>
        <v>29953537.010000013</v>
      </c>
      <c r="Z184" s="12">
        <f t="shared" si="35"/>
        <v>5353490.2300000004</v>
      </c>
      <c r="AA184" s="12">
        <f t="shared" si="35"/>
        <v>266292857.04599991</v>
      </c>
      <c r="AB184" s="12">
        <f t="shared" si="35"/>
        <v>250734.74</v>
      </c>
      <c r="AC184" s="16">
        <f>T184-K184</f>
        <v>296.91481170976476</v>
      </c>
    </row>
    <row r="185" spans="1:32" x14ac:dyDescent="0.25">
      <c r="A185" s="18"/>
      <c r="B185" s="18"/>
      <c r="C185" s="19"/>
      <c r="D185" s="18"/>
      <c r="E185" s="18"/>
      <c r="F185" s="18"/>
      <c r="G185" s="18"/>
      <c r="H185" s="18"/>
      <c r="I185" s="18"/>
      <c r="J185" s="18"/>
      <c r="K185" s="20"/>
      <c r="L185" s="19"/>
      <c r="M185" s="18"/>
      <c r="N185" s="18"/>
      <c r="O185" s="18"/>
      <c r="P185" s="18"/>
      <c r="Q185" s="18"/>
      <c r="R185" s="18"/>
      <c r="S185" s="18"/>
      <c r="T185" s="20"/>
      <c r="U185" s="19"/>
      <c r="V185" s="18"/>
      <c r="W185" s="18"/>
      <c r="X185" s="18"/>
      <c r="Y185" s="18"/>
      <c r="Z185" s="18"/>
      <c r="AA185" s="18"/>
      <c r="AB185" s="18"/>
      <c r="AC185" s="20"/>
    </row>
    <row r="186" spans="1:32" x14ac:dyDescent="0.25">
      <c r="D186" s="22" t="s">
        <v>247</v>
      </c>
      <c r="E186" s="23"/>
      <c r="F186" s="21">
        <f>SUM(F4:F181)</f>
        <v>6627917198.5699987</v>
      </c>
      <c r="AD186" s="13"/>
      <c r="AE186" s="13"/>
      <c r="AF186" s="13"/>
    </row>
    <row r="188" spans="1:32" ht="17.25" customHeight="1" x14ac:dyDescent="0.25">
      <c r="AD188" s="13"/>
      <c r="AE188" s="13"/>
      <c r="AF188" s="13"/>
    </row>
    <row r="189" spans="1:32" x14ac:dyDescent="0.25">
      <c r="AD189" s="13"/>
      <c r="AE189" s="13"/>
      <c r="AF189" s="13"/>
    </row>
  </sheetData>
  <autoFilter ref="A2:AC184"/>
  <mergeCells count="4">
    <mergeCell ref="D186:E186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FY2016-17 Total Program Funding as Appropriated AND
FY2017-18 Estimate Based on Governor's November 1, 2016 Budget Request&amp;"-,Bold"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2017-18 to 2018-19 Gov Req</vt:lpstr>
      <vt:lpstr>'2017-18 to 2018-19 Gov Req'!Print_Area</vt:lpstr>
      <vt:lpstr>'2017-18 to 2018-19 Gov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2015-10-30T22:03:02Z</cp:lastPrinted>
  <dcterms:created xsi:type="dcterms:W3CDTF">2012-04-09T19:03:04Z</dcterms:created>
  <dcterms:modified xsi:type="dcterms:W3CDTF">2018-03-26T15:35:04Z</dcterms:modified>
</cp:coreProperties>
</file>