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/>
  </bookViews>
  <sheets>
    <sheet name="Worksheet" sheetId="1" r:id="rId1"/>
  </sheets>
  <externalReferences>
    <externalReference r:id="rId2"/>
  </externalReferences>
  <definedNames>
    <definedName name="_Order1" hidden="1">255</definedName>
    <definedName name="MILL">#REF!</definedName>
    <definedName name="_xlnm.Print_Area" localSheetId="0">Worksheet!$A$1:$C$321</definedName>
    <definedName name="SUMMARY">'[1]district disk'!#REF!</definedName>
  </definedNames>
  <calcPr calcId="145621"/>
</workbook>
</file>

<file path=xl/calcChain.xml><?xml version="1.0" encoding="utf-8"?>
<calcChain xmlns="http://schemas.openxmlformats.org/spreadsheetml/2006/main">
  <c r="FY330" i="1" l="1"/>
  <c r="FX323" i="1"/>
  <c r="FW323" i="1"/>
  <c r="FV323" i="1"/>
  <c r="FU323" i="1"/>
  <c r="FT323" i="1"/>
  <c r="FS323" i="1"/>
  <c r="FR323" i="1"/>
  <c r="FQ323" i="1"/>
  <c r="FP323" i="1"/>
  <c r="FO323" i="1"/>
  <c r="FN323" i="1"/>
  <c r="FM323" i="1"/>
  <c r="FL323" i="1"/>
  <c r="FK323" i="1"/>
  <c r="FJ323" i="1"/>
  <c r="FI323" i="1"/>
  <c r="FH323" i="1"/>
  <c r="FG323" i="1"/>
  <c r="FF323" i="1"/>
  <c r="FE323" i="1"/>
  <c r="FD323" i="1"/>
  <c r="FC323" i="1"/>
  <c r="FB323" i="1"/>
  <c r="FA323" i="1"/>
  <c r="EZ323" i="1"/>
  <c r="EY323" i="1"/>
  <c r="EX323" i="1"/>
  <c r="EW323" i="1"/>
  <c r="EV323" i="1"/>
  <c r="EU323" i="1"/>
  <c r="ET323" i="1"/>
  <c r="ES323" i="1"/>
  <c r="ER323" i="1"/>
  <c r="EQ323" i="1"/>
  <c r="EP323" i="1"/>
  <c r="EO323" i="1"/>
  <c r="EN323" i="1"/>
  <c r="EM323" i="1"/>
  <c r="EL323" i="1"/>
  <c r="EK323" i="1"/>
  <c r="EJ323" i="1"/>
  <c r="EI323" i="1"/>
  <c r="EH323" i="1"/>
  <c r="EG323" i="1"/>
  <c r="EF323" i="1"/>
  <c r="EE323" i="1"/>
  <c r="ED323" i="1"/>
  <c r="EC323" i="1"/>
  <c r="EB323" i="1"/>
  <c r="EA323" i="1"/>
  <c r="DZ323" i="1"/>
  <c r="DY323" i="1"/>
  <c r="DX323" i="1"/>
  <c r="DW323" i="1"/>
  <c r="DV323" i="1"/>
  <c r="DU323" i="1"/>
  <c r="DT323" i="1"/>
  <c r="DS323" i="1"/>
  <c r="DR323" i="1"/>
  <c r="DQ323" i="1"/>
  <c r="DP323" i="1"/>
  <c r="DO323" i="1"/>
  <c r="DN323" i="1"/>
  <c r="DM323" i="1"/>
  <c r="DL323" i="1"/>
  <c r="DK323" i="1"/>
  <c r="DJ323" i="1"/>
  <c r="DI323" i="1"/>
  <c r="DH323" i="1"/>
  <c r="DG323" i="1"/>
  <c r="DF323" i="1"/>
  <c r="DE323" i="1"/>
  <c r="DD323" i="1"/>
  <c r="DC323" i="1"/>
  <c r="DB323" i="1"/>
  <c r="DA323" i="1"/>
  <c r="CZ323" i="1"/>
  <c r="CY323" i="1"/>
  <c r="CX323" i="1"/>
  <c r="CW323" i="1"/>
  <c r="CV323" i="1"/>
  <c r="CU323" i="1"/>
  <c r="CT323" i="1"/>
  <c r="CS323" i="1"/>
  <c r="CR323" i="1"/>
  <c r="CQ323" i="1"/>
  <c r="CP323" i="1"/>
  <c r="CO323" i="1"/>
  <c r="CN323" i="1"/>
  <c r="CM323" i="1"/>
  <c r="CL323" i="1"/>
  <c r="CK323" i="1"/>
  <c r="CJ323" i="1"/>
  <c r="CI323" i="1"/>
  <c r="CH323" i="1"/>
  <c r="CG323" i="1"/>
  <c r="CF323" i="1"/>
  <c r="CE323" i="1"/>
  <c r="CD323" i="1"/>
  <c r="CC323" i="1"/>
  <c r="CB323" i="1"/>
  <c r="CA323" i="1"/>
  <c r="BZ323" i="1"/>
  <c r="BY323" i="1"/>
  <c r="BX323" i="1"/>
  <c r="BW323" i="1"/>
  <c r="BV323" i="1"/>
  <c r="BU323" i="1"/>
  <c r="BT323" i="1"/>
  <c r="BS323" i="1"/>
  <c r="BR323" i="1"/>
  <c r="BQ323" i="1"/>
  <c r="BP323" i="1"/>
  <c r="BO323" i="1"/>
  <c r="BN323" i="1"/>
  <c r="BM323" i="1"/>
  <c r="BL323" i="1"/>
  <c r="BK323" i="1"/>
  <c r="BJ323" i="1"/>
  <c r="BI323" i="1"/>
  <c r="BH323" i="1"/>
  <c r="BG323" i="1"/>
  <c r="BF323" i="1"/>
  <c r="BE323" i="1"/>
  <c r="BD323" i="1"/>
  <c r="BC323" i="1"/>
  <c r="BB323" i="1"/>
  <c r="BA323" i="1"/>
  <c r="AZ323" i="1"/>
  <c r="AY323" i="1"/>
  <c r="AX323" i="1"/>
  <c r="AW323" i="1"/>
  <c r="AV323" i="1"/>
  <c r="AU323" i="1"/>
  <c r="AT323" i="1"/>
  <c r="AS323" i="1"/>
  <c r="AR323" i="1"/>
  <c r="AQ323" i="1"/>
  <c r="AP323" i="1"/>
  <c r="AO323" i="1"/>
  <c r="AN323" i="1"/>
  <c r="AM323" i="1"/>
  <c r="AL323" i="1"/>
  <c r="AK323" i="1"/>
  <c r="AJ323" i="1"/>
  <c r="AI323" i="1"/>
  <c r="AH323" i="1"/>
  <c r="AG323" i="1"/>
  <c r="AF323" i="1"/>
  <c r="AE323" i="1"/>
  <c r="AD323" i="1"/>
  <c r="AC323" i="1"/>
  <c r="AB323" i="1"/>
  <c r="AA323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FZ319" i="1"/>
  <c r="FX311" i="1"/>
  <c r="FW311" i="1"/>
  <c r="FV311" i="1"/>
  <c r="FU311" i="1"/>
  <c r="FT311" i="1"/>
  <c r="FS311" i="1"/>
  <c r="FR311" i="1"/>
  <c r="FQ311" i="1"/>
  <c r="FP311" i="1"/>
  <c r="FO311" i="1"/>
  <c r="FN311" i="1"/>
  <c r="FM311" i="1"/>
  <c r="FL311" i="1"/>
  <c r="FK311" i="1"/>
  <c r="FJ311" i="1"/>
  <c r="FG311" i="1"/>
  <c r="FF311" i="1"/>
  <c r="FE311" i="1"/>
  <c r="FD311" i="1"/>
  <c r="FC311" i="1"/>
  <c r="FB311" i="1"/>
  <c r="EZ311" i="1"/>
  <c r="EY311" i="1"/>
  <c r="EX311" i="1"/>
  <c r="EW311" i="1"/>
  <c r="EV311" i="1"/>
  <c r="EU311" i="1"/>
  <c r="ET311" i="1"/>
  <c r="ES311" i="1"/>
  <c r="EO311" i="1"/>
  <c r="EN311" i="1"/>
  <c r="EM311" i="1"/>
  <c r="EL311" i="1"/>
  <c r="EK311" i="1"/>
  <c r="EJ311" i="1"/>
  <c r="EI311" i="1"/>
  <c r="EH311" i="1"/>
  <c r="EG311" i="1"/>
  <c r="EF311" i="1"/>
  <c r="EE311" i="1"/>
  <c r="EC311" i="1"/>
  <c r="EB311" i="1"/>
  <c r="EA311" i="1"/>
  <c r="DZ311" i="1"/>
  <c r="DY311" i="1"/>
  <c r="DX311" i="1"/>
  <c r="DW311" i="1"/>
  <c r="DV311" i="1"/>
  <c r="DU311" i="1"/>
  <c r="DT311" i="1"/>
  <c r="DS311" i="1"/>
  <c r="DR311" i="1"/>
  <c r="DQ311" i="1"/>
  <c r="DP311" i="1"/>
  <c r="DO311" i="1"/>
  <c r="DN311" i="1"/>
  <c r="DM311" i="1"/>
  <c r="DL311" i="1"/>
  <c r="DJ311" i="1"/>
  <c r="DI311" i="1"/>
  <c r="DH311" i="1"/>
  <c r="DG311" i="1"/>
  <c r="DF311" i="1"/>
  <c r="DE311" i="1"/>
  <c r="DD311" i="1"/>
  <c r="DC311" i="1"/>
  <c r="DB311" i="1"/>
  <c r="DA311" i="1"/>
  <c r="CZ311" i="1"/>
  <c r="CY311" i="1"/>
  <c r="CX311" i="1"/>
  <c r="CW311" i="1"/>
  <c r="CV311" i="1"/>
  <c r="CU311" i="1"/>
  <c r="CT311" i="1"/>
  <c r="CS311" i="1"/>
  <c r="CR311" i="1"/>
  <c r="CQ311" i="1"/>
  <c r="CP311" i="1"/>
  <c r="CO311" i="1"/>
  <c r="CM311" i="1"/>
  <c r="CJ311" i="1"/>
  <c r="CI311" i="1"/>
  <c r="CH311" i="1"/>
  <c r="CG311" i="1"/>
  <c r="CF311" i="1"/>
  <c r="CE311" i="1"/>
  <c r="CD311" i="1"/>
  <c r="CC311" i="1"/>
  <c r="CA311" i="1"/>
  <c r="BZ311" i="1"/>
  <c r="BY311" i="1"/>
  <c r="BX311" i="1"/>
  <c r="BW311" i="1"/>
  <c r="BV311" i="1"/>
  <c r="BU311" i="1"/>
  <c r="BT311" i="1"/>
  <c r="BS311" i="1"/>
  <c r="BR311" i="1"/>
  <c r="BP311" i="1"/>
  <c r="BO311" i="1"/>
  <c r="BN311" i="1"/>
  <c r="BM311" i="1"/>
  <c r="BL311" i="1"/>
  <c r="BK311" i="1"/>
  <c r="BJ311" i="1"/>
  <c r="BI311" i="1"/>
  <c r="BH311" i="1"/>
  <c r="BG311" i="1"/>
  <c r="BF311" i="1"/>
  <c r="BE311" i="1"/>
  <c r="BD311" i="1"/>
  <c r="BC311" i="1"/>
  <c r="BB311" i="1"/>
  <c r="BA311" i="1"/>
  <c r="AZ311" i="1"/>
  <c r="AY311" i="1"/>
  <c r="AX311" i="1"/>
  <c r="AW311" i="1"/>
  <c r="AV311" i="1"/>
  <c r="AU311" i="1"/>
  <c r="AT311" i="1"/>
  <c r="AS311" i="1"/>
  <c r="AR311" i="1"/>
  <c r="AQ311" i="1"/>
  <c r="AO311" i="1"/>
  <c r="AN311" i="1"/>
  <c r="AM311" i="1"/>
  <c r="AL311" i="1"/>
  <c r="AK311" i="1"/>
  <c r="AJ311" i="1"/>
  <c r="AI311" i="1"/>
  <c r="AH311" i="1"/>
  <c r="AF311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P311" i="1"/>
  <c r="M311" i="1"/>
  <c r="K311" i="1"/>
  <c r="J311" i="1"/>
  <c r="I311" i="1"/>
  <c r="H311" i="1"/>
  <c r="G311" i="1"/>
  <c r="F311" i="1"/>
  <c r="E311" i="1"/>
  <c r="D311" i="1"/>
  <c r="FX309" i="1"/>
  <c r="FW309" i="1"/>
  <c r="FV309" i="1"/>
  <c r="FU309" i="1"/>
  <c r="FT309" i="1"/>
  <c r="FS309" i="1"/>
  <c r="FR309" i="1"/>
  <c r="FQ309" i="1"/>
  <c r="FP309" i="1"/>
  <c r="FO309" i="1"/>
  <c r="FN309" i="1"/>
  <c r="FM309" i="1"/>
  <c r="FL309" i="1"/>
  <c r="FK309" i="1"/>
  <c r="FJ309" i="1"/>
  <c r="FI309" i="1"/>
  <c r="FH309" i="1"/>
  <c r="FG309" i="1"/>
  <c r="FF309" i="1"/>
  <c r="FE309" i="1"/>
  <c r="FD309" i="1"/>
  <c r="FC309" i="1"/>
  <c r="FB309" i="1"/>
  <c r="FA309" i="1"/>
  <c r="EZ309" i="1"/>
  <c r="EY309" i="1"/>
  <c r="EX309" i="1"/>
  <c r="EW309" i="1"/>
  <c r="EV309" i="1"/>
  <c r="EU309" i="1"/>
  <c r="ET309" i="1"/>
  <c r="ES309" i="1"/>
  <c r="ER309" i="1"/>
  <c r="EQ309" i="1"/>
  <c r="EP309" i="1"/>
  <c r="EO309" i="1"/>
  <c r="EN309" i="1"/>
  <c r="EM309" i="1"/>
  <c r="EL309" i="1"/>
  <c r="EK309" i="1"/>
  <c r="EJ309" i="1"/>
  <c r="EI309" i="1"/>
  <c r="EH309" i="1"/>
  <c r="EG309" i="1"/>
  <c r="EF309" i="1"/>
  <c r="EE309" i="1"/>
  <c r="ED309" i="1"/>
  <c r="EC309" i="1"/>
  <c r="EB309" i="1"/>
  <c r="EA309" i="1"/>
  <c r="DZ309" i="1"/>
  <c r="DY309" i="1"/>
  <c r="DX309" i="1"/>
  <c r="DW309" i="1"/>
  <c r="DV309" i="1"/>
  <c r="DU309" i="1"/>
  <c r="DT309" i="1"/>
  <c r="DS309" i="1"/>
  <c r="DR309" i="1"/>
  <c r="DQ309" i="1"/>
  <c r="DP309" i="1"/>
  <c r="DO309" i="1"/>
  <c r="DN309" i="1"/>
  <c r="DM309" i="1"/>
  <c r="DL309" i="1"/>
  <c r="DK309" i="1"/>
  <c r="DJ309" i="1"/>
  <c r="DI309" i="1"/>
  <c r="DH309" i="1"/>
  <c r="DG309" i="1"/>
  <c r="DF309" i="1"/>
  <c r="DE309" i="1"/>
  <c r="DD309" i="1"/>
  <c r="DC309" i="1"/>
  <c r="DB309" i="1"/>
  <c r="DA309" i="1"/>
  <c r="CZ309" i="1"/>
  <c r="CY309" i="1"/>
  <c r="CX309" i="1"/>
  <c r="CW309" i="1"/>
  <c r="CV309" i="1"/>
  <c r="CU309" i="1"/>
  <c r="CT309" i="1"/>
  <c r="CS309" i="1"/>
  <c r="CR309" i="1"/>
  <c r="CQ309" i="1"/>
  <c r="CP309" i="1"/>
  <c r="CO309" i="1"/>
  <c r="CN309" i="1"/>
  <c r="CM309" i="1"/>
  <c r="CL309" i="1"/>
  <c r="CK309" i="1"/>
  <c r="CJ309" i="1"/>
  <c r="CI309" i="1"/>
  <c r="CH309" i="1"/>
  <c r="CG309" i="1"/>
  <c r="CF309" i="1"/>
  <c r="CE309" i="1"/>
  <c r="CD309" i="1"/>
  <c r="CC309" i="1"/>
  <c r="CB309" i="1"/>
  <c r="CA309" i="1"/>
  <c r="BZ309" i="1"/>
  <c r="BY309" i="1"/>
  <c r="BX309" i="1"/>
  <c r="BW309" i="1"/>
  <c r="BV309" i="1"/>
  <c r="BU309" i="1"/>
  <c r="BT309" i="1"/>
  <c r="BS309" i="1"/>
  <c r="BR309" i="1"/>
  <c r="BQ309" i="1"/>
  <c r="BP309" i="1"/>
  <c r="BO309" i="1"/>
  <c r="BN309" i="1"/>
  <c r="BM309" i="1"/>
  <c r="BL309" i="1"/>
  <c r="BK309" i="1"/>
  <c r="BJ309" i="1"/>
  <c r="BI309" i="1"/>
  <c r="BH309" i="1"/>
  <c r="BG309" i="1"/>
  <c r="BF309" i="1"/>
  <c r="BE309" i="1"/>
  <c r="BD309" i="1"/>
  <c r="BC309" i="1"/>
  <c r="BB309" i="1"/>
  <c r="BA309" i="1"/>
  <c r="AZ309" i="1"/>
  <c r="AY309" i="1"/>
  <c r="AX309" i="1"/>
  <c r="AW309" i="1"/>
  <c r="AV309" i="1"/>
  <c r="AU309" i="1"/>
  <c r="AT309" i="1"/>
  <c r="AS309" i="1"/>
  <c r="AR309" i="1"/>
  <c r="AQ309" i="1"/>
  <c r="AP309" i="1"/>
  <c r="AO309" i="1"/>
  <c r="AN309" i="1"/>
  <c r="AM309" i="1"/>
  <c r="AL309" i="1"/>
  <c r="AK309" i="1"/>
  <c r="AJ309" i="1"/>
  <c r="AI309" i="1"/>
  <c r="AH309" i="1"/>
  <c r="AG309" i="1"/>
  <c r="AF309" i="1"/>
  <c r="AE309" i="1"/>
  <c r="AD309" i="1"/>
  <c r="AC309" i="1"/>
  <c r="AB309" i="1"/>
  <c r="AA309" i="1"/>
  <c r="Z309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FX307" i="1"/>
  <c r="FW307" i="1"/>
  <c r="FV307" i="1"/>
  <c r="FU307" i="1"/>
  <c r="FT307" i="1"/>
  <c r="FS307" i="1"/>
  <c r="FR307" i="1"/>
  <c r="FQ307" i="1"/>
  <c r="FP307" i="1"/>
  <c r="FO307" i="1"/>
  <c r="FN307" i="1"/>
  <c r="FM307" i="1"/>
  <c r="FL307" i="1"/>
  <c r="FK307" i="1"/>
  <c r="FJ307" i="1"/>
  <c r="FI307" i="1"/>
  <c r="FH307" i="1"/>
  <c r="FG307" i="1"/>
  <c r="FF307" i="1"/>
  <c r="FE307" i="1"/>
  <c r="FD307" i="1"/>
  <c r="FC307" i="1"/>
  <c r="FB307" i="1"/>
  <c r="FA307" i="1"/>
  <c r="EZ307" i="1"/>
  <c r="EY307" i="1"/>
  <c r="EX307" i="1"/>
  <c r="EW307" i="1"/>
  <c r="EV307" i="1"/>
  <c r="EU307" i="1"/>
  <c r="ET307" i="1"/>
  <c r="ES307" i="1"/>
  <c r="ER307" i="1"/>
  <c r="EQ307" i="1"/>
  <c r="EP307" i="1"/>
  <c r="EO307" i="1"/>
  <c r="EN307" i="1"/>
  <c r="EM307" i="1"/>
  <c r="EL307" i="1"/>
  <c r="EK307" i="1"/>
  <c r="EJ307" i="1"/>
  <c r="EI307" i="1"/>
  <c r="EH307" i="1"/>
  <c r="EG307" i="1"/>
  <c r="EF307" i="1"/>
  <c r="EE307" i="1"/>
  <c r="ED307" i="1"/>
  <c r="EC307" i="1"/>
  <c r="EB307" i="1"/>
  <c r="EA307" i="1"/>
  <c r="DZ307" i="1"/>
  <c r="DY307" i="1"/>
  <c r="DX307" i="1"/>
  <c r="DW307" i="1"/>
  <c r="DV307" i="1"/>
  <c r="DU307" i="1"/>
  <c r="DT307" i="1"/>
  <c r="DS307" i="1"/>
  <c r="DR307" i="1"/>
  <c r="DQ307" i="1"/>
  <c r="DP307" i="1"/>
  <c r="DO307" i="1"/>
  <c r="DN307" i="1"/>
  <c r="DM307" i="1"/>
  <c r="DL307" i="1"/>
  <c r="DK307" i="1"/>
  <c r="DJ307" i="1"/>
  <c r="DI307" i="1"/>
  <c r="DH307" i="1"/>
  <c r="DG307" i="1"/>
  <c r="DF307" i="1"/>
  <c r="DE307" i="1"/>
  <c r="DD307" i="1"/>
  <c r="DC307" i="1"/>
  <c r="DB307" i="1"/>
  <c r="DA307" i="1"/>
  <c r="CZ307" i="1"/>
  <c r="CY307" i="1"/>
  <c r="CX307" i="1"/>
  <c r="CW307" i="1"/>
  <c r="CV307" i="1"/>
  <c r="CU307" i="1"/>
  <c r="CT307" i="1"/>
  <c r="CS307" i="1"/>
  <c r="CR307" i="1"/>
  <c r="CQ307" i="1"/>
  <c r="CP307" i="1"/>
  <c r="CO307" i="1"/>
  <c r="CN307" i="1"/>
  <c r="CM307" i="1"/>
  <c r="CL307" i="1"/>
  <c r="CK307" i="1"/>
  <c r="CJ307" i="1"/>
  <c r="CI307" i="1"/>
  <c r="CH307" i="1"/>
  <c r="CG307" i="1"/>
  <c r="CF307" i="1"/>
  <c r="CE307" i="1"/>
  <c r="CD307" i="1"/>
  <c r="CC307" i="1"/>
  <c r="CB307" i="1"/>
  <c r="CA307" i="1"/>
  <c r="BZ307" i="1"/>
  <c r="BY307" i="1"/>
  <c r="BX307" i="1"/>
  <c r="BW307" i="1"/>
  <c r="BV307" i="1"/>
  <c r="BU307" i="1"/>
  <c r="BT307" i="1"/>
  <c r="BS307" i="1"/>
  <c r="BR307" i="1"/>
  <c r="BQ307" i="1"/>
  <c r="BP307" i="1"/>
  <c r="BO307" i="1"/>
  <c r="BN307" i="1"/>
  <c r="BM307" i="1"/>
  <c r="BL307" i="1"/>
  <c r="BK307" i="1"/>
  <c r="BJ307" i="1"/>
  <c r="BI307" i="1"/>
  <c r="BH307" i="1"/>
  <c r="BG307" i="1"/>
  <c r="BF307" i="1"/>
  <c r="BE307" i="1"/>
  <c r="BD307" i="1"/>
  <c r="BC307" i="1"/>
  <c r="BB307" i="1"/>
  <c r="BA307" i="1"/>
  <c r="AZ307" i="1"/>
  <c r="AY307" i="1"/>
  <c r="AX307" i="1"/>
  <c r="AW307" i="1"/>
  <c r="AV307" i="1"/>
  <c r="AU307" i="1"/>
  <c r="AT307" i="1"/>
  <c r="AS307" i="1"/>
  <c r="AR307" i="1"/>
  <c r="AQ307" i="1"/>
  <c r="AP307" i="1"/>
  <c r="AO307" i="1"/>
  <c r="AN307" i="1"/>
  <c r="AM307" i="1"/>
  <c r="AL307" i="1"/>
  <c r="AK307" i="1"/>
  <c r="AJ307" i="1"/>
  <c r="AI307" i="1"/>
  <c r="AH307" i="1"/>
  <c r="AG307" i="1"/>
  <c r="AF307" i="1"/>
  <c r="AE307" i="1"/>
  <c r="AD307" i="1"/>
  <c r="AC307" i="1"/>
  <c r="AB307" i="1"/>
  <c r="AA307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V298" i="1"/>
  <c r="FY284" i="1"/>
  <c r="FY298" i="1" s="1"/>
  <c r="FD284" i="1"/>
  <c r="FD298" i="1" s="1"/>
  <c r="FC284" i="1"/>
  <c r="FC298" i="1" s="1"/>
  <c r="DX284" i="1"/>
  <c r="DX298" i="1" s="1"/>
  <c r="DW284" i="1"/>
  <c r="DW298" i="1" s="1"/>
  <c r="CR284" i="1"/>
  <c r="CR298" i="1" s="1"/>
  <c r="CQ284" i="1"/>
  <c r="CQ298" i="1" s="1"/>
  <c r="BL284" i="1"/>
  <c r="BL298" i="1" s="1"/>
  <c r="BK284" i="1"/>
  <c r="BK298" i="1" s="1"/>
  <c r="AF284" i="1"/>
  <c r="AF298" i="1" s="1"/>
  <c r="AE284" i="1"/>
  <c r="AE298" i="1" s="1"/>
  <c r="FY283" i="1"/>
  <c r="FY297" i="1" s="1"/>
  <c r="FY282" i="1"/>
  <c r="FR274" i="1"/>
  <c r="ES274" i="1"/>
  <c r="EL274" i="1"/>
  <c r="DM274" i="1"/>
  <c r="DF274" i="1"/>
  <c r="CG274" i="1"/>
  <c r="BZ274" i="1"/>
  <c r="BA274" i="1"/>
  <c r="AT274" i="1"/>
  <c r="U274" i="1"/>
  <c r="N274" i="1"/>
  <c r="FX271" i="1"/>
  <c r="FX284" i="1" s="1"/>
  <c r="FX298" i="1" s="1"/>
  <c r="FW271" i="1"/>
  <c r="FW284" i="1" s="1"/>
  <c r="FW298" i="1" s="1"/>
  <c r="FV271" i="1"/>
  <c r="FV284" i="1" s="1"/>
  <c r="FV298" i="1" s="1"/>
  <c r="FU271" i="1"/>
  <c r="FU284" i="1" s="1"/>
  <c r="FU298" i="1" s="1"/>
  <c r="FT271" i="1"/>
  <c r="FT284" i="1" s="1"/>
  <c r="FT298" i="1" s="1"/>
  <c r="FS271" i="1"/>
  <c r="FS284" i="1" s="1"/>
  <c r="FS298" i="1" s="1"/>
  <c r="FR271" i="1"/>
  <c r="FR284" i="1" s="1"/>
  <c r="FR298" i="1" s="1"/>
  <c r="FQ271" i="1"/>
  <c r="FQ284" i="1" s="1"/>
  <c r="FQ298" i="1" s="1"/>
  <c r="FP271" i="1"/>
  <c r="FP284" i="1" s="1"/>
  <c r="FP298" i="1" s="1"/>
  <c r="FO271" i="1"/>
  <c r="FO284" i="1" s="1"/>
  <c r="FO298" i="1" s="1"/>
  <c r="FN271" i="1"/>
  <c r="FN284" i="1" s="1"/>
  <c r="FN298" i="1" s="1"/>
  <c r="FM271" i="1"/>
  <c r="FM284" i="1" s="1"/>
  <c r="FM298" i="1" s="1"/>
  <c r="FL271" i="1"/>
  <c r="FL284" i="1" s="1"/>
  <c r="FL298" i="1" s="1"/>
  <c r="FK271" i="1"/>
  <c r="FK284" i="1" s="1"/>
  <c r="FK298" i="1" s="1"/>
  <c r="FJ271" i="1"/>
  <c r="FJ284" i="1" s="1"/>
  <c r="FJ298" i="1" s="1"/>
  <c r="FI271" i="1"/>
  <c r="FI284" i="1" s="1"/>
  <c r="FI298" i="1" s="1"/>
  <c r="FH271" i="1"/>
  <c r="FH284" i="1" s="1"/>
  <c r="FH298" i="1" s="1"/>
  <c r="FG271" i="1"/>
  <c r="FG284" i="1" s="1"/>
  <c r="FG298" i="1" s="1"/>
  <c r="FF271" i="1"/>
  <c r="FF284" i="1" s="1"/>
  <c r="FF298" i="1" s="1"/>
  <c r="FE271" i="1"/>
  <c r="FE284" i="1" s="1"/>
  <c r="FE298" i="1" s="1"/>
  <c r="FD271" i="1"/>
  <c r="FC271" i="1"/>
  <c r="FB271" i="1"/>
  <c r="FB284" i="1" s="1"/>
  <c r="FB298" i="1" s="1"/>
  <c r="FA271" i="1"/>
  <c r="FA284" i="1" s="1"/>
  <c r="FA298" i="1" s="1"/>
  <c r="EZ271" i="1"/>
  <c r="EZ284" i="1" s="1"/>
  <c r="EZ298" i="1" s="1"/>
  <c r="EY271" i="1"/>
  <c r="EY284" i="1" s="1"/>
  <c r="EY298" i="1" s="1"/>
  <c r="EX271" i="1"/>
  <c r="EX284" i="1" s="1"/>
  <c r="EX298" i="1" s="1"/>
  <c r="EW271" i="1"/>
  <c r="EW284" i="1" s="1"/>
  <c r="EW298" i="1" s="1"/>
  <c r="EV271" i="1"/>
  <c r="EV284" i="1" s="1"/>
  <c r="EV298" i="1" s="1"/>
  <c r="EU271" i="1"/>
  <c r="EU284" i="1" s="1"/>
  <c r="EU298" i="1" s="1"/>
  <c r="ET271" i="1"/>
  <c r="ET284" i="1" s="1"/>
  <c r="ET298" i="1" s="1"/>
  <c r="ES271" i="1"/>
  <c r="ES284" i="1" s="1"/>
  <c r="ES298" i="1" s="1"/>
  <c r="ER271" i="1"/>
  <c r="ER284" i="1" s="1"/>
  <c r="ER298" i="1" s="1"/>
  <c r="EQ271" i="1"/>
  <c r="EQ284" i="1" s="1"/>
  <c r="EQ298" i="1" s="1"/>
  <c r="EP271" i="1"/>
  <c r="EP284" i="1" s="1"/>
  <c r="EP298" i="1" s="1"/>
  <c r="EO271" i="1"/>
  <c r="EO284" i="1" s="1"/>
  <c r="EO298" i="1" s="1"/>
  <c r="EN271" i="1"/>
  <c r="EN284" i="1" s="1"/>
  <c r="EN298" i="1" s="1"/>
  <c r="EM271" i="1"/>
  <c r="EM284" i="1" s="1"/>
  <c r="EM298" i="1" s="1"/>
  <c r="EL271" i="1"/>
  <c r="EL284" i="1" s="1"/>
  <c r="EL298" i="1" s="1"/>
  <c r="EK271" i="1"/>
  <c r="EK284" i="1" s="1"/>
  <c r="EK298" i="1" s="1"/>
  <c r="EJ271" i="1"/>
  <c r="EJ284" i="1" s="1"/>
  <c r="EJ298" i="1" s="1"/>
  <c r="EI271" i="1"/>
  <c r="EI284" i="1" s="1"/>
  <c r="EI298" i="1" s="1"/>
  <c r="EH271" i="1"/>
  <c r="EH284" i="1" s="1"/>
  <c r="EH298" i="1" s="1"/>
  <c r="EG271" i="1"/>
  <c r="EG284" i="1" s="1"/>
  <c r="EG298" i="1" s="1"/>
  <c r="EF271" i="1"/>
  <c r="EF284" i="1" s="1"/>
  <c r="EF298" i="1" s="1"/>
  <c r="EE271" i="1"/>
  <c r="EE284" i="1" s="1"/>
  <c r="EE298" i="1" s="1"/>
  <c r="ED271" i="1"/>
  <c r="ED284" i="1" s="1"/>
  <c r="ED298" i="1" s="1"/>
  <c r="EC271" i="1"/>
  <c r="EC284" i="1" s="1"/>
  <c r="EC298" i="1" s="1"/>
  <c r="EB271" i="1"/>
  <c r="EB284" i="1" s="1"/>
  <c r="EB298" i="1" s="1"/>
  <c r="EA271" i="1"/>
  <c r="EA284" i="1" s="1"/>
  <c r="EA298" i="1" s="1"/>
  <c r="DZ271" i="1"/>
  <c r="DZ284" i="1" s="1"/>
  <c r="DZ298" i="1" s="1"/>
  <c r="DY271" i="1"/>
  <c r="DY284" i="1" s="1"/>
  <c r="DY298" i="1" s="1"/>
  <c r="DX271" i="1"/>
  <c r="DW271" i="1"/>
  <c r="DV271" i="1"/>
  <c r="DV284" i="1" s="1"/>
  <c r="DV298" i="1" s="1"/>
  <c r="DU271" i="1"/>
  <c r="DU284" i="1" s="1"/>
  <c r="DU298" i="1" s="1"/>
  <c r="DT271" i="1"/>
  <c r="DT284" i="1" s="1"/>
  <c r="DT298" i="1" s="1"/>
  <c r="DS271" i="1"/>
  <c r="DS284" i="1" s="1"/>
  <c r="DS298" i="1" s="1"/>
  <c r="DR271" i="1"/>
  <c r="DR284" i="1" s="1"/>
  <c r="DR298" i="1" s="1"/>
  <c r="DQ271" i="1"/>
  <c r="DQ284" i="1" s="1"/>
  <c r="DQ298" i="1" s="1"/>
  <c r="DP271" i="1"/>
  <c r="DP284" i="1" s="1"/>
  <c r="DP298" i="1" s="1"/>
  <c r="DO271" i="1"/>
  <c r="DO284" i="1" s="1"/>
  <c r="DO298" i="1" s="1"/>
  <c r="DN271" i="1"/>
  <c r="DN284" i="1" s="1"/>
  <c r="DN298" i="1" s="1"/>
  <c r="DM271" i="1"/>
  <c r="DM284" i="1" s="1"/>
  <c r="DM298" i="1" s="1"/>
  <c r="DL271" i="1"/>
  <c r="DL284" i="1" s="1"/>
  <c r="DL298" i="1" s="1"/>
  <c r="DK271" i="1"/>
  <c r="DK284" i="1" s="1"/>
  <c r="DK298" i="1" s="1"/>
  <c r="DJ271" i="1"/>
  <c r="DJ284" i="1" s="1"/>
  <c r="DJ298" i="1" s="1"/>
  <c r="DI271" i="1"/>
  <c r="DI284" i="1" s="1"/>
  <c r="DI298" i="1" s="1"/>
  <c r="DH271" i="1"/>
  <c r="DH284" i="1" s="1"/>
  <c r="DH298" i="1" s="1"/>
  <c r="DG271" i="1"/>
  <c r="DG284" i="1" s="1"/>
  <c r="DG298" i="1" s="1"/>
  <c r="DF271" i="1"/>
  <c r="DF284" i="1" s="1"/>
  <c r="DF298" i="1" s="1"/>
  <c r="DE271" i="1"/>
  <c r="DE284" i="1" s="1"/>
  <c r="DE298" i="1" s="1"/>
  <c r="DD271" i="1"/>
  <c r="DD284" i="1" s="1"/>
  <c r="DD298" i="1" s="1"/>
  <c r="DC271" i="1"/>
  <c r="DC284" i="1" s="1"/>
  <c r="DC298" i="1" s="1"/>
  <c r="DB271" i="1"/>
  <c r="DB284" i="1" s="1"/>
  <c r="DB298" i="1" s="1"/>
  <c r="DA271" i="1"/>
  <c r="DA284" i="1" s="1"/>
  <c r="DA298" i="1" s="1"/>
  <c r="CZ271" i="1"/>
  <c r="CZ284" i="1" s="1"/>
  <c r="CZ298" i="1" s="1"/>
  <c r="CY271" i="1"/>
  <c r="CY284" i="1" s="1"/>
  <c r="CY298" i="1" s="1"/>
  <c r="CX271" i="1"/>
  <c r="CX284" i="1" s="1"/>
  <c r="CX298" i="1" s="1"/>
  <c r="CW271" i="1"/>
  <c r="CW284" i="1" s="1"/>
  <c r="CW298" i="1" s="1"/>
  <c r="CV271" i="1"/>
  <c r="CV284" i="1" s="1"/>
  <c r="CV298" i="1" s="1"/>
  <c r="CU271" i="1"/>
  <c r="CU284" i="1" s="1"/>
  <c r="CU298" i="1" s="1"/>
  <c r="CT271" i="1"/>
  <c r="CT284" i="1" s="1"/>
  <c r="CT298" i="1" s="1"/>
  <c r="CS271" i="1"/>
  <c r="CS284" i="1" s="1"/>
  <c r="CS298" i="1" s="1"/>
  <c r="CR271" i="1"/>
  <c r="CQ271" i="1"/>
  <c r="CP271" i="1"/>
  <c r="CP284" i="1" s="1"/>
  <c r="CP298" i="1" s="1"/>
  <c r="CO271" i="1"/>
  <c r="CO284" i="1" s="1"/>
  <c r="CO298" i="1" s="1"/>
  <c r="CN271" i="1"/>
  <c r="CN284" i="1" s="1"/>
  <c r="CN298" i="1" s="1"/>
  <c r="CM271" i="1"/>
  <c r="CM284" i="1" s="1"/>
  <c r="CM298" i="1" s="1"/>
  <c r="CL271" i="1"/>
  <c r="CL284" i="1" s="1"/>
  <c r="CL298" i="1" s="1"/>
  <c r="CK271" i="1"/>
  <c r="CK284" i="1" s="1"/>
  <c r="CK298" i="1" s="1"/>
  <c r="CJ271" i="1"/>
  <c r="CJ284" i="1" s="1"/>
  <c r="CJ298" i="1" s="1"/>
  <c r="CI271" i="1"/>
  <c r="CI284" i="1" s="1"/>
  <c r="CI298" i="1" s="1"/>
  <c r="CH271" i="1"/>
  <c r="CH284" i="1" s="1"/>
  <c r="CH298" i="1" s="1"/>
  <c r="CG271" i="1"/>
  <c r="CG284" i="1" s="1"/>
  <c r="CG298" i="1" s="1"/>
  <c r="CF271" i="1"/>
  <c r="CF284" i="1" s="1"/>
  <c r="CF298" i="1" s="1"/>
  <c r="CE271" i="1"/>
  <c r="CE284" i="1" s="1"/>
  <c r="CE298" i="1" s="1"/>
  <c r="CD271" i="1"/>
  <c r="CD284" i="1" s="1"/>
  <c r="CD298" i="1" s="1"/>
  <c r="CC271" i="1"/>
  <c r="CC284" i="1" s="1"/>
  <c r="CC298" i="1" s="1"/>
  <c r="CB271" i="1"/>
  <c r="CB284" i="1" s="1"/>
  <c r="CB298" i="1" s="1"/>
  <c r="CA271" i="1"/>
  <c r="CA284" i="1" s="1"/>
  <c r="CA298" i="1" s="1"/>
  <c r="BZ271" i="1"/>
  <c r="BZ284" i="1" s="1"/>
  <c r="BZ298" i="1" s="1"/>
  <c r="BY271" i="1"/>
  <c r="BY284" i="1" s="1"/>
  <c r="BY298" i="1" s="1"/>
  <c r="BX271" i="1"/>
  <c r="BX284" i="1" s="1"/>
  <c r="BX298" i="1" s="1"/>
  <c r="BW271" i="1"/>
  <c r="BW284" i="1" s="1"/>
  <c r="BW298" i="1" s="1"/>
  <c r="BV271" i="1"/>
  <c r="BV284" i="1" s="1"/>
  <c r="BU271" i="1"/>
  <c r="BU284" i="1" s="1"/>
  <c r="BU298" i="1" s="1"/>
  <c r="BT271" i="1"/>
  <c r="BT284" i="1" s="1"/>
  <c r="BT298" i="1" s="1"/>
  <c r="BS271" i="1"/>
  <c r="BS284" i="1" s="1"/>
  <c r="BS298" i="1" s="1"/>
  <c r="BR271" i="1"/>
  <c r="BR284" i="1" s="1"/>
  <c r="BR298" i="1" s="1"/>
  <c r="BQ271" i="1"/>
  <c r="BQ284" i="1" s="1"/>
  <c r="BQ298" i="1" s="1"/>
  <c r="BP271" i="1"/>
  <c r="BP284" i="1" s="1"/>
  <c r="BP298" i="1" s="1"/>
  <c r="BO271" i="1"/>
  <c r="BO284" i="1" s="1"/>
  <c r="BO298" i="1" s="1"/>
  <c r="BN271" i="1"/>
  <c r="BN284" i="1" s="1"/>
  <c r="BN298" i="1" s="1"/>
  <c r="BM271" i="1"/>
  <c r="BM284" i="1" s="1"/>
  <c r="BM298" i="1" s="1"/>
  <c r="BL271" i="1"/>
  <c r="BK271" i="1"/>
  <c r="BJ271" i="1"/>
  <c r="BJ284" i="1" s="1"/>
  <c r="BJ298" i="1" s="1"/>
  <c r="BI271" i="1"/>
  <c r="BI284" i="1" s="1"/>
  <c r="BI298" i="1" s="1"/>
  <c r="BH271" i="1"/>
  <c r="BH284" i="1" s="1"/>
  <c r="BH298" i="1" s="1"/>
  <c r="BG271" i="1"/>
  <c r="BG284" i="1" s="1"/>
  <c r="BG298" i="1" s="1"/>
  <c r="BF271" i="1"/>
  <c r="BF284" i="1" s="1"/>
  <c r="BF298" i="1" s="1"/>
  <c r="BE271" i="1"/>
  <c r="BE284" i="1" s="1"/>
  <c r="BE298" i="1" s="1"/>
  <c r="BD271" i="1"/>
  <c r="BD284" i="1" s="1"/>
  <c r="BD298" i="1" s="1"/>
  <c r="BC271" i="1"/>
  <c r="BC284" i="1" s="1"/>
  <c r="BC298" i="1" s="1"/>
  <c r="BB271" i="1"/>
  <c r="BB284" i="1" s="1"/>
  <c r="BB298" i="1" s="1"/>
  <c r="BA271" i="1"/>
  <c r="BA284" i="1" s="1"/>
  <c r="BA298" i="1" s="1"/>
  <c r="AZ271" i="1"/>
  <c r="AZ284" i="1" s="1"/>
  <c r="AZ298" i="1" s="1"/>
  <c r="AY271" i="1"/>
  <c r="AY284" i="1" s="1"/>
  <c r="AY298" i="1" s="1"/>
  <c r="AX271" i="1"/>
  <c r="AX284" i="1" s="1"/>
  <c r="AX298" i="1" s="1"/>
  <c r="AW271" i="1"/>
  <c r="AW284" i="1" s="1"/>
  <c r="AW298" i="1" s="1"/>
  <c r="AV271" i="1"/>
  <c r="AV284" i="1" s="1"/>
  <c r="AV298" i="1" s="1"/>
  <c r="AU271" i="1"/>
  <c r="AU284" i="1" s="1"/>
  <c r="AU298" i="1" s="1"/>
  <c r="AT271" i="1"/>
  <c r="AT284" i="1" s="1"/>
  <c r="AT298" i="1" s="1"/>
  <c r="AS271" i="1"/>
  <c r="AS284" i="1" s="1"/>
  <c r="AS298" i="1" s="1"/>
  <c r="AR271" i="1"/>
  <c r="AR284" i="1" s="1"/>
  <c r="AR298" i="1" s="1"/>
  <c r="AQ271" i="1"/>
  <c r="AQ284" i="1" s="1"/>
  <c r="AQ298" i="1" s="1"/>
  <c r="AP271" i="1"/>
  <c r="AP284" i="1" s="1"/>
  <c r="AP298" i="1" s="1"/>
  <c r="AO271" i="1"/>
  <c r="AO284" i="1" s="1"/>
  <c r="AO298" i="1" s="1"/>
  <c r="AN271" i="1"/>
  <c r="AN284" i="1" s="1"/>
  <c r="AN298" i="1" s="1"/>
  <c r="AM271" i="1"/>
  <c r="AM284" i="1" s="1"/>
  <c r="AM298" i="1" s="1"/>
  <c r="AL271" i="1"/>
  <c r="AL284" i="1" s="1"/>
  <c r="AL298" i="1" s="1"/>
  <c r="AK271" i="1"/>
  <c r="AK284" i="1" s="1"/>
  <c r="AK298" i="1" s="1"/>
  <c r="AJ271" i="1"/>
  <c r="AJ284" i="1" s="1"/>
  <c r="AJ298" i="1" s="1"/>
  <c r="AI271" i="1"/>
  <c r="AI284" i="1" s="1"/>
  <c r="AI298" i="1" s="1"/>
  <c r="AH271" i="1"/>
  <c r="AH284" i="1" s="1"/>
  <c r="AH298" i="1" s="1"/>
  <c r="AG271" i="1"/>
  <c r="AG284" i="1" s="1"/>
  <c r="AG298" i="1" s="1"/>
  <c r="AF271" i="1"/>
  <c r="AE271" i="1"/>
  <c r="AD271" i="1"/>
  <c r="AD284" i="1" s="1"/>
  <c r="AD298" i="1" s="1"/>
  <c r="AC271" i="1"/>
  <c r="AC284" i="1" s="1"/>
  <c r="AC298" i="1" s="1"/>
  <c r="AB271" i="1"/>
  <c r="AB284" i="1" s="1"/>
  <c r="AB298" i="1" s="1"/>
  <c r="AA271" i="1"/>
  <c r="AA284" i="1" s="1"/>
  <c r="AA298" i="1" s="1"/>
  <c r="Z271" i="1"/>
  <c r="Z284" i="1" s="1"/>
  <c r="Z298" i="1" s="1"/>
  <c r="Y271" i="1"/>
  <c r="Y284" i="1" s="1"/>
  <c r="Y298" i="1" s="1"/>
  <c r="X271" i="1"/>
  <c r="X284" i="1" s="1"/>
  <c r="X298" i="1" s="1"/>
  <c r="W271" i="1"/>
  <c r="W284" i="1" s="1"/>
  <c r="W298" i="1" s="1"/>
  <c r="V271" i="1"/>
  <c r="V284" i="1" s="1"/>
  <c r="V298" i="1" s="1"/>
  <c r="U271" i="1"/>
  <c r="U284" i="1" s="1"/>
  <c r="U298" i="1" s="1"/>
  <c r="T271" i="1"/>
  <c r="T284" i="1" s="1"/>
  <c r="T298" i="1" s="1"/>
  <c r="S271" i="1"/>
  <c r="S284" i="1" s="1"/>
  <c r="S298" i="1" s="1"/>
  <c r="R271" i="1"/>
  <c r="R284" i="1" s="1"/>
  <c r="R298" i="1" s="1"/>
  <c r="Q271" i="1"/>
  <c r="Q284" i="1" s="1"/>
  <c r="Q298" i="1" s="1"/>
  <c r="P271" i="1"/>
  <c r="P284" i="1" s="1"/>
  <c r="P298" i="1" s="1"/>
  <c r="O271" i="1"/>
  <c r="O284" i="1" s="1"/>
  <c r="O298" i="1" s="1"/>
  <c r="N271" i="1"/>
  <c r="N284" i="1" s="1"/>
  <c r="N298" i="1" s="1"/>
  <c r="M271" i="1"/>
  <c r="M284" i="1" s="1"/>
  <c r="M298" i="1" s="1"/>
  <c r="L271" i="1"/>
  <c r="L284" i="1" s="1"/>
  <c r="L298" i="1" s="1"/>
  <c r="K271" i="1"/>
  <c r="K284" i="1" s="1"/>
  <c r="K298" i="1" s="1"/>
  <c r="J271" i="1"/>
  <c r="J284" i="1" s="1"/>
  <c r="J298" i="1" s="1"/>
  <c r="I271" i="1"/>
  <c r="I284" i="1" s="1"/>
  <c r="I298" i="1" s="1"/>
  <c r="H271" i="1"/>
  <c r="H284" i="1" s="1"/>
  <c r="H298" i="1" s="1"/>
  <c r="G271" i="1"/>
  <c r="G284" i="1" s="1"/>
  <c r="G298" i="1" s="1"/>
  <c r="F271" i="1"/>
  <c r="F284" i="1" s="1"/>
  <c r="F298" i="1" s="1"/>
  <c r="E271" i="1"/>
  <c r="E284" i="1" s="1"/>
  <c r="E298" i="1" s="1"/>
  <c r="D271" i="1"/>
  <c r="D284" i="1" s="1"/>
  <c r="D298" i="1" s="1"/>
  <c r="C271" i="1"/>
  <c r="FC270" i="1"/>
  <c r="FC283" i="1" s="1"/>
  <c r="FC297" i="1" s="1"/>
  <c r="DW270" i="1"/>
  <c r="DW283" i="1" s="1"/>
  <c r="DW297" i="1" s="1"/>
  <c r="CQ270" i="1"/>
  <c r="CQ283" i="1" s="1"/>
  <c r="CQ297" i="1" s="1"/>
  <c r="BK270" i="1"/>
  <c r="BK283" i="1" s="1"/>
  <c r="BK297" i="1" s="1"/>
  <c r="X270" i="1"/>
  <c r="X283" i="1" s="1"/>
  <c r="X297" i="1" s="1"/>
  <c r="J270" i="1"/>
  <c r="J283" i="1" s="1"/>
  <c r="J297" i="1" s="1"/>
  <c r="GD269" i="1"/>
  <c r="GE270" i="1" s="1"/>
  <c r="GC269" i="1"/>
  <c r="FX265" i="1"/>
  <c r="FW265" i="1"/>
  <c r="FW306" i="1" s="1"/>
  <c r="FV265" i="1"/>
  <c r="FV306" i="1" s="1"/>
  <c r="FU265" i="1"/>
  <c r="FT265" i="1"/>
  <c r="FT306" i="1" s="1"/>
  <c r="FS265" i="1"/>
  <c r="FR265" i="1"/>
  <c r="FR306" i="1" s="1"/>
  <c r="FQ265" i="1"/>
  <c r="FQ306" i="1" s="1"/>
  <c r="FP265" i="1"/>
  <c r="FO265" i="1"/>
  <c r="FO306" i="1" s="1"/>
  <c r="FN265" i="1"/>
  <c r="FN306" i="1" s="1"/>
  <c r="FM265" i="1"/>
  <c r="FL265" i="1"/>
  <c r="FL306" i="1" s="1"/>
  <c r="FK265" i="1"/>
  <c r="FJ265" i="1"/>
  <c r="FJ306" i="1" s="1"/>
  <c r="FI265" i="1"/>
  <c r="FI306" i="1" s="1"/>
  <c r="FH265" i="1"/>
  <c r="FG265" i="1"/>
  <c r="FG306" i="1" s="1"/>
  <c r="FF265" i="1"/>
  <c r="FF306" i="1" s="1"/>
  <c r="FE265" i="1"/>
  <c r="FD265" i="1"/>
  <c r="FD306" i="1" s="1"/>
  <c r="FC265" i="1"/>
  <c r="FB265" i="1"/>
  <c r="FB306" i="1" s="1"/>
  <c r="FA265" i="1"/>
  <c r="FA306" i="1" s="1"/>
  <c r="EZ265" i="1"/>
  <c r="EY265" i="1"/>
  <c r="EY306" i="1" s="1"/>
  <c r="EX265" i="1"/>
  <c r="EX306" i="1" s="1"/>
  <c r="EW265" i="1"/>
  <c r="EV265" i="1"/>
  <c r="EV306" i="1" s="1"/>
  <c r="EU265" i="1"/>
  <c r="ET265" i="1"/>
  <c r="ET306" i="1" s="1"/>
  <c r="ES265" i="1"/>
  <c r="ES306" i="1" s="1"/>
  <c r="ER265" i="1"/>
  <c r="EQ265" i="1"/>
  <c r="EQ306" i="1" s="1"/>
  <c r="EP265" i="1"/>
  <c r="EP306" i="1" s="1"/>
  <c r="EO265" i="1"/>
  <c r="EN265" i="1"/>
  <c r="EM265" i="1"/>
  <c r="EL265" i="1"/>
  <c r="EL306" i="1" s="1"/>
  <c r="EK265" i="1"/>
  <c r="EK306" i="1" s="1"/>
  <c r="EJ265" i="1"/>
  <c r="EI265" i="1"/>
  <c r="EI306" i="1" s="1"/>
  <c r="EH265" i="1"/>
  <c r="EH306" i="1" s="1"/>
  <c r="EG265" i="1"/>
  <c r="EF265" i="1"/>
  <c r="EE265" i="1"/>
  <c r="ED265" i="1"/>
  <c r="ED306" i="1" s="1"/>
  <c r="EC265" i="1"/>
  <c r="EC306" i="1" s="1"/>
  <c r="EB265" i="1"/>
  <c r="EA265" i="1"/>
  <c r="EA306" i="1" s="1"/>
  <c r="DZ265" i="1"/>
  <c r="DZ306" i="1" s="1"/>
  <c r="DY265" i="1"/>
  <c r="DX265" i="1"/>
  <c r="DW265" i="1"/>
  <c r="DV265" i="1"/>
  <c r="DV306" i="1" s="1"/>
  <c r="DU265" i="1"/>
  <c r="DU306" i="1" s="1"/>
  <c r="DT265" i="1"/>
  <c r="DS265" i="1"/>
  <c r="DS306" i="1" s="1"/>
  <c r="DR265" i="1"/>
  <c r="DR306" i="1" s="1"/>
  <c r="DQ265" i="1"/>
  <c r="DP265" i="1"/>
  <c r="DO265" i="1"/>
  <c r="DN265" i="1"/>
  <c r="DN306" i="1" s="1"/>
  <c r="DM265" i="1"/>
  <c r="DM306" i="1" s="1"/>
  <c r="DL265" i="1"/>
  <c r="DK265" i="1"/>
  <c r="DK306" i="1" s="1"/>
  <c r="DJ265" i="1"/>
  <c r="DJ306" i="1" s="1"/>
  <c r="DI265" i="1"/>
  <c r="DH265" i="1"/>
  <c r="DG265" i="1"/>
  <c r="DF265" i="1"/>
  <c r="DF306" i="1" s="1"/>
  <c r="DE265" i="1"/>
  <c r="DE306" i="1" s="1"/>
  <c r="DD265" i="1"/>
  <c r="DC265" i="1"/>
  <c r="DC306" i="1" s="1"/>
  <c r="DB265" i="1"/>
  <c r="DB306" i="1" s="1"/>
  <c r="DA265" i="1"/>
  <c r="CZ265" i="1"/>
  <c r="CY265" i="1"/>
  <c r="CX265" i="1"/>
  <c r="CX306" i="1" s="1"/>
  <c r="CW265" i="1"/>
  <c r="CW306" i="1" s="1"/>
  <c r="CV265" i="1"/>
  <c r="CU265" i="1"/>
  <c r="CU306" i="1" s="1"/>
  <c r="CT265" i="1"/>
  <c r="CT306" i="1" s="1"/>
  <c r="CS265" i="1"/>
  <c r="CR265" i="1"/>
  <c r="CQ265" i="1"/>
  <c r="CP265" i="1"/>
  <c r="CP306" i="1" s="1"/>
  <c r="CO265" i="1"/>
  <c r="CO306" i="1" s="1"/>
  <c r="CN265" i="1"/>
  <c r="CM265" i="1"/>
  <c r="CM306" i="1" s="1"/>
  <c r="CL265" i="1"/>
  <c r="CL306" i="1" s="1"/>
  <c r="CK265" i="1"/>
  <c r="CJ265" i="1"/>
  <c r="CI265" i="1"/>
  <c r="CH265" i="1"/>
  <c r="CH306" i="1" s="1"/>
  <c r="CG265" i="1"/>
  <c r="CG306" i="1" s="1"/>
  <c r="CF265" i="1"/>
  <c r="CE265" i="1"/>
  <c r="CE306" i="1" s="1"/>
  <c r="CD265" i="1"/>
  <c r="CD306" i="1" s="1"/>
  <c r="CC265" i="1"/>
  <c r="CB265" i="1"/>
  <c r="CA265" i="1"/>
  <c r="BZ265" i="1"/>
  <c r="BZ306" i="1" s="1"/>
  <c r="BY265" i="1"/>
  <c r="BY306" i="1" s="1"/>
  <c r="BX265" i="1"/>
  <c r="BW265" i="1"/>
  <c r="BW306" i="1" s="1"/>
  <c r="BV265" i="1"/>
  <c r="BV306" i="1" s="1"/>
  <c r="BU265" i="1"/>
  <c r="BT265" i="1"/>
  <c r="BS265" i="1"/>
  <c r="BR265" i="1"/>
  <c r="BR306" i="1" s="1"/>
  <c r="BQ265" i="1"/>
  <c r="BQ306" i="1" s="1"/>
  <c r="BP265" i="1"/>
  <c r="BO265" i="1"/>
  <c r="BO306" i="1" s="1"/>
  <c r="BN265" i="1"/>
  <c r="BN306" i="1" s="1"/>
  <c r="BM265" i="1"/>
  <c r="BL265" i="1"/>
  <c r="BK265" i="1"/>
  <c r="BJ265" i="1"/>
  <c r="BJ306" i="1" s="1"/>
  <c r="BI265" i="1"/>
  <c r="BI306" i="1" s="1"/>
  <c r="BH265" i="1"/>
  <c r="BG265" i="1"/>
  <c r="BG306" i="1" s="1"/>
  <c r="BF265" i="1"/>
  <c r="BF306" i="1" s="1"/>
  <c r="BE265" i="1"/>
  <c r="BD265" i="1"/>
  <c r="BC265" i="1"/>
  <c r="BB265" i="1"/>
  <c r="BB306" i="1" s="1"/>
  <c r="BA265" i="1"/>
  <c r="BA306" i="1" s="1"/>
  <c r="AZ265" i="1"/>
  <c r="AY265" i="1"/>
  <c r="AY306" i="1" s="1"/>
  <c r="AX265" i="1"/>
  <c r="AX306" i="1" s="1"/>
  <c r="AW265" i="1"/>
  <c r="AV265" i="1"/>
  <c r="AU265" i="1"/>
  <c r="AT265" i="1"/>
  <c r="AT306" i="1" s="1"/>
  <c r="AS265" i="1"/>
  <c r="AS306" i="1" s="1"/>
  <c r="AR265" i="1"/>
  <c r="AQ265" i="1"/>
  <c r="AQ306" i="1" s="1"/>
  <c r="AP265" i="1"/>
  <c r="AP306" i="1" s="1"/>
  <c r="AO265" i="1"/>
  <c r="AN265" i="1"/>
  <c r="AM265" i="1"/>
  <c r="AL265" i="1"/>
  <c r="AL306" i="1" s="1"/>
  <c r="AK265" i="1"/>
  <c r="AK306" i="1" s="1"/>
  <c r="AJ265" i="1"/>
  <c r="AI265" i="1"/>
  <c r="AI306" i="1" s="1"/>
  <c r="AH265" i="1"/>
  <c r="AH306" i="1" s="1"/>
  <c r="AG265" i="1"/>
  <c r="AF265" i="1"/>
  <c r="AE265" i="1"/>
  <c r="AD265" i="1"/>
  <c r="AD306" i="1" s="1"/>
  <c r="AC265" i="1"/>
  <c r="AC306" i="1" s="1"/>
  <c r="AB265" i="1"/>
  <c r="AA265" i="1"/>
  <c r="AA306" i="1" s="1"/>
  <c r="Z265" i="1"/>
  <c r="Z306" i="1" s="1"/>
  <c r="Y265" i="1"/>
  <c r="X265" i="1"/>
  <c r="W265" i="1"/>
  <c r="V265" i="1"/>
  <c r="V306" i="1" s="1"/>
  <c r="U265" i="1"/>
  <c r="U306" i="1" s="1"/>
  <c r="T265" i="1"/>
  <c r="S265" i="1"/>
  <c r="S306" i="1" s="1"/>
  <c r="R265" i="1"/>
  <c r="R306" i="1" s="1"/>
  <c r="Q265" i="1"/>
  <c r="P265" i="1"/>
  <c r="O265" i="1"/>
  <c r="N265" i="1"/>
  <c r="N306" i="1" s="1"/>
  <c r="M265" i="1"/>
  <c r="M306" i="1" s="1"/>
  <c r="L265" i="1"/>
  <c r="K265" i="1"/>
  <c r="K306" i="1" s="1"/>
  <c r="J265" i="1"/>
  <c r="J306" i="1" s="1"/>
  <c r="I265" i="1"/>
  <c r="H265" i="1"/>
  <c r="G265" i="1"/>
  <c r="F265" i="1"/>
  <c r="F306" i="1" s="1"/>
  <c r="E265" i="1"/>
  <c r="E306" i="1" s="1"/>
  <c r="D265" i="1"/>
  <c r="C265" i="1"/>
  <c r="C306" i="1" s="1"/>
  <c r="FX254" i="1"/>
  <c r="FW254" i="1"/>
  <c r="FV254" i="1"/>
  <c r="FU254" i="1"/>
  <c r="FT254" i="1"/>
  <c r="FT305" i="1" s="1"/>
  <c r="FT313" i="1" s="1"/>
  <c r="FS254" i="1"/>
  <c r="FS305" i="1" s="1"/>
  <c r="FR254" i="1"/>
  <c r="FQ254" i="1"/>
  <c r="FP254" i="1"/>
  <c r="FO254" i="1"/>
  <c r="FN254" i="1"/>
  <c r="FM254" i="1"/>
  <c r="FL254" i="1"/>
  <c r="FK254" i="1"/>
  <c r="FK305" i="1" s="1"/>
  <c r="FJ254" i="1"/>
  <c r="FI254" i="1"/>
  <c r="FH254" i="1"/>
  <c r="FG254" i="1"/>
  <c r="FF254" i="1"/>
  <c r="FE254" i="1"/>
  <c r="FD254" i="1"/>
  <c r="FC254" i="1"/>
  <c r="FC305" i="1" s="1"/>
  <c r="FB254" i="1"/>
  <c r="FA254" i="1"/>
  <c r="EZ254" i="1"/>
  <c r="EY254" i="1"/>
  <c r="EX254" i="1"/>
  <c r="EW254" i="1"/>
  <c r="EV254" i="1"/>
  <c r="EU254" i="1"/>
  <c r="EU305" i="1" s="1"/>
  <c r="ET254" i="1"/>
  <c r="ES254" i="1"/>
  <c r="ER254" i="1"/>
  <c r="EQ254" i="1"/>
  <c r="EP254" i="1"/>
  <c r="EO254" i="1"/>
  <c r="EN254" i="1"/>
  <c r="EM254" i="1"/>
  <c r="EM305" i="1" s="1"/>
  <c r="EL254" i="1"/>
  <c r="EK254" i="1"/>
  <c r="EJ254" i="1"/>
  <c r="EI254" i="1"/>
  <c r="EH254" i="1"/>
  <c r="EG254" i="1"/>
  <c r="EF254" i="1"/>
  <c r="EE254" i="1"/>
  <c r="EE305" i="1" s="1"/>
  <c r="ED254" i="1"/>
  <c r="EC254" i="1"/>
  <c r="EB254" i="1"/>
  <c r="EA254" i="1"/>
  <c r="DZ254" i="1"/>
  <c r="DY254" i="1"/>
  <c r="DX254" i="1"/>
  <c r="DW254" i="1"/>
  <c r="DW305" i="1" s="1"/>
  <c r="DV254" i="1"/>
  <c r="DU254" i="1"/>
  <c r="DT254" i="1"/>
  <c r="DS254" i="1"/>
  <c r="DR254" i="1"/>
  <c r="DQ254" i="1"/>
  <c r="DP254" i="1"/>
  <c r="DP305" i="1" s="1"/>
  <c r="DO254" i="1"/>
  <c r="DO305" i="1" s="1"/>
  <c r="DN254" i="1"/>
  <c r="DM254" i="1"/>
  <c r="DL254" i="1"/>
  <c r="DK254" i="1"/>
  <c r="DJ254" i="1"/>
  <c r="DI254" i="1"/>
  <c r="DH254" i="1"/>
  <c r="DG254" i="1"/>
  <c r="DG305" i="1" s="1"/>
  <c r="DF254" i="1"/>
  <c r="DE254" i="1"/>
  <c r="DD254" i="1"/>
  <c r="DC254" i="1"/>
  <c r="DB254" i="1"/>
  <c r="DA254" i="1"/>
  <c r="CZ254" i="1"/>
  <c r="CY254" i="1"/>
  <c r="CY305" i="1" s="1"/>
  <c r="CX254" i="1"/>
  <c r="CW254" i="1"/>
  <c r="CV254" i="1"/>
  <c r="CU254" i="1"/>
  <c r="CT254" i="1"/>
  <c r="CS254" i="1"/>
  <c r="CR254" i="1"/>
  <c r="CQ254" i="1"/>
  <c r="CQ305" i="1" s="1"/>
  <c r="CP254" i="1"/>
  <c r="CO254" i="1"/>
  <c r="CN254" i="1"/>
  <c r="CM254" i="1"/>
  <c r="CL254" i="1"/>
  <c r="CK254" i="1"/>
  <c r="CJ254" i="1"/>
  <c r="CI254" i="1"/>
  <c r="CI305" i="1" s="1"/>
  <c r="CH254" i="1"/>
  <c r="CG254" i="1"/>
  <c r="CF254" i="1"/>
  <c r="CE254" i="1"/>
  <c r="CD254" i="1"/>
  <c r="CC254" i="1"/>
  <c r="CB254" i="1"/>
  <c r="CA254" i="1"/>
  <c r="CA305" i="1" s="1"/>
  <c r="BZ254" i="1"/>
  <c r="BY254" i="1"/>
  <c r="BX254" i="1"/>
  <c r="BW254" i="1"/>
  <c r="BV254" i="1"/>
  <c r="BU254" i="1"/>
  <c r="BT254" i="1"/>
  <c r="BS254" i="1"/>
  <c r="BS305" i="1" s="1"/>
  <c r="BR254" i="1"/>
  <c r="BQ254" i="1"/>
  <c r="BP254" i="1"/>
  <c r="BO254" i="1"/>
  <c r="BN254" i="1"/>
  <c r="BM254" i="1"/>
  <c r="BL254" i="1"/>
  <c r="BK254" i="1"/>
  <c r="BK305" i="1" s="1"/>
  <c r="BJ254" i="1"/>
  <c r="BI254" i="1"/>
  <c r="BH254" i="1"/>
  <c r="BG254" i="1"/>
  <c r="BF254" i="1"/>
  <c r="BF305" i="1" s="1"/>
  <c r="BF313" i="1" s="1"/>
  <c r="BE254" i="1"/>
  <c r="BD254" i="1"/>
  <c r="BC254" i="1"/>
  <c r="BC305" i="1" s="1"/>
  <c r="BB254" i="1"/>
  <c r="BA254" i="1"/>
  <c r="AZ254" i="1"/>
  <c r="AY254" i="1"/>
  <c r="AX254" i="1"/>
  <c r="AW254" i="1"/>
  <c r="AV254" i="1"/>
  <c r="AU254" i="1"/>
  <c r="AU305" i="1" s="1"/>
  <c r="AT254" i="1"/>
  <c r="AT305" i="1" s="1"/>
  <c r="AS254" i="1"/>
  <c r="AR254" i="1"/>
  <c r="AQ254" i="1"/>
  <c r="AP254" i="1"/>
  <c r="AP305" i="1" s="1"/>
  <c r="AO254" i="1"/>
  <c r="AN254" i="1"/>
  <c r="AM254" i="1"/>
  <c r="AL254" i="1"/>
  <c r="AL305" i="1" s="1"/>
  <c r="AK254" i="1"/>
  <c r="AJ254" i="1"/>
  <c r="AI254" i="1"/>
  <c r="AH254" i="1"/>
  <c r="AG254" i="1"/>
  <c r="AF254" i="1"/>
  <c r="AE254" i="1"/>
  <c r="AD254" i="1"/>
  <c r="AD305" i="1" s="1"/>
  <c r="AC254" i="1"/>
  <c r="AB254" i="1"/>
  <c r="AA254" i="1"/>
  <c r="Z254" i="1"/>
  <c r="Z305" i="1" s="1"/>
  <c r="Z313" i="1" s="1"/>
  <c r="Y254" i="1"/>
  <c r="X254" i="1"/>
  <c r="X305" i="1" s="1"/>
  <c r="W254" i="1"/>
  <c r="V254" i="1"/>
  <c r="V305" i="1" s="1"/>
  <c r="U254" i="1"/>
  <c r="T254" i="1"/>
  <c r="S254" i="1"/>
  <c r="R254" i="1"/>
  <c r="Q254" i="1"/>
  <c r="P254" i="1"/>
  <c r="O254" i="1"/>
  <c r="N254" i="1"/>
  <c r="N305" i="1" s="1"/>
  <c r="M254" i="1"/>
  <c r="L254" i="1"/>
  <c r="K254" i="1"/>
  <c r="J254" i="1"/>
  <c r="J305" i="1" s="1"/>
  <c r="J313" i="1" s="1"/>
  <c r="I254" i="1"/>
  <c r="H254" i="1"/>
  <c r="G254" i="1"/>
  <c r="F254" i="1"/>
  <c r="F305" i="1" s="1"/>
  <c r="E254" i="1"/>
  <c r="D254" i="1"/>
  <c r="C254" i="1"/>
  <c r="FX243" i="1"/>
  <c r="FW243" i="1"/>
  <c r="FV243" i="1"/>
  <c r="FU243" i="1"/>
  <c r="FT243" i="1"/>
  <c r="FS243" i="1"/>
  <c r="FR243" i="1"/>
  <c r="FQ243" i="1"/>
  <c r="FP243" i="1"/>
  <c r="FO243" i="1"/>
  <c r="FN243" i="1"/>
  <c r="FM243" i="1"/>
  <c r="FL243" i="1"/>
  <c r="FK243" i="1"/>
  <c r="FJ243" i="1"/>
  <c r="FI243" i="1"/>
  <c r="FH243" i="1"/>
  <c r="FG243" i="1"/>
  <c r="FF243" i="1"/>
  <c r="FE243" i="1"/>
  <c r="FD243" i="1"/>
  <c r="FC243" i="1"/>
  <c r="FB243" i="1"/>
  <c r="FA243" i="1"/>
  <c r="EZ243" i="1"/>
  <c r="EY243" i="1"/>
  <c r="EX243" i="1"/>
  <c r="EW243" i="1"/>
  <c r="EV243" i="1"/>
  <c r="EU243" i="1"/>
  <c r="ET243" i="1"/>
  <c r="ES243" i="1"/>
  <c r="ER243" i="1"/>
  <c r="EQ243" i="1"/>
  <c r="EP243" i="1"/>
  <c r="EO243" i="1"/>
  <c r="EN243" i="1"/>
  <c r="EM243" i="1"/>
  <c r="EL243" i="1"/>
  <c r="EK243" i="1"/>
  <c r="EJ243" i="1"/>
  <c r="EI243" i="1"/>
  <c r="EH243" i="1"/>
  <c r="EG243" i="1"/>
  <c r="EF243" i="1"/>
  <c r="EE243" i="1"/>
  <c r="ED243" i="1"/>
  <c r="EC243" i="1"/>
  <c r="EB243" i="1"/>
  <c r="EA243" i="1"/>
  <c r="DZ243" i="1"/>
  <c r="DY243" i="1"/>
  <c r="DX243" i="1"/>
  <c r="DW243" i="1"/>
  <c r="DV243" i="1"/>
  <c r="DU243" i="1"/>
  <c r="DT243" i="1"/>
  <c r="DS243" i="1"/>
  <c r="DR243" i="1"/>
  <c r="DQ243" i="1"/>
  <c r="DP243" i="1"/>
  <c r="DO243" i="1"/>
  <c r="DM243" i="1"/>
  <c r="DL243" i="1"/>
  <c r="DK243" i="1"/>
  <c r="DJ243" i="1"/>
  <c r="DI243" i="1"/>
  <c r="DH243" i="1"/>
  <c r="DG243" i="1"/>
  <c r="DF243" i="1"/>
  <c r="DE243" i="1"/>
  <c r="DD243" i="1"/>
  <c r="DC243" i="1"/>
  <c r="DB243" i="1"/>
  <c r="DA243" i="1"/>
  <c r="CZ243" i="1"/>
  <c r="CY243" i="1"/>
  <c r="CX243" i="1"/>
  <c r="CW243" i="1"/>
  <c r="CV243" i="1"/>
  <c r="CU243" i="1"/>
  <c r="CT243" i="1"/>
  <c r="CS243" i="1"/>
  <c r="CR243" i="1"/>
  <c r="CQ243" i="1"/>
  <c r="CP243" i="1"/>
  <c r="CO243" i="1"/>
  <c r="CN243" i="1"/>
  <c r="CM243" i="1"/>
  <c r="CL243" i="1"/>
  <c r="CK243" i="1"/>
  <c r="CJ243" i="1"/>
  <c r="CI243" i="1"/>
  <c r="CH243" i="1"/>
  <c r="CG243" i="1"/>
  <c r="CF243" i="1"/>
  <c r="CE243" i="1"/>
  <c r="CD243" i="1"/>
  <c r="CC243" i="1"/>
  <c r="CB243" i="1"/>
  <c r="CA243" i="1"/>
  <c r="BZ243" i="1"/>
  <c r="BY243" i="1"/>
  <c r="BX243" i="1"/>
  <c r="BW243" i="1"/>
  <c r="BV243" i="1"/>
  <c r="BU243" i="1"/>
  <c r="BT243" i="1"/>
  <c r="BS243" i="1"/>
  <c r="BR243" i="1"/>
  <c r="BQ243" i="1"/>
  <c r="BP243" i="1"/>
  <c r="BO243" i="1"/>
  <c r="BN243" i="1"/>
  <c r="BM243" i="1"/>
  <c r="BL243" i="1"/>
  <c r="BK243" i="1"/>
  <c r="BJ243" i="1"/>
  <c r="BI243" i="1"/>
  <c r="BH243" i="1"/>
  <c r="BG243" i="1"/>
  <c r="BF243" i="1"/>
  <c r="BE243" i="1"/>
  <c r="BD243" i="1"/>
  <c r="BC243" i="1"/>
  <c r="BB243" i="1"/>
  <c r="BA243" i="1"/>
  <c r="AZ243" i="1"/>
  <c r="AY243" i="1"/>
  <c r="AX243" i="1"/>
  <c r="AW243" i="1"/>
  <c r="AV243" i="1"/>
  <c r="AU243" i="1"/>
  <c r="AT243" i="1"/>
  <c r="AS243" i="1"/>
  <c r="AR243" i="1"/>
  <c r="AQ243" i="1"/>
  <c r="AP243" i="1"/>
  <c r="AO243" i="1"/>
  <c r="AN243" i="1"/>
  <c r="AM243" i="1"/>
  <c r="AL243" i="1"/>
  <c r="AK243" i="1"/>
  <c r="AJ243" i="1"/>
  <c r="AI243" i="1"/>
  <c r="AH243" i="1"/>
  <c r="AG243" i="1"/>
  <c r="AF243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FZ225" i="1"/>
  <c r="FX199" i="1"/>
  <c r="FW199" i="1"/>
  <c r="FV199" i="1"/>
  <c r="FU199" i="1"/>
  <c r="FT199" i="1"/>
  <c r="FS199" i="1"/>
  <c r="FR199" i="1"/>
  <c r="FQ199" i="1"/>
  <c r="FP199" i="1"/>
  <c r="FO199" i="1"/>
  <c r="FN199" i="1"/>
  <c r="FM199" i="1"/>
  <c r="FL199" i="1"/>
  <c r="FK199" i="1"/>
  <c r="FJ199" i="1"/>
  <c r="FI199" i="1"/>
  <c r="FH199" i="1"/>
  <c r="FG199" i="1"/>
  <c r="FF199" i="1"/>
  <c r="FE199" i="1"/>
  <c r="FD199" i="1"/>
  <c r="FC199" i="1"/>
  <c r="FB199" i="1"/>
  <c r="FA199" i="1"/>
  <c r="EZ199" i="1"/>
  <c r="EY199" i="1"/>
  <c r="EX199" i="1"/>
  <c r="EW199" i="1"/>
  <c r="EV199" i="1"/>
  <c r="EU199" i="1"/>
  <c r="ET199" i="1"/>
  <c r="ES199" i="1"/>
  <c r="ER199" i="1"/>
  <c r="EQ199" i="1"/>
  <c r="EP199" i="1"/>
  <c r="EO199" i="1"/>
  <c r="EN199" i="1"/>
  <c r="EM199" i="1"/>
  <c r="EL199" i="1"/>
  <c r="EK199" i="1"/>
  <c r="EJ199" i="1"/>
  <c r="EI199" i="1"/>
  <c r="EH199" i="1"/>
  <c r="EG199" i="1"/>
  <c r="EF199" i="1"/>
  <c r="EE199" i="1"/>
  <c r="ED199" i="1"/>
  <c r="EC199" i="1"/>
  <c r="EB199" i="1"/>
  <c r="EA199" i="1"/>
  <c r="DZ199" i="1"/>
  <c r="DY199" i="1"/>
  <c r="DX199" i="1"/>
  <c r="DW199" i="1"/>
  <c r="DV199" i="1"/>
  <c r="DU199" i="1"/>
  <c r="DT199" i="1"/>
  <c r="DS199" i="1"/>
  <c r="DR199" i="1"/>
  <c r="DQ199" i="1"/>
  <c r="DP199" i="1"/>
  <c r="DO199" i="1"/>
  <c r="DN199" i="1"/>
  <c r="DM199" i="1"/>
  <c r="DL199" i="1"/>
  <c r="DK199" i="1"/>
  <c r="DJ199" i="1"/>
  <c r="DI199" i="1"/>
  <c r="DH199" i="1"/>
  <c r="DG199" i="1"/>
  <c r="DF199" i="1"/>
  <c r="DE199" i="1"/>
  <c r="DD199" i="1"/>
  <c r="DC199" i="1"/>
  <c r="DB199" i="1"/>
  <c r="DA199" i="1"/>
  <c r="CZ199" i="1"/>
  <c r="CY199" i="1"/>
  <c r="CX199" i="1"/>
  <c r="CW199" i="1"/>
  <c r="CV199" i="1"/>
  <c r="CU199" i="1"/>
  <c r="CT199" i="1"/>
  <c r="CS199" i="1"/>
  <c r="CR199" i="1"/>
  <c r="CQ199" i="1"/>
  <c r="CP199" i="1"/>
  <c r="CO199" i="1"/>
  <c r="CN199" i="1"/>
  <c r="CM199" i="1"/>
  <c r="CL199" i="1"/>
  <c r="CK199" i="1"/>
  <c r="CJ199" i="1"/>
  <c r="CI199" i="1"/>
  <c r="CH199" i="1"/>
  <c r="CG199" i="1"/>
  <c r="CF199" i="1"/>
  <c r="CE199" i="1"/>
  <c r="CD199" i="1"/>
  <c r="CC199" i="1"/>
  <c r="CB199" i="1"/>
  <c r="CA199" i="1"/>
  <c r="BZ199" i="1"/>
  <c r="BY199" i="1"/>
  <c r="BX199" i="1"/>
  <c r="BW199" i="1"/>
  <c r="BV199" i="1"/>
  <c r="BU199" i="1"/>
  <c r="BT199" i="1"/>
  <c r="BS199" i="1"/>
  <c r="BR199" i="1"/>
  <c r="BQ199" i="1"/>
  <c r="BP199" i="1"/>
  <c r="BO199" i="1"/>
  <c r="BN199" i="1"/>
  <c r="BM199" i="1"/>
  <c r="BL199" i="1"/>
  <c r="BK199" i="1"/>
  <c r="BJ199" i="1"/>
  <c r="BI199" i="1"/>
  <c r="BH199" i="1"/>
  <c r="BG199" i="1"/>
  <c r="BF199" i="1"/>
  <c r="BE199" i="1"/>
  <c r="BD199" i="1"/>
  <c r="BC199" i="1"/>
  <c r="BB199" i="1"/>
  <c r="BA199" i="1"/>
  <c r="AZ199" i="1"/>
  <c r="AY199" i="1"/>
  <c r="AX199" i="1"/>
  <c r="AW199" i="1"/>
  <c r="AV199" i="1"/>
  <c r="AU199" i="1"/>
  <c r="AT199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FX197" i="1"/>
  <c r="FW197" i="1"/>
  <c r="FV197" i="1"/>
  <c r="FU197" i="1"/>
  <c r="FT197" i="1"/>
  <c r="FS197" i="1"/>
  <c r="FR197" i="1"/>
  <c r="FQ197" i="1"/>
  <c r="FP197" i="1"/>
  <c r="FO197" i="1"/>
  <c r="FN197" i="1"/>
  <c r="FM197" i="1"/>
  <c r="FL197" i="1"/>
  <c r="FK197" i="1"/>
  <c r="FJ197" i="1"/>
  <c r="FI197" i="1"/>
  <c r="FH197" i="1"/>
  <c r="FG197" i="1"/>
  <c r="FF197" i="1"/>
  <c r="FE197" i="1"/>
  <c r="FD197" i="1"/>
  <c r="FC197" i="1"/>
  <c r="FB197" i="1"/>
  <c r="FA197" i="1"/>
  <c r="EZ197" i="1"/>
  <c r="EY197" i="1"/>
  <c r="EX197" i="1"/>
  <c r="EW197" i="1"/>
  <c r="EV197" i="1"/>
  <c r="EU197" i="1"/>
  <c r="ET197" i="1"/>
  <c r="ES197" i="1"/>
  <c r="ER197" i="1"/>
  <c r="EQ197" i="1"/>
  <c r="EP197" i="1"/>
  <c r="EO197" i="1"/>
  <c r="EN197" i="1"/>
  <c r="EM197" i="1"/>
  <c r="EL197" i="1"/>
  <c r="EK197" i="1"/>
  <c r="EJ197" i="1"/>
  <c r="EI197" i="1"/>
  <c r="EH197" i="1"/>
  <c r="EG197" i="1"/>
  <c r="EF197" i="1"/>
  <c r="EE197" i="1"/>
  <c r="ED197" i="1"/>
  <c r="EC197" i="1"/>
  <c r="EB197" i="1"/>
  <c r="EA197" i="1"/>
  <c r="DZ197" i="1"/>
  <c r="DY197" i="1"/>
  <c r="DX197" i="1"/>
  <c r="DW197" i="1"/>
  <c r="DV197" i="1"/>
  <c r="DU197" i="1"/>
  <c r="DT197" i="1"/>
  <c r="DS197" i="1"/>
  <c r="DR197" i="1"/>
  <c r="DQ197" i="1"/>
  <c r="DP197" i="1"/>
  <c r="DO197" i="1"/>
  <c r="DN197" i="1"/>
  <c r="DM197" i="1"/>
  <c r="DL197" i="1"/>
  <c r="DK197" i="1"/>
  <c r="DJ197" i="1"/>
  <c r="DI197" i="1"/>
  <c r="DH197" i="1"/>
  <c r="DG197" i="1"/>
  <c r="DF197" i="1"/>
  <c r="DE197" i="1"/>
  <c r="DD197" i="1"/>
  <c r="DC197" i="1"/>
  <c r="DB197" i="1"/>
  <c r="DA197" i="1"/>
  <c r="CZ197" i="1"/>
  <c r="CY197" i="1"/>
  <c r="CX197" i="1"/>
  <c r="CW197" i="1"/>
  <c r="CV197" i="1"/>
  <c r="CU197" i="1"/>
  <c r="CT197" i="1"/>
  <c r="CS197" i="1"/>
  <c r="CR197" i="1"/>
  <c r="CQ197" i="1"/>
  <c r="CP197" i="1"/>
  <c r="CO197" i="1"/>
  <c r="CN197" i="1"/>
  <c r="CM197" i="1"/>
  <c r="CL197" i="1"/>
  <c r="CK197" i="1"/>
  <c r="CJ197" i="1"/>
  <c r="CI197" i="1"/>
  <c r="CH197" i="1"/>
  <c r="CG197" i="1"/>
  <c r="CF197" i="1"/>
  <c r="CE197" i="1"/>
  <c r="CD197" i="1"/>
  <c r="CC197" i="1"/>
  <c r="CB197" i="1"/>
  <c r="CA197" i="1"/>
  <c r="BZ197" i="1"/>
  <c r="BY197" i="1"/>
  <c r="BX197" i="1"/>
  <c r="BW197" i="1"/>
  <c r="BV197" i="1"/>
  <c r="BU197" i="1"/>
  <c r="BT197" i="1"/>
  <c r="BS197" i="1"/>
  <c r="BR197" i="1"/>
  <c r="BQ197" i="1"/>
  <c r="BP197" i="1"/>
  <c r="BO197" i="1"/>
  <c r="BN197" i="1"/>
  <c r="BM197" i="1"/>
  <c r="BL197" i="1"/>
  <c r="BK197" i="1"/>
  <c r="BJ197" i="1"/>
  <c r="BI197" i="1"/>
  <c r="BH197" i="1"/>
  <c r="BG197" i="1"/>
  <c r="BF197" i="1"/>
  <c r="BE197" i="1"/>
  <c r="BD197" i="1"/>
  <c r="BC197" i="1"/>
  <c r="BB197" i="1"/>
  <c r="BA197" i="1"/>
  <c r="AZ197" i="1"/>
  <c r="AY197" i="1"/>
  <c r="AX197" i="1"/>
  <c r="AW197" i="1"/>
  <c r="AV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FX190" i="1"/>
  <c r="FW190" i="1"/>
  <c r="FV190" i="1"/>
  <c r="FU190" i="1"/>
  <c r="FT190" i="1"/>
  <c r="FS190" i="1"/>
  <c r="FR190" i="1"/>
  <c r="FQ190" i="1"/>
  <c r="FP190" i="1"/>
  <c r="FO190" i="1"/>
  <c r="FN190" i="1"/>
  <c r="FM190" i="1"/>
  <c r="FL190" i="1"/>
  <c r="FK190" i="1"/>
  <c r="FJ190" i="1"/>
  <c r="FI190" i="1"/>
  <c r="FH190" i="1"/>
  <c r="FG190" i="1"/>
  <c r="FF190" i="1"/>
  <c r="FE190" i="1"/>
  <c r="FD190" i="1"/>
  <c r="FC190" i="1"/>
  <c r="FB190" i="1"/>
  <c r="FA190" i="1"/>
  <c r="EZ190" i="1"/>
  <c r="EY190" i="1"/>
  <c r="EX190" i="1"/>
  <c r="EW190" i="1"/>
  <c r="EV190" i="1"/>
  <c r="EU190" i="1"/>
  <c r="ET190" i="1"/>
  <c r="ES190" i="1"/>
  <c r="ER190" i="1"/>
  <c r="EQ190" i="1"/>
  <c r="EP190" i="1"/>
  <c r="EO190" i="1"/>
  <c r="EN190" i="1"/>
  <c r="EM190" i="1"/>
  <c r="EL190" i="1"/>
  <c r="EK190" i="1"/>
  <c r="EJ190" i="1"/>
  <c r="EI190" i="1"/>
  <c r="EH190" i="1"/>
  <c r="EG190" i="1"/>
  <c r="EF190" i="1"/>
  <c r="EE190" i="1"/>
  <c r="ED190" i="1"/>
  <c r="EC190" i="1"/>
  <c r="EB190" i="1"/>
  <c r="EA190" i="1"/>
  <c r="DZ190" i="1"/>
  <c r="DY190" i="1"/>
  <c r="DX190" i="1"/>
  <c r="DW190" i="1"/>
  <c r="DV190" i="1"/>
  <c r="DU190" i="1"/>
  <c r="DT190" i="1"/>
  <c r="DS190" i="1"/>
  <c r="DR190" i="1"/>
  <c r="DQ190" i="1"/>
  <c r="DP190" i="1"/>
  <c r="DO190" i="1"/>
  <c r="DN190" i="1"/>
  <c r="DM190" i="1"/>
  <c r="DL190" i="1"/>
  <c r="DK190" i="1"/>
  <c r="DJ190" i="1"/>
  <c r="DI190" i="1"/>
  <c r="DH190" i="1"/>
  <c r="DG190" i="1"/>
  <c r="DF190" i="1"/>
  <c r="DE190" i="1"/>
  <c r="DD190" i="1"/>
  <c r="DC190" i="1"/>
  <c r="DB190" i="1"/>
  <c r="DA190" i="1"/>
  <c r="CZ190" i="1"/>
  <c r="CY190" i="1"/>
  <c r="CX190" i="1"/>
  <c r="CW190" i="1"/>
  <c r="CV190" i="1"/>
  <c r="CU190" i="1"/>
  <c r="CT190" i="1"/>
  <c r="CS190" i="1"/>
  <c r="CR190" i="1"/>
  <c r="CQ190" i="1"/>
  <c r="CP190" i="1"/>
  <c r="CO190" i="1"/>
  <c r="CN190" i="1"/>
  <c r="CM190" i="1"/>
  <c r="CL190" i="1"/>
  <c r="CK190" i="1"/>
  <c r="CJ190" i="1"/>
  <c r="CI190" i="1"/>
  <c r="CH190" i="1"/>
  <c r="CG190" i="1"/>
  <c r="CF190" i="1"/>
  <c r="CE190" i="1"/>
  <c r="CD190" i="1"/>
  <c r="CC190" i="1"/>
  <c r="CB190" i="1"/>
  <c r="CA190" i="1"/>
  <c r="BZ190" i="1"/>
  <c r="BY190" i="1"/>
  <c r="BX190" i="1"/>
  <c r="BW190" i="1"/>
  <c r="BV190" i="1"/>
  <c r="BU190" i="1"/>
  <c r="BT190" i="1"/>
  <c r="BS190" i="1"/>
  <c r="BR190" i="1"/>
  <c r="BQ190" i="1"/>
  <c r="BP190" i="1"/>
  <c r="BO190" i="1"/>
  <c r="BN190" i="1"/>
  <c r="BM190" i="1"/>
  <c r="BL190" i="1"/>
  <c r="BK190" i="1"/>
  <c r="BJ190" i="1"/>
  <c r="BI190" i="1"/>
  <c r="BH190" i="1"/>
  <c r="BG190" i="1"/>
  <c r="BF190" i="1"/>
  <c r="BE190" i="1"/>
  <c r="BD190" i="1"/>
  <c r="BC190" i="1"/>
  <c r="BB190" i="1"/>
  <c r="BA190" i="1"/>
  <c r="AZ190" i="1"/>
  <c r="AY190" i="1"/>
  <c r="AX190" i="1"/>
  <c r="AW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FX189" i="1"/>
  <c r="FW189" i="1"/>
  <c r="FV189" i="1"/>
  <c r="FU189" i="1"/>
  <c r="FT189" i="1"/>
  <c r="FS189" i="1"/>
  <c r="FR189" i="1"/>
  <c r="FQ189" i="1"/>
  <c r="FP189" i="1"/>
  <c r="FO189" i="1"/>
  <c r="FN189" i="1"/>
  <c r="FM189" i="1"/>
  <c r="FL189" i="1"/>
  <c r="FK189" i="1"/>
  <c r="FJ189" i="1"/>
  <c r="FI189" i="1"/>
  <c r="FH189" i="1"/>
  <c r="FG189" i="1"/>
  <c r="FF189" i="1"/>
  <c r="FE189" i="1"/>
  <c r="FD189" i="1"/>
  <c r="FC189" i="1"/>
  <c r="FB189" i="1"/>
  <c r="FA189" i="1"/>
  <c r="EZ189" i="1"/>
  <c r="EY189" i="1"/>
  <c r="EX189" i="1"/>
  <c r="EW189" i="1"/>
  <c r="EV189" i="1"/>
  <c r="EU189" i="1"/>
  <c r="ET189" i="1"/>
  <c r="ES189" i="1"/>
  <c r="ER189" i="1"/>
  <c r="EQ189" i="1"/>
  <c r="EP189" i="1"/>
  <c r="EO189" i="1"/>
  <c r="EN189" i="1"/>
  <c r="EM189" i="1"/>
  <c r="EL189" i="1"/>
  <c r="EK189" i="1"/>
  <c r="EJ189" i="1"/>
  <c r="EI189" i="1"/>
  <c r="EH189" i="1"/>
  <c r="EG189" i="1"/>
  <c r="EF189" i="1"/>
  <c r="EE189" i="1"/>
  <c r="ED189" i="1"/>
  <c r="EC189" i="1"/>
  <c r="EB189" i="1"/>
  <c r="EA189" i="1"/>
  <c r="DZ189" i="1"/>
  <c r="DY189" i="1"/>
  <c r="DX189" i="1"/>
  <c r="DW189" i="1"/>
  <c r="DV189" i="1"/>
  <c r="DU189" i="1"/>
  <c r="DT189" i="1"/>
  <c r="DS189" i="1"/>
  <c r="DR189" i="1"/>
  <c r="DQ189" i="1"/>
  <c r="DP189" i="1"/>
  <c r="DO189" i="1"/>
  <c r="DN189" i="1"/>
  <c r="DM189" i="1"/>
  <c r="DL189" i="1"/>
  <c r="DK189" i="1"/>
  <c r="DJ189" i="1"/>
  <c r="DI189" i="1"/>
  <c r="DH189" i="1"/>
  <c r="DG189" i="1"/>
  <c r="DF189" i="1"/>
  <c r="DE189" i="1"/>
  <c r="DD189" i="1"/>
  <c r="DC189" i="1"/>
  <c r="DB189" i="1"/>
  <c r="DA189" i="1"/>
  <c r="CZ189" i="1"/>
  <c r="CY189" i="1"/>
  <c r="CX189" i="1"/>
  <c r="CW189" i="1"/>
  <c r="CV189" i="1"/>
  <c r="CU189" i="1"/>
  <c r="CT189" i="1"/>
  <c r="CS189" i="1"/>
  <c r="CR189" i="1"/>
  <c r="CQ189" i="1"/>
  <c r="CP189" i="1"/>
  <c r="CO189" i="1"/>
  <c r="CN189" i="1"/>
  <c r="CM189" i="1"/>
  <c r="CL189" i="1"/>
  <c r="CK189" i="1"/>
  <c r="CJ189" i="1"/>
  <c r="CI189" i="1"/>
  <c r="CH189" i="1"/>
  <c r="CG189" i="1"/>
  <c r="CF189" i="1"/>
  <c r="CE189" i="1"/>
  <c r="CD189" i="1"/>
  <c r="CC189" i="1"/>
  <c r="CB189" i="1"/>
  <c r="CA189" i="1"/>
  <c r="BZ189" i="1"/>
  <c r="BY189" i="1"/>
  <c r="BX189" i="1"/>
  <c r="BW189" i="1"/>
  <c r="BV189" i="1"/>
  <c r="BU189" i="1"/>
  <c r="BT189" i="1"/>
  <c r="BS189" i="1"/>
  <c r="BR189" i="1"/>
  <c r="BQ189" i="1"/>
  <c r="BP189" i="1"/>
  <c r="BO189" i="1"/>
  <c r="BN189" i="1"/>
  <c r="BM189" i="1"/>
  <c r="BL189" i="1"/>
  <c r="BK189" i="1"/>
  <c r="BJ189" i="1"/>
  <c r="BI189" i="1"/>
  <c r="BH189" i="1"/>
  <c r="BG189" i="1"/>
  <c r="BF189" i="1"/>
  <c r="BE189" i="1"/>
  <c r="BD189" i="1"/>
  <c r="BC189" i="1"/>
  <c r="BB189" i="1"/>
  <c r="BA189" i="1"/>
  <c r="AZ189" i="1"/>
  <c r="AY189" i="1"/>
  <c r="AX189" i="1"/>
  <c r="AW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FU169" i="1"/>
  <c r="FT169" i="1"/>
  <c r="FM169" i="1"/>
  <c r="FL169" i="1"/>
  <c r="FE169" i="1"/>
  <c r="FD169" i="1"/>
  <c r="EX169" i="1"/>
  <c r="EW169" i="1"/>
  <c r="EV169" i="1"/>
  <c r="EO169" i="1"/>
  <c r="EN169" i="1"/>
  <c r="EH169" i="1"/>
  <c r="EG169" i="1"/>
  <c r="EF169" i="1"/>
  <c r="DZ169" i="1"/>
  <c r="DY169" i="1"/>
  <c r="DX169" i="1"/>
  <c r="DQ169" i="1"/>
  <c r="DP169" i="1"/>
  <c r="DI169" i="1"/>
  <c r="DH169" i="1"/>
  <c r="DA169" i="1"/>
  <c r="CZ169" i="1"/>
  <c r="CS169" i="1"/>
  <c r="CR169" i="1"/>
  <c r="CL169" i="1"/>
  <c r="CK169" i="1"/>
  <c r="CJ169" i="1"/>
  <c r="CC169" i="1"/>
  <c r="CB169" i="1"/>
  <c r="BV169" i="1"/>
  <c r="BU169" i="1"/>
  <c r="BT169" i="1"/>
  <c r="BN169" i="1"/>
  <c r="BM169" i="1"/>
  <c r="BL169" i="1"/>
  <c r="BE169" i="1"/>
  <c r="BD169" i="1"/>
  <c r="AW169" i="1"/>
  <c r="AV169" i="1"/>
  <c r="AO169" i="1"/>
  <c r="AN169" i="1"/>
  <c r="AG169" i="1"/>
  <c r="AF169" i="1"/>
  <c r="Z169" i="1"/>
  <c r="Y169" i="1"/>
  <c r="X169" i="1"/>
  <c r="Q169" i="1"/>
  <c r="P169" i="1"/>
  <c r="J169" i="1"/>
  <c r="I169" i="1"/>
  <c r="H169" i="1"/>
  <c r="FY168" i="1"/>
  <c r="FX168" i="1"/>
  <c r="FX169" i="1" s="1"/>
  <c r="FW168" i="1"/>
  <c r="FV168" i="1"/>
  <c r="FU168" i="1"/>
  <c r="FT168" i="1"/>
  <c r="FS168" i="1"/>
  <c r="FR168" i="1"/>
  <c r="FR169" i="1" s="1"/>
  <c r="FQ168" i="1"/>
  <c r="FP168" i="1"/>
  <c r="FP169" i="1" s="1"/>
  <c r="FO168" i="1"/>
  <c r="FN168" i="1"/>
  <c r="FM168" i="1"/>
  <c r="FL168" i="1"/>
  <c r="FK168" i="1"/>
  <c r="FJ168" i="1"/>
  <c r="FJ169" i="1" s="1"/>
  <c r="FI168" i="1"/>
  <c r="FH168" i="1"/>
  <c r="FH169" i="1" s="1"/>
  <c r="FG168" i="1"/>
  <c r="FF168" i="1"/>
  <c r="FE168" i="1"/>
  <c r="FD168" i="1"/>
  <c r="FC168" i="1"/>
  <c r="FB168" i="1"/>
  <c r="FB169" i="1" s="1"/>
  <c r="FA168" i="1"/>
  <c r="EZ168" i="1"/>
  <c r="EZ169" i="1" s="1"/>
  <c r="EY168" i="1"/>
  <c r="EX168" i="1"/>
  <c r="EW168" i="1"/>
  <c r="EV168" i="1"/>
  <c r="EU168" i="1"/>
  <c r="ET168" i="1"/>
  <c r="ET169" i="1" s="1"/>
  <c r="ES168" i="1"/>
  <c r="ER168" i="1"/>
  <c r="ER169" i="1" s="1"/>
  <c r="EQ168" i="1"/>
  <c r="EP168" i="1"/>
  <c r="EO168" i="1"/>
  <c r="EN168" i="1"/>
  <c r="EM168" i="1"/>
  <c r="EL168" i="1"/>
  <c r="EL169" i="1" s="1"/>
  <c r="EK168" i="1"/>
  <c r="EJ168" i="1"/>
  <c r="EJ169" i="1" s="1"/>
  <c r="EI168" i="1"/>
  <c r="EH168" i="1"/>
  <c r="EG168" i="1"/>
  <c r="EF168" i="1"/>
  <c r="EE168" i="1"/>
  <c r="ED168" i="1"/>
  <c r="ED169" i="1" s="1"/>
  <c r="EC168" i="1"/>
  <c r="EB168" i="1"/>
  <c r="EB169" i="1" s="1"/>
  <c r="EA168" i="1"/>
  <c r="DZ168" i="1"/>
  <c r="DY168" i="1"/>
  <c r="DX168" i="1"/>
  <c r="DW168" i="1"/>
  <c r="DV168" i="1"/>
  <c r="DV169" i="1" s="1"/>
  <c r="DU168" i="1"/>
  <c r="DT168" i="1"/>
  <c r="DT169" i="1" s="1"/>
  <c r="DS168" i="1"/>
  <c r="DR168" i="1"/>
  <c r="DQ168" i="1"/>
  <c r="DP168" i="1"/>
  <c r="DO168" i="1"/>
  <c r="DN168" i="1"/>
  <c r="DN169" i="1" s="1"/>
  <c r="DM168" i="1"/>
  <c r="DL168" i="1"/>
  <c r="DL169" i="1" s="1"/>
  <c r="DK168" i="1"/>
  <c r="DJ168" i="1"/>
  <c r="DI168" i="1"/>
  <c r="DH168" i="1"/>
  <c r="DG168" i="1"/>
  <c r="DF168" i="1"/>
  <c r="DF169" i="1" s="1"/>
  <c r="DE168" i="1"/>
  <c r="DD168" i="1"/>
  <c r="DD169" i="1" s="1"/>
  <c r="DC168" i="1"/>
  <c r="DB168" i="1"/>
  <c r="DA168" i="1"/>
  <c r="CZ168" i="1"/>
  <c r="CY168" i="1"/>
  <c r="CX168" i="1"/>
  <c r="CX169" i="1" s="1"/>
  <c r="CW168" i="1"/>
  <c r="CV168" i="1"/>
  <c r="CV169" i="1" s="1"/>
  <c r="CU168" i="1"/>
  <c r="CT168" i="1"/>
  <c r="CS168" i="1"/>
  <c r="CR168" i="1"/>
  <c r="CQ168" i="1"/>
  <c r="CP168" i="1"/>
  <c r="CP169" i="1" s="1"/>
  <c r="CO168" i="1"/>
  <c r="CN168" i="1"/>
  <c r="CN169" i="1" s="1"/>
  <c r="CM168" i="1"/>
  <c r="CL168" i="1"/>
  <c r="CK168" i="1"/>
  <c r="CJ168" i="1"/>
  <c r="CI168" i="1"/>
  <c r="CH168" i="1"/>
  <c r="CH169" i="1" s="1"/>
  <c r="CG168" i="1"/>
  <c r="CF168" i="1"/>
  <c r="CF169" i="1" s="1"/>
  <c r="CE168" i="1"/>
  <c r="CD168" i="1"/>
  <c r="CC168" i="1"/>
  <c r="CB168" i="1"/>
  <c r="CA168" i="1"/>
  <c r="BZ168" i="1"/>
  <c r="BZ169" i="1" s="1"/>
  <c r="BY168" i="1"/>
  <c r="BX168" i="1"/>
  <c r="BX169" i="1" s="1"/>
  <c r="BW168" i="1"/>
  <c r="BV168" i="1"/>
  <c r="BU168" i="1"/>
  <c r="BT168" i="1"/>
  <c r="BS168" i="1"/>
  <c r="BR168" i="1"/>
  <c r="BR169" i="1" s="1"/>
  <c r="BQ168" i="1"/>
  <c r="BP168" i="1"/>
  <c r="BP169" i="1" s="1"/>
  <c r="BO168" i="1"/>
  <c r="BN168" i="1"/>
  <c r="BM168" i="1"/>
  <c r="BL168" i="1"/>
  <c r="BK168" i="1"/>
  <c r="BJ168" i="1"/>
  <c r="BJ169" i="1" s="1"/>
  <c r="BI168" i="1"/>
  <c r="BH168" i="1"/>
  <c r="BH169" i="1" s="1"/>
  <c r="BG168" i="1"/>
  <c r="BF168" i="1"/>
  <c r="BE168" i="1"/>
  <c r="BD168" i="1"/>
  <c r="BC168" i="1"/>
  <c r="BB168" i="1"/>
  <c r="BB169" i="1" s="1"/>
  <c r="BA168" i="1"/>
  <c r="AZ168" i="1"/>
  <c r="AZ169" i="1" s="1"/>
  <c r="AY168" i="1"/>
  <c r="AX168" i="1"/>
  <c r="AW168" i="1"/>
  <c r="AV168" i="1"/>
  <c r="AU168" i="1"/>
  <c r="AT168" i="1"/>
  <c r="AT169" i="1" s="1"/>
  <c r="AS168" i="1"/>
  <c r="AR168" i="1"/>
  <c r="AR169" i="1" s="1"/>
  <c r="AQ168" i="1"/>
  <c r="AP168" i="1"/>
  <c r="AO168" i="1"/>
  <c r="AN168" i="1"/>
  <c r="AM168" i="1"/>
  <c r="AL168" i="1"/>
  <c r="AL169" i="1" s="1"/>
  <c r="AK168" i="1"/>
  <c r="AK169" i="1" s="1"/>
  <c r="AJ168" i="1"/>
  <c r="AJ169" i="1" s="1"/>
  <c r="AI168" i="1"/>
  <c r="AH168" i="1"/>
  <c r="AG168" i="1"/>
  <c r="AF168" i="1"/>
  <c r="AE168" i="1"/>
  <c r="AD168" i="1"/>
  <c r="AD169" i="1" s="1"/>
  <c r="AC168" i="1"/>
  <c r="AC169" i="1" s="1"/>
  <c r="AB168" i="1"/>
  <c r="AB169" i="1" s="1"/>
  <c r="AA168" i="1"/>
  <c r="Z168" i="1"/>
  <c r="Y168" i="1"/>
  <c r="X168" i="1"/>
  <c r="W168" i="1"/>
  <c r="V168" i="1"/>
  <c r="V169" i="1" s="1"/>
  <c r="U168" i="1"/>
  <c r="U169" i="1" s="1"/>
  <c r="T168" i="1"/>
  <c r="T169" i="1" s="1"/>
  <c r="S168" i="1"/>
  <c r="R168" i="1"/>
  <c r="Q168" i="1"/>
  <c r="P168" i="1"/>
  <c r="O168" i="1"/>
  <c r="N168" i="1"/>
  <c r="N169" i="1" s="1"/>
  <c r="M168" i="1"/>
  <c r="M169" i="1" s="1"/>
  <c r="L168" i="1"/>
  <c r="L169" i="1" s="1"/>
  <c r="K168" i="1"/>
  <c r="J168" i="1"/>
  <c r="I168" i="1"/>
  <c r="H168" i="1"/>
  <c r="G168" i="1"/>
  <c r="F168" i="1"/>
  <c r="F169" i="1" s="1"/>
  <c r="E168" i="1"/>
  <c r="E169" i="1" s="1"/>
  <c r="D168" i="1"/>
  <c r="D169" i="1" s="1"/>
  <c r="C168" i="1"/>
  <c r="FY167" i="1"/>
  <c r="FT166" i="1"/>
  <c r="FT171" i="1" s="1"/>
  <c r="FT207" i="1" s="1"/>
  <c r="FS166" i="1"/>
  <c r="FD166" i="1"/>
  <c r="FD171" i="1" s="1"/>
  <c r="FD207" i="1" s="1"/>
  <c r="FC166" i="1"/>
  <c r="EN166" i="1"/>
  <c r="EN171" i="1" s="1"/>
  <c r="EN207" i="1" s="1"/>
  <c r="EM166" i="1"/>
  <c r="DX166" i="1"/>
  <c r="DX171" i="1" s="1"/>
  <c r="DX207" i="1" s="1"/>
  <c r="DW166" i="1"/>
  <c r="DH166" i="1"/>
  <c r="DH171" i="1" s="1"/>
  <c r="DH207" i="1" s="1"/>
  <c r="DG166" i="1"/>
  <c r="DD166" i="1"/>
  <c r="DD171" i="1" s="1"/>
  <c r="DD207" i="1" s="1"/>
  <c r="CY166" i="1"/>
  <c r="CV166" i="1"/>
  <c r="CT166" i="1"/>
  <c r="CS166" i="1"/>
  <c r="CS171" i="1" s="1"/>
  <c r="CS207" i="1" s="1"/>
  <c r="CR166" i="1"/>
  <c r="CR171" i="1" s="1"/>
  <c r="CR207" i="1" s="1"/>
  <c r="CN166" i="1"/>
  <c r="CI166" i="1"/>
  <c r="CF166" i="1"/>
  <c r="CF171" i="1" s="1"/>
  <c r="CF207" i="1" s="1"/>
  <c r="BX166" i="1"/>
  <c r="BX171" i="1" s="1"/>
  <c r="BX207" i="1" s="1"/>
  <c r="BU166" i="1"/>
  <c r="BU171" i="1" s="1"/>
  <c r="BU207" i="1" s="1"/>
  <c r="BT166" i="1"/>
  <c r="BT171" i="1" s="1"/>
  <c r="BT207" i="1" s="1"/>
  <c r="BP166" i="1"/>
  <c r="BP171" i="1" s="1"/>
  <c r="BP207" i="1" s="1"/>
  <c r="BL166" i="1"/>
  <c r="BL171" i="1" s="1"/>
  <c r="BL207" i="1" s="1"/>
  <c r="BH166" i="1"/>
  <c r="BH171" i="1" s="1"/>
  <c r="BH207" i="1" s="1"/>
  <c r="BF166" i="1"/>
  <c r="BD166" i="1"/>
  <c r="BD171" i="1" s="1"/>
  <c r="BD207" i="1" s="1"/>
  <c r="AV166" i="1"/>
  <c r="AV171" i="1" s="1"/>
  <c r="AV207" i="1" s="1"/>
  <c r="AU166" i="1"/>
  <c r="AR166" i="1"/>
  <c r="AR171" i="1" s="1"/>
  <c r="AR207" i="1" s="1"/>
  <c r="AM166" i="1"/>
  <c r="AH166" i="1"/>
  <c r="AG166" i="1"/>
  <c r="AG171" i="1" s="1"/>
  <c r="AG207" i="1" s="1"/>
  <c r="AF166" i="1"/>
  <c r="AF171" i="1" s="1"/>
  <c r="AF207" i="1" s="1"/>
  <c r="AE166" i="1"/>
  <c r="AB166" i="1"/>
  <c r="W166" i="1"/>
  <c r="T166" i="1"/>
  <c r="T171" i="1" s="1"/>
  <c r="T207" i="1" s="1"/>
  <c r="L166" i="1"/>
  <c r="L171" i="1" s="1"/>
  <c r="L207" i="1" s="1"/>
  <c r="I166" i="1"/>
  <c r="I171" i="1" s="1"/>
  <c r="I207" i="1" s="1"/>
  <c r="H166" i="1"/>
  <c r="D166" i="1"/>
  <c r="D171" i="1" s="1"/>
  <c r="D207" i="1" s="1"/>
  <c r="FZ165" i="1"/>
  <c r="FX165" i="1"/>
  <c r="FW165" i="1"/>
  <c r="FV165" i="1"/>
  <c r="FV292" i="1" s="1"/>
  <c r="FU165" i="1"/>
  <c r="FU292" i="1" s="1"/>
  <c r="FT165" i="1"/>
  <c r="FT292" i="1" s="1"/>
  <c r="FS165" i="1"/>
  <c r="FR165" i="1"/>
  <c r="FR292" i="1" s="1"/>
  <c r="FQ165" i="1"/>
  <c r="FP165" i="1"/>
  <c r="FO165" i="1"/>
  <c r="FN165" i="1"/>
  <c r="FN292" i="1" s="1"/>
  <c r="FM165" i="1"/>
  <c r="FM292" i="1" s="1"/>
  <c r="FL165" i="1"/>
  <c r="FL292" i="1" s="1"/>
  <c r="FK165" i="1"/>
  <c r="FK166" i="1" s="1"/>
  <c r="FJ165" i="1"/>
  <c r="FJ292" i="1" s="1"/>
  <c r="FI165" i="1"/>
  <c r="FH165" i="1"/>
  <c r="FG165" i="1"/>
  <c r="FF165" i="1"/>
  <c r="FF292" i="1" s="1"/>
  <c r="FE165" i="1"/>
  <c r="FE292" i="1" s="1"/>
  <c r="FD165" i="1"/>
  <c r="FD292" i="1" s="1"/>
  <c r="FC165" i="1"/>
  <c r="FB165" i="1"/>
  <c r="FB292" i="1" s="1"/>
  <c r="FA165" i="1"/>
  <c r="EZ165" i="1"/>
  <c r="EY165" i="1"/>
  <c r="EX165" i="1"/>
  <c r="EX292" i="1" s="1"/>
  <c r="EW165" i="1"/>
  <c r="EW292" i="1" s="1"/>
  <c r="EV165" i="1"/>
  <c r="EV292" i="1" s="1"/>
  <c r="EU165" i="1"/>
  <c r="EU166" i="1" s="1"/>
  <c r="ET165" i="1"/>
  <c r="ET292" i="1" s="1"/>
  <c r="ES165" i="1"/>
  <c r="ER165" i="1"/>
  <c r="EQ165" i="1"/>
  <c r="EP165" i="1"/>
  <c r="EP292" i="1" s="1"/>
  <c r="EO165" i="1"/>
  <c r="EO292" i="1" s="1"/>
  <c r="EN165" i="1"/>
  <c r="EN292" i="1" s="1"/>
  <c r="EM165" i="1"/>
  <c r="EL165" i="1"/>
  <c r="EL292" i="1" s="1"/>
  <c r="EK165" i="1"/>
  <c r="EJ165" i="1"/>
  <c r="EI165" i="1"/>
  <c r="EH165" i="1"/>
  <c r="EH292" i="1" s="1"/>
  <c r="EG165" i="1"/>
  <c r="EG292" i="1" s="1"/>
  <c r="EF165" i="1"/>
  <c r="EF292" i="1" s="1"/>
  <c r="EE165" i="1"/>
  <c r="EE166" i="1" s="1"/>
  <c r="ED165" i="1"/>
  <c r="ED292" i="1" s="1"/>
  <c r="EC165" i="1"/>
  <c r="EB165" i="1"/>
  <c r="EA165" i="1"/>
  <c r="DZ165" i="1"/>
  <c r="DZ292" i="1" s="1"/>
  <c r="DY165" i="1"/>
  <c r="DY292" i="1" s="1"/>
  <c r="DX165" i="1"/>
  <c r="DX292" i="1" s="1"/>
  <c r="DW165" i="1"/>
  <c r="DV165" i="1"/>
  <c r="DV292" i="1" s="1"/>
  <c r="DU165" i="1"/>
  <c r="DT165" i="1"/>
  <c r="DS165" i="1"/>
  <c r="DR165" i="1"/>
  <c r="DR292" i="1" s="1"/>
  <c r="DQ165" i="1"/>
  <c r="DQ292" i="1" s="1"/>
  <c r="DP165" i="1"/>
  <c r="DP292" i="1" s="1"/>
  <c r="DO165" i="1"/>
  <c r="DO166" i="1" s="1"/>
  <c r="DN165" i="1"/>
  <c r="DN292" i="1" s="1"/>
  <c r="DM165" i="1"/>
  <c r="DL165" i="1"/>
  <c r="DK165" i="1"/>
  <c r="DJ165" i="1"/>
  <c r="DJ292" i="1" s="1"/>
  <c r="DI165" i="1"/>
  <c r="DI292" i="1" s="1"/>
  <c r="DH165" i="1"/>
  <c r="DH292" i="1" s="1"/>
  <c r="DG165" i="1"/>
  <c r="DF165" i="1"/>
  <c r="DF292" i="1" s="1"/>
  <c r="DE165" i="1"/>
  <c r="DD165" i="1"/>
  <c r="DD292" i="1" s="1"/>
  <c r="DC165" i="1"/>
  <c r="DB165" i="1"/>
  <c r="DB292" i="1" s="1"/>
  <c r="DA165" i="1"/>
  <c r="DA292" i="1" s="1"/>
  <c r="CZ165" i="1"/>
  <c r="CZ292" i="1" s="1"/>
  <c r="CY165" i="1"/>
  <c r="CX165" i="1"/>
  <c r="CX292" i="1" s="1"/>
  <c r="CW165" i="1"/>
  <c r="CV165" i="1"/>
  <c r="CV292" i="1" s="1"/>
  <c r="CU165" i="1"/>
  <c r="CT165" i="1"/>
  <c r="CT292" i="1" s="1"/>
  <c r="CS165" i="1"/>
  <c r="CS292" i="1" s="1"/>
  <c r="CR165" i="1"/>
  <c r="CR292" i="1" s="1"/>
  <c r="CQ165" i="1"/>
  <c r="CQ166" i="1" s="1"/>
  <c r="CP165" i="1"/>
  <c r="CP292" i="1" s="1"/>
  <c r="CO165" i="1"/>
  <c r="CN165" i="1"/>
  <c r="CN292" i="1" s="1"/>
  <c r="CM165" i="1"/>
  <c r="CL165" i="1"/>
  <c r="CL292" i="1" s="1"/>
  <c r="CK165" i="1"/>
  <c r="CK292" i="1" s="1"/>
  <c r="CJ165" i="1"/>
  <c r="CJ292" i="1" s="1"/>
  <c r="CI165" i="1"/>
  <c r="CH165" i="1"/>
  <c r="CH292" i="1" s="1"/>
  <c r="CG165" i="1"/>
  <c r="CF165" i="1"/>
  <c r="CF292" i="1" s="1"/>
  <c r="CE165" i="1"/>
  <c r="CD165" i="1"/>
  <c r="CD292" i="1" s="1"/>
  <c r="CC165" i="1"/>
  <c r="CC292" i="1" s="1"/>
  <c r="CB165" i="1"/>
  <c r="CB292" i="1" s="1"/>
  <c r="CA165" i="1"/>
  <c r="CA166" i="1" s="1"/>
  <c r="BZ165" i="1"/>
  <c r="BZ292" i="1" s="1"/>
  <c r="BY165" i="1"/>
  <c r="BX165" i="1"/>
  <c r="BX292" i="1" s="1"/>
  <c r="BW165" i="1"/>
  <c r="BV165" i="1"/>
  <c r="BV292" i="1" s="1"/>
  <c r="BU165" i="1"/>
  <c r="BU292" i="1" s="1"/>
  <c r="BT165" i="1"/>
  <c r="BT292" i="1" s="1"/>
  <c r="BS165" i="1"/>
  <c r="BR165" i="1"/>
  <c r="BQ165" i="1"/>
  <c r="BP165" i="1"/>
  <c r="BP292" i="1" s="1"/>
  <c r="BO165" i="1"/>
  <c r="BN165" i="1"/>
  <c r="BN292" i="1" s="1"/>
  <c r="BM165" i="1"/>
  <c r="BM292" i="1" s="1"/>
  <c r="BL165" i="1"/>
  <c r="BL292" i="1" s="1"/>
  <c r="BK165" i="1"/>
  <c r="BK166" i="1" s="1"/>
  <c r="BJ165" i="1"/>
  <c r="BI165" i="1"/>
  <c r="BH165" i="1"/>
  <c r="BH292" i="1" s="1"/>
  <c r="BG165" i="1"/>
  <c r="BF165" i="1"/>
  <c r="BF292" i="1" s="1"/>
  <c r="BE165" i="1"/>
  <c r="BE292" i="1" s="1"/>
  <c r="BD165" i="1"/>
  <c r="BD292" i="1" s="1"/>
  <c r="BC165" i="1"/>
  <c r="BC166" i="1" s="1"/>
  <c r="BB165" i="1"/>
  <c r="BA165" i="1"/>
  <c r="AZ165" i="1"/>
  <c r="AZ292" i="1" s="1"/>
  <c r="AY165" i="1"/>
  <c r="AX165" i="1"/>
  <c r="AX292" i="1" s="1"/>
  <c r="AW165" i="1"/>
  <c r="AW292" i="1" s="1"/>
  <c r="AV165" i="1"/>
  <c r="AV292" i="1" s="1"/>
  <c r="AU165" i="1"/>
  <c r="AT165" i="1"/>
  <c r="AS165" i="1"/>
  <c r="AR165" i="1"/>
  <c r="AR292" i="1" s="1"/>
  <c r="AQ165" i="1"/>
  <c r="AP165" i="1"/>
  <c r="AP292" i="1" s="1"/>
  <c r="AO165" i="1"/>
  <c r="AO292" i="1" s="1"/>
  <c r="AN165" i="1"/>
  <c r="AN292" i="1" s="1"/>
  <c r="AM165" i="1"/>
  <c r="AL165" i="1"/>
  <c r="AK165" i="1"/>
  <c r="AJ165" i="1"/>
  <c r="AJ292" i="1" s="1"/>
  <c r="AI165" i="1"/>
  <c r="AH165" i="1"/>
  <c r="AH292" i="1" s="1"/>
  <c r="AG165" i="1"/>
  <c r="AG292" i="1" s="1"/>
  <c r="AF165" i="1"/>
  <c r="AF292" i="1" s="1"/>
  <c r="AE165" i="1"/>
  <c r="AD165" i="1"/>
  <c r="AC165" i="1"/>
  <c r="AB165" i="1"/>
  <c r="AB292" i="1" s="1"/>
  <c r="AA165" i="1"/>
  <c r="Z165" i="1"/>
  <c r="Z292" i="1" s="1"/>
  <c r="Y165" i="1"/>
  <c r="Y292" i="1" s="1"/>
  <c r="X165" i="1"/>
  <c r="X292" i="1" s="1"/>
  <c r="W165" i="1"/>
  <c r="V165" i="1"/>
  <c r="U165" i="1"/>
  <c r="T165" i="1"/>
  <c r="T292" i="1" s="1"/>
  <c r="S165" i="1"/>
  <c r="R165" i="1"/>
  <c r="R292" i="1" s="1"/>
  <c r="Q165" i="1"/>
  <c r="Q292" i="1" s="1"/>
  <c r="P165" i="1"/>
  <c r="P292" i="1" s="1"/>
  <c r="O165" i="1"/>
  <c r="O166" i="1" s="1"/>
  <c r="N165" i="1"/>
  <c r="M165" i="1"/>
  <c r="L165" i="1"/>
  <c r="L292" i="1" s="1"/>
  <c r="K165" i="1"/>
  <c r="J165" i="1"/>
  <c r="J292" i="1" s="1"/>
  <c r="I165" i="1"/>
  <c r="I292" i="1" s="1"/>
  <c r="H165" i="1"/>
  <c r="H292" i="1" s="1"/>
  <c r="G165" i="1"/>
  <c r="F165" i="1"/>
  <c r="E165" i="1"/>
  <c r="D165" i="1"/>
  <c r="D292" i="1" s="1"/>
  <c r="C165" i="1"/>
  <c r="FX164" i="1"/>
  <c r="FW164" i="1"/>
  <c r="FV164" i="1"/>
  <c r="FV166" i="1" s="1"/>
  <c r="FU164" i="1"/>
  <c r="FU166" i="1" s="1"/>
  <c r="FU171" i="1" s="1"/>
  <c r="FU207" i="1" s="1"/>
  <c r="FT164" i="1"/>
  <c r="FS164" i="1"/>
  <c r="FR164" i="1"/>
  <c r="FQ164" i="1"/>
  <c r="FP164" i="1"/>
  <c r="FO164" i="1"/>
  <c r="FN164" i="1"/>
  <c r="FN166" i="1" s="1"/>
  <c r="FM164" i="1"/>
  <c r="FM166" i="1" s="1"/>
  <c r="FM171" i="1" s="1"/>
  <c r="FM207" i="1" s="1"/>
  <c r="FL164" i="1"/>
  <c r="FL166" i="1" s="1"/>
  <c r="FL171" i="1" s="1"/>
  <c r="FL207" i="1" s="1"/>
  <c r="FK164" i="1"/>
  <c r="FJ164" i="1"/>
  <c r="FI164" i="1"/>
  <c r="FH164" i="1"/>
  <c r="FG164" i="1"/>
  <c r="FF164" i="1"/>
  <c r="FF166" i="1" s="1"/>
  <c r="FE164" i="1"/>
  <c r="FE166" i="1" s="1"/>
  <c r="FE171" i="1" s="1"/>
  <c r="FE207" i="1" s="1"/>
  <c r="FD164" i="1"/>
  <c r="FC164" i="1"/>
  <c r="FB164" i="1"/>
  <c r="FA164" i="1"/>
  <c r="EZ164" i="1"/>
  <c r="EY164" i="1"/>
  <c r="EX164" i="1"/>
  <c r="EX166" i="1" s="1"/>
  <c r="EX171" i="1" s="1"/>
  <c r="EX207" i="1" s="1"/>
  <c r="EW164" i="1"/>
  <c r="EW166" i="1" s="1"/>
  <c r="EW171" i="1" s="1"/>
  <c r="EW207" i="1" s="1"/>
  <c r="EV164" i="1"/>
  <c r="EV166" i="1" s="1"/>
  <c r="EV171" i="1" s="1"/>
  <c r="EV207" i="1" s="1"/>
  <c r="EU164" i="1"/>
  <c r="ET164" i="1"/>
  <c r="ES164" i="1"/>
  <c r="ER164" i="1"/>
  <c r="EQ164" i="1"/>
  <c r="EP164" i="1"/>
  <c r="EP166" i="1" s="1"/>
  <c r="EO164" i="1"/>
  <c r="EO166" i="1" s="1"/>
  <c r="EO171" i="1" s="1"/>
  <c r="EO207" i="1" s="1"/>
  <c r="EN164" i="1"/>
  <c r="EM164" i="1"/>
  <c r="EL164" i="1"/>
  <c r="EK164" i="1"/>
  <c r="EJ164" i="1"/>
  <c r="EI164" i="1"/>
  <c r="EH164" i="1"/>
  <c r="EH166" i="1" s="1"/>
  <c r="EH171" i="1" s="1"/>
  <c r="EH207" i="1" s="1"/>
  <c r="EG164" i="1"/>
  <c r="EG166" i="1" s="1"/>
  <c r="EG171" i="1" s="1"/>
  <c r="EG207" i="1" s="1"/>
  <c r="EF164" i="1"/>
  <c r="EF166" i="1" s="1"/>
  <c r="EF171" i="1" s="1"/>
  <c r="EF207" i="1" s="1"/>
  <c r="EE164" i="1"/>
  <c r="ED164" i="1"/>
  <c r="EC164" i="1"/>
  <c r="EB164" i="1"/>
  <c r="EA164" i="1"/>
  <c r="DZ164" i="1"/>
  <c r="DZ166" i="1" s="1"/>
  <c r="DZ171" i="1" s="1"/>
  <c r="DZ207" i="1" s="1"/>
  <c r="DY164" i="1"/>
  <c r="DY166" i="1" s="1"/>
  <c r="DY171" i="1" s="1"/>
  <c r="DY207" i="1" s="1"/>
  <c r="DX164" i="1"/>
  <c r="DW164" i="1"/>
  <c r="DV164" i="1"/>
  <c r="DU164" i="1"/>
  <c r="DT164" i="1"/>
  <c r="DS164" i="1"/>
  <c r="DR164" i="1"/>
  <c r="DR166" i="1" s="1"/>
  <c r="DQ164" i="1"/>
  <c r="DQ166" i="1" s="1"/>
  <c r="DQ171" i="1" s="1"/>
  <c r="DQ207" i="1" s="1"/>
  <c r="DP164" i="1"/>
  <c r="DP166" i="1" s="1"/>
  <c r="DP171" i="1" s="1"/>
  <c r="DP207" i="1" s="1"/>
  <c r="DO164" i="1"/>
  <c r="DN164" i="1"/>
  <c r="DM164" i="1"/>
  <c r="DL164" i="1"/>
  <c r="DK164" i="1"/>
  <c r="DJ164" i="1"/>
  <c r="DJ166" i="1" s="1"/>
  <c r="DI164" i="1"/>
  <c r="DI166" i="1" s="1"/>
  <c r="DH164" i="1"/>
  <c r="DG164" i="1"/>
  <c r="DF164" i="1"/>
  <c r="DE164" i="1"/>
  <c r="DD164" i="1"/>
  <c r="DC164" i="1"/>
  <c r="DB164" i="1"/>
  <c r="DB166" i="1" s="1"/>
  <c r="DA164" i="1"/>
  <c r="DA166" i="1" s="1"/>
  <c r="DA171" i="1" s="1"/>
  <c r="DA207" i="1" s="1"/>
  <c r="CZ164" i="1"/>
  <c r="CZ166" i="1" s="1"/>
  <c r="CZ171" i="1" s="1"/>
  <c r="CZ207" i="1" s="1"/>
  <c r="CY164" i="1"/>
  <c r="CX164" i="1"/>
  <c r="CW164" i="1"/>
  <c r="CV164" i="1"/>
  <c r="CU164" i="1"/>
  <c r="CT164" i="1"/>
  <c r="CS164" i="1"/>
  <c r="CR164" i="1"/>
  <c r="CQ164" i="1"/>
  <c r="CP164" i="1"/>
  <c r="CO164" i="1"/>
  <c r="CN164" i="1"/>
  <c r="CM164" i="1"/>
  <c r="CL164" i="1"/>
  <c r="CK164" i="1"/>
  <c r="CK166" i="1" s="1"/>
  <c r="CK171" i="1" s="1"/>
  <c r="CK207" i="1" s="1"/>
  <c r="CJ164" i="1"/>
  <c r="CJ166" i="1" s="1"/>
  <c r="CJ171" i="1" s="1"/>
  <c r="CJ207" i="1" s="1"/>
  <c r="CI164" i="1"/>
  <c r="CH164" i="1"/>
  <c r="CG164" i="1"/>
  <c r="CF164" i="1"/>
  <c r="CE164" i="1"/>
  <c r="CD164" i="1"/>
  <c r="CD166" i="1" s="1"/>
  <c r="CC164" i="1"/>
  <c r="CC166" i="1" s="1"/>
  <c r="CC171" i="1" s="1"/>
  <c r="CC207" i="1" s="1"/>
  <c r="CB164" i="1"/>
  <c r="CB166" i="1" s="1"/>
  <c r="CB171" i="1" s="1"/>
  <c r="CB207" i="1" s="1"/>
  <c r="CA164" i="1"/>
  <c r="BZ164" i="1"/>
  <c r="BY164" i="1"/>
  <c r="BX164" i="1"/>
  <c r="BW164" i="1"/>
  <c r="BV164" i="1"/>
  <c r="BU164" i="1"/>
  <c r="BT164" i="1"/>
  <c r="BS164" i="1"/>
  <c r="BR164" i="1"/>
  <c r="BQ164" i="1"/>
  <c r="BP164" i="1"/>
  <c r="BO164" i="1"/>
  <c r="BN164" i="1"/>
  <c r="BM164" i="1"/>
  <c r="BM166" i="1" s="1"/>
  <c r="BM171" i="1" s="1"/>
  <c r="BM207" i="1" s="1"/>
  <c r="BL164" i="1"/>
  <c r="BK164" i="1"/>
  <c r="BJ164" i="1"/>
  <c r="BI164" i="1"/>
  <c r="BH164" i="1"/>
  <c r="BG164" i="1"/>
  <c r="BF164" i="1"/>
  <c r="BE164" i="1"/>
  <c r="BE166" i="1" s="1"/>
  <c r="BE171" i="1" s="1"/>
  <c r="BE207" i="1" s="1"/>
  <c r="BD164" i="1"/>
  <c r="BC164" i="1"/>
  <c r="BB164" i="1"/>
  <c r="BA164" i="1"/>
  <c r="AZ164" i="1"/>
  <c r="AY164" i="1"/>
  <c r="AX164" i="1"/>
  <c r="AX166" i="1" s="1"/>
  <c r="AW164" i="1"/>
  <c r="AW166" i="1" s="1"/>
  <c r="AW171" i="1" s="1"/>
  <c r="AW207" i="1" s="1"/>
  <c r="AV164" i="1"/>
  <c r="AU164" i="1"/>
  <c r="AT164" i="1"/>
  <c r="AS164" i="1"/>
  <c r="AR164" i="1"/>
  <c r="AQ164" i="1"/>
  <c r="AP164" i="1"/>
  <c r="AP166" i="1" s="1"/>
  <c r="AO164" i="1"/>
  <c r="AO166" i="1" s="1"/>
  <c r="AO171" i="1" s="1"/>
  <c r="AO207" i="1" s="1"/>
  <c r="AN164" i="1"/>
  <c r="AN166" i="1" s="1"/>
  <c r="AN171" i="1" s="1"/>
  <c r="AN207" i="1" s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Y166" i="1" s="1"/>
  <c r="Y171" i="1" s="1"/>
  <c r="Y207" i="1" s="1"/>
  <c r="X164" i="1"/>
  <c r="X166" i="1" s="1"/>
  <c r="X171" i="1" s="1"/>
  <c r="X207" i="1" s="1"/>
  <c r="W164" i="1"/>
  <c r="V164" i="1"/>
  <c r="U164" i="1"/>
  <c r="T164" i="1"/>
  <c r="S164" i="1"/>
  <c r="R164" i="1"/>
  <c r="R166" i="1" s="1"/>
  <c r="Q164" i="1"/>
  <c r="Q166" i="1" s="1"/>
  <c r="Q171" i="1" s="1"/>
  <c r="Q207" i="1" s="1"/>
  <c r="P164" i="1"/>
  <c r="P166" i="1" s="1"/>
  <c r="P171" i="1" s="1"/>
  <c r="P207" i="1" s="1"/>
  <c r="O164" i="1"/>
  <c r="N164" i="1"/>
  <c r="M164" i="1"/>
  <c r="L164" i="1"/>
  <c r="K164" i="1"/>
  <c r="J164" i="1"/>
  <c r="I164" i="1"/>
  <c r="H164" i="1"/>
  <c r="G164" i="1"/>
  <c r="F164" i="1"/>
  <c r="E164" i="1"/>
  <c r="FZ164" i="1" s="1"/>
  <c r="D164" i="1"/>
  <c r="C164" i="1"/>
  <c r="EJ142" i="1"/>
  <c r="EW140" i="1"/>
  <c r="EL140" i="1"/>
  <c r="CX140" i="1"/>
  <c r="FX139" i="1"/>
  <c r="FW139" i="1"/>
  <c r="FV139" i="1"/>
  <c r="FU139" i="1"/>
  <c r="FT139" i="1"/>
  <c r="FS139" i="1"/>
  <c r="FR139" i="1"/>
  <c r="FQ139" i="1"/>
  <c r="FP139" i="1"/>
  <c r="FO139" i="1"/>
  <c r="FN139" i="1"/>
  <c r="FM139" i="1"/>
  <c r="FL139" i="1"/>
  <c r="FK139" i="1"/>
  <c r="FJ139" i="1"/>
  <c r="FI139" i="1"/>
  <c r="FH139" i="1"/>
  <c r="FG139" i="1"/>
  <c r="FF139" i="1"/>
  <c r="FE139" i="1"/>
  <c r="FD139" i="1"/>
  <c r="FC139" i="1"/>
  <c r="FB139" i="1"/>
  <c r="FA139" i="1"/>
  <c r="EZ139" i="1"/>
  <c r="EY139" i="1"/>
  <c r="EX139" i="1"/>
  <c r="EW139" i="1"/>
  <c r="EV139" i="1"/>
  <c r="EU139" i="1"/>
  <c r="ET139" i="1"/>
  <c r="ES139" i="1"/>
  <c r="ER139" i="1"/>
  <c r="EQ139" i="1"/>
  <c r="EP139" i="1"/>
  <c r="EO139" i="1"/>
  <c r="EN139" i="1"/>
  <c r="EM139" i="1"/>
  <c r="EL139" i="1"/>
  <c r="EK139" i="1"/>
  <c r="EJ139" i="1"/>
  <c r="EI139" i="1"/>
  <c r="EH139" i="1"/>
  <c r="EG139" i="1"/>
  <c r="EF139" i="1"/>
  <c r="EE139" i="1"/>
  <c r="ED139" i="1"/>
  <c r="EC139" i="1"/>
  <c r="EB139" i="1"/>
  <c r="EA139" i="1"/>
  <c r="DZ139" i="1"/>
  <c r="DY139" i="1"/>
  <c r="DX139" i="1"/>
  <c r="DW139" i="1"/>
  <c r="DV139" i="1"/>
  <c r="DU139" i="1"/>
  <c r="DT139" i="1"/>
  <c r="DS139" i="1"/>
  <c r="DR139" i="1"/>
  <c r="DQ139" i="1"/>
  <c r="DP139" i="1"/>
  <c r="DO139" i="1"/>
  <c r="DN139" i="1"/>
  <c r="DM139" i="1"/>
  <c r="DL139" i="1"/>
  <c r="DK139" i="1"/>
  <c r="DJ139" i="1"/>
  <c r="DI139" i="1"/>
  <c r="DH139" i="1"/>
  <c r="DG139" i="1"/>
  <c r="DF139" i="1"/>
  <c r="DE139" i="1"/>
  <c r="DD139" i="1"/>
  <c r="DC139" i="1"/>
  <c r="DB139" i="1"/>
  <c r="DA139" i="1"/>
  <c r="CZ139" i="1"/>
  <c r="CY139" i="1"/>
  <c r="CX139" i="1"/>
  <c r="CW139" i="1"/>
  <c r="CV139" i="1"/>
  <c r="CU139" i="1"/>
  <c r="CT139" i="1"/>
  <c r="CS139" i="1"/>
  <c r="CR139" i="1"/>
  <c r="CQ139" i="1"/>
  <c r="CP139" i="1"/>
  <c r="CO139" i="1"/>
  <c r="CN139" i="1"/>
  <c r="CM139" i="1"/>
  <c r="CL139" i="1"/>
  <c r="CK139" i="1"/>
  <c r="CJ139" i="1"/>
  <c r="CI139" i="1"/>
  <c r="CH139" i="1"/>
  <c r="CG139" i="1"/>
  <c r="CF139" i="1"/>
  <c r="CE139" i="1"/>
  <c r="CD139" i="1"/>
  <c r="CC139" i="1"/>
  <c r="CB139" i="1"/>
  <c r="CA139" i="1"/>
  <c r="BZ139" i="1"/>
  <c r="BY139" i="1"/>
  <c r="BX139" i="1"/>
  <c r="BW139" i="1"/>
  <c r="BV139" i="1"/>
  <c r="BU139" i="1"/>
  <c r="BT139" i="1"/>
  <c r="BS139" i="1"/>
  <c r="BR139" i="1"/>
  <c r="BQ139" i="1"/>
  <c r="BP139" i="1"/>
  <c r="BO139" i="1"/>
  <c r="BN139" i="1"/>
  <c r="BM139" i="1"/>
  <c r="BL139" i="1"/>
  <c r="BK139" i="1"/>
  <c r="BJ139" i="1"/>
  <c r="BI139" i="1"/>
  <c r="BH139" i="1"/>
  <c r="BG139" i="1"/>
  <c r="BF139" i="1"/>
  <c r="BE139" i="1"/>
  <c r="BD139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FO137" i="1"/>
  <c r="EA137" i="1"/>
  <c r="DQ137" i="1"/>
  <c r="CD137" i="1"/>
  <c r="CC137" i="1"/>
  <c r="BO137" i="1"/>
  <c r="FM135" i="1"/>
  <c r="FM137" i="1" s="1"/>
  <c r="FA135" i="1"/>
  <c r="FA137" i="1" s="1"/>
  <c r="EO135" i="1"/>
  <c r="EO137" i="1" s="1"/>
  <c r="DQ135" i="1"/>
  <c r="CX135" i="1"/>
  <c r="CX137" i="1" s="1"/>
  <c r="CA135" i="1"/>
  <c r="CA137" i="1" s="1"/>
  <c r="BE135" i="1"/>
  <c r="BE137" i="1" s="1"/>
  <c r="AV135" i="1"/>
  <c r="AV137" i="1" s="1"/>
  <c r="Y135" i="1"/>
  <c r="Y137" i="1" s="1"/>
  <c r="P135" i="1"/>
  <c r="P137" i="1" s="1"/>
  <c r="FX134" i="1"/>
  <c r="FW134" i="1"/>
  <c r="FV134" i="1"/>
  <c r="FU134" i="1"/>
  <c r="FT134" i="1"/>
  <c r="FS134" i="1"/>
  <c r="FR134" i="1"/>
  <c r="FQ134" i="1"/>
  <c r="FP134" i="1"/>
  <c r="FO134" i="1"/>
  <c r="FN134" i="1"/>
  <c r="FM134" i="1"/>
  <c r="FL134" i="1"/>
  <c r="FK134" i="1"/>
  <c r="FJ134" i="1"/>
  <c r="FI134" i="1"/>
  <c r="FH134" i="1"/>
  <c r="FG134" i="1"/>
  <c r="FF134" i="1"/>
  <c r="FE134" i="1"/>
  <c r="FD134" i="1"/>
  <c r="FC134" i="1"/>
  <c r="FB134" i="1"/>
  <c r="FA134" i="1"/>
  <c r="EZ134" i="1"/>
  <c r="EY134" i="1"/>
  <c r="EX134" i="1"/>
  <c r="EW134" i="1"/>
  <c r="EV134" i="1"/>
  <c r="EU134" i="1"/>
  <c r="ET134" i="1"/>
  <c r="ES134" i="1"/>
  <c r="ER134" i="1"/>
  <c r="EQ134" i="1"/>
  <c r="EP134" i="1"/>
  <c r="EO134" i="1"/>
  <c r="EN134" i="1"/>
  <c r="EM134" i="1"/>
  <c r="EL134" i="1"/>
  <c r="EK134" i="1"/>
  <c r="EJ134" i="1"/>
  <c r="EH134" i="1"/>
  <c r="EG134" i="1"/>
  <c r="EF134" i="1"/>
  <c r="EE134" i="1"/>
  <c r="ED134" i="1"/>
  <c r="EC134" i="1"/>
  <c r="EB134" i="1"/>
  <c r="EA134" i="1"/>
  <c r="DZ134" i="1"/>
  <c r="DY134" i="1"/>
  <c r="DX134" i="1"/>
  <c r="DW134" i="1"/>
  <c r="DV134" i="1"/>
  <c r="DU134" i="1"/>
  <c r="DT134" i="1"/>
  <c r="DS134" i="1"/>
  <c r="DR134" i="1"/>
  <c r="DQ134" i="1"/>
  <c r="DP134" i="1"/>
  <c r="DO134" i="1"/>
  <c r="DN134" i="1"/>
  <c r="DM134" i="1"/>
  <c r="DL134" i="1"/>
  <c r="DK134" i="1"/>
  <c r="DJ134" i="1"/>
  <c r="DI134" i="1"/>
  <c r="DH134" i="1"/>
  <c r="DG134" i="1"/>
  <c r="DG135" i="1" s="1"/>
  <c r="DG137" i="1" s="1"/>
  <c r="DE134" i="1"/>
  <c r="DD134" i="1"/>
  <c r="DC134" i="1"/>
  <c r="DB134" i="1"/>
  <c r="DA134" i="1"/>
  <c r="CZ134" i="1"/>
  <c r="CY134" i="1"/>
  <c r="CX134" i="1"/>
  <c r="CW134" i="1"/>
  <c r="CV134" i="1"/>
  <c r="CU134" i="1"/>
  <c r="CT134" i="1"/>
  <c r="CS134" i="1"/>
  <c r="CR134" i="1"/>
  <c r="CQ134" i="1"/>
  <c r="CP134" i="1"/>
  <c r="CO134" i="1"/>
  <c r="CM134" i="1"/>
  <c r="CL134" i="1"/>
  <c r="CJ134" i="1"/>
  <c r="CI134" i="1"/>
  <c r="CH134" i="1"/>
  <c r="CG134" i="1"/>
  <c r="CF134" i="1"/>
  <c r="CE134" i="1"/>
  <c r="CD134" i="1"/>
  <c r="CC134" i="1"/>
  <c r="CB134" i="1"/>
  <c r="CA134" i="1"/>
  <c r="BZ134" i="1"/>
  <c r="BY134" i="1"/>
  <c r="BX134" i="1"/>
  <c r="BW134" i="1"/>
  <c r="BV134" i="1"/>
  <c r="BU134" i="1"/>
  <c r="BT134" i="1"/>
  <c r="BS134" i="1"/>
  <c r="BR134" i="1"/>
  <c r="BP134" i="1"/>
  <c r="BO134" i="1"/>
  <c r="BN134" i="1"/>
  <c r="BM134" i="1"/>
  <c r="BL134" i="1"/>
  <c r="BK134" i="1"/>
  <c r="BJ134" i="1"/>
  <c r="BI134" i="1"/>
  <c r="BH134" i="1"/>
  <c r="BG134" i="1"/>
  <c r="BF134" i="1"/>
  <c r="BE134" i="1"/>
  <c r="BD134" i="1"/>
  <c r="BB134" i="1"/>
  <c r="BA134" i="1"/>
  <c r="AZ134" i="1"/>
  <c r="AX134" i="1"/>
  <c r="AW134" i="1"/>
  <c r="AV134" i="1"/>
  <c r="AU134" i="1"/>
  <c r="AT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H134" i="1"/>
  <c r="G134" i="1"/>
  <c r="C134" i="1"/>
  <c r="FO132" i="1"/>
  <c r="FO135" i="1" s="1"/>
  <c r="FG132" i="1"/>
  <c r="FG135" i="1" s="1"/>
  <c r="FG137" i="1" s="1"/>
  <c r="FC132" i="1"/>
  <c r="FC135" i="1" s="1"/>
  <c r="FC137" i="1" s="1"/>
  <c r="FB132" i="1"/>
  <c r="FB135" i="1" s="1"/>
  <c r="FB137" i="1" s="1"/>
  <c r="EA132" i="1"/>
  <c r="EA135" i="1" s="1"/>
  <c r="DW132" i="1"/>
  <c r="DV132" i="1"/>
  <c r="DV135" i="1" s="1"/>
  <c r="DV137" i="1" s="1"/>
  <c r="DM132" i="1"/>
  <c r="DM135" i="1" s="1"/>
  <c r="DM137" i="1" s="1"/>
  <c r="DC132" i="1"/>
  <c r="DC135" i="1" s="1"/>
  <c r="DC137" i="1" s="1"/>
  <c r="CU132" i="1"/>
  <c r="CU135" i="1" s="1"/>
  <c r="CU137" i="1" s="1"/>
  <c r="CQ132" i="1"/>
  <c r="CQ135" i="1" s="1"/>
  <c r="CQ137" i="1" s="1"/>
  <c r="CP132" i="1"/>
  <c r="CP135" i="1" s="1"/>
  <c r="CP137" i="1" s="1"/>
  <c r="CL132" i="1"/>
  <c r="CL135" i="1" s="1"/>
  <c r="CL137" i="1" s="1"/>
  <c r="CG132" i="1"/>
  <c r="CG135" i="1" s="1"/>
  <c r="CG137" i="1" s="1"/>
  <c r="CD132" i="1"/>
  <c r="CD135" i="1" s="1"/>
  <c r="BW132" i="1"/>
  <c r="BW135" i="1" s="1"/>
  <c r="BW137" i="1" s="1"/>
  <c r="BV132" i="1"/>
  <c r="BV135" i="1" s="1"/>
  <c r="BV137" i="1" s="1"/>
  <c r="BO132" i="1"/>
  <c r="BO135" i="1" s="1"/>
  <c r="BJ132" i="1"/>
  <c r="BJ135" i="1" s="1"/>
  <c r="BJ137" i="1" s="1"/>
  <c r="BA132" i="1"/>
  <c r="BA135" i="1" s="1"/>
  <c r="BA137" i="1" s="1"/>
  <c r="AE132" i="1"/>
  <c r="AE135" i="1" s="1"/>
  <c r="AE137" i="1" s="1"/>
  <c r="FU131" i="1"/>
  <c r="FU132" i="1" s="1"/>
  <c r="FU135" i="1" s="1"/>
  <c r="FU137" i="1" s="1"/>
  <c r="FM131" i="1"/>
  <c r="FM132" i="1" s="1"/>
  <c r="FJ131" i="1"/>
  <c r="FJ132" i="1" s="1"/>
  <c r="FJ135" i="1" s="1"/>
  <c r="FJ137" i="1" s="1"/>
  <c r="FA131" i="1"/>
  <c r="FA132" i="1" s="1"/>
  <c r="EZ131" i="1"/>
  <c r="EZ132" i="1" s="1"/>
  <c r="EZ135" i="1" s="1"/>
  <c r="EZ137" i="1" s="1"/>
  <c r="EW131" i="1"/>
  <c r="EW132" i="1" s="1"/>
  <c r="EW135" i="1" s="1"/>
  <c r="EW137" i="1" s="1"/>
  <c r="EO131" i="1"/>
  <c r="EO132" i="1" s="1"/>
  <c r="EG131" i="1"/>
  <c r="EG132" i="1" s="1"/>
  <c r="EG135" i="1" s="1"/>
  <c r="EG137" i="1" s="1"/>
  <c r="EE131" i="1"/>
  <c r="EE132" i="1" s="1"/>
  <c r="ED131" i="1"/>
  <c r="ED132" i="1" s="1"/>
  <c r="ED135" i="1" s="1"/>
  <c r="ED137" i="1" s="1"/>
  <c r="DU131" i="1"/>
  <c r="DU132" i="1" s="1"/>
  <c r="DU135" i="1" s="1"/>
  <c r="DU137" i="1" s="1"/>
  <c r="DT131" i="1"/>
  <c r="DT132" i="1" s="1"/>
  <c r="DT135" i="1" s="1"/>
  <c r="DT137" i="1" s="1"/>
  <c r="DQ131" i="1"/>
  <c r="DQ132" i="1" s="1"/>
  <c r="DI131" i="1"/>
  <c r="DI132" i="1" s="1"/>
  <c r="DI135" i="1" s="1"/>
  <c r="DI137" i="1" s="1"/>
  <c r="DA131" i="1"/>
  <c r="DA132" i="1" s="1"/>
  <c r="DA135" i="1" s="1"/>
  <c r="DA137" i="1" s="1"/>
  <c r="CY131" i="1"/>
  <c r="CY132" i="1" s="1"/>
  <c r="CY135" i="1" s="1"/>
  <c r="CY137" i="1" s="1"/>
  <c r="CY140" i="1" s="1"/>
  <c r="CX131" i="1"/>
  <c r="CX132" i="1" s="1"/>
  <c r="CC131" i="1"/>
  <c r="CC132" i="1" s="1"/>
  <c r="CC135" i="1" s="1"/>
  <c r="CB131" i="1"/>
  <c r="CB132" i="1" s="1"/>
  <c r="CB135" i="1" s="1"/>
  <c r="CB137" i="1" s="1"/>
  <c r="CA131" i="1"/>
  <c r="CA132" i="1" s="1"/>
  <c r="BU131" i="1"/>
  <c r="BU132" i="1" s="1"/>
  <c r="BU135" i="1" s="1"/>
  <c r="BU137" i="1" s="1"/>
  <c r="BS131" i="1"/>
  <c r="BS132" i="1" s="1"/>
  <c r="BS135" i="1" s="1"/>
  <c r="BS137" i="1" s="1"/>
  <c r="BI131" i="1"/>
  <c r="BI132" i="1" s="1"/>
  <c r="BI135" i="1" s="1"/>
  <c r="BI137" i="1" s="1"/>
  <c r="BH131" i="1"/>
  <c r="BH132" i="1" s="1"/>
  <c r="BH135" i="1" s="1"/>
  <c r="BH137" i="1" s="1"/>
  <c r="BE131" i="1"/>
  <c r="BE132" i="1" s="1"/>
  <c r="AW131" i="1"/>
  <c r="AW132" i="1" s="1"/>
  <c r="AW135" i="1" s="1"/>
  <c r="AW137" i="1" s="1"/>
  <c r="AV131" i="1"/>
  <c r="AV132" i="1" s="1"/>
  <c r="AO131" i="1"/>
  <c r="AO132" i="1" s="1"/>
  <c r="AO135" i="1" s="1"/>
  <c r="AO137" i="1" s="1"/>
  <c r="AM131" i="1"/>
  <c r="AM132" i="1" s="1"/>
  <c r="AM135" i="1" s="1"/>
  <c r="AM137" i="1" s="1"/>
  <c r="AM175" i="1" s="1"/>
  <c r="AE131" i="1"/>
  <c r="AC131" i="1"/>
  <c r="AC132" i="1" s="1"/>
  <c r="AC135" i="1" s="1"/>
  <c r="AC137" i="1" s="1"/>
  <c r="Y131" i="1"/>
  <c r="Y132" i="1" s="1"/>
  <c r="Q131" i="1"/>
  <c r="Q132" i="1" s="1"/>
  <c r="Q135" i="1" s="1"/>
  <c r="Q137" i="1" s="1"/>
  <c r="P131" i="1"/>
  <c r="P132" i="1" s="1"/>
  <c r="O131" i="1"/>
  <c r="O132" i="1" s="1"/>
  <c r="O135" i="1" s="1"/>
  <c r="O137" i="1" s="1"/>
  <c r="G131" i="1"/>
  <c r="G132" i="1" s="1"/>
  <c r="G135" i="1" s="1"/>
  <c r="G137" i="1" s="1"/>
  <c r="FX130" i="1"/>
  <c r="FW130" i="1"/>
  <c r="FV130" i="1"/>
  <c r="FU130" i="1"/>
  <c r="FT130" i="1"/>
  <c r="FT131" i="1" s="1"/>
  <c r="FT132" i="1" s="1"/>
  <c r="FT135" i="1" s="1"/>
  <c r="FT137" i="1" s="1"/>
  <c r="FS130" i="1"/>
  <c r="FR130" i="1"/>
  <c r="FQ130" i="1"/>
  <c r="FP130" i="1"/>
  <c r="FO130" i="1"/>
  <c r="FN130" i="1"/>
  <c r="FM130" i="1"/>
  <c r="FL130" i="1"/>
  <c r="FK130" i="1"/>
  <c r="FK131" i="1" s="1"/>
  <c r="FK132" i="1" s="1"/>
  <c r="FK135" i="1" s="1"/>
  <c r="FK137" i="1" s="1"/>
  <c r="FJ130" i="1"/>
  <c r="FI130" i="1"/>
  <c r="FH130" i="1"/>
  <c r="FG130" i="1"/>
  <c r="FF130" i="1"/>
  <c r="FE130" i="1"/>
  <c r="FD130" i="1"/>
  <c r="FC130" i="1"/>
  <c r="FC131" i="1" s="1"/>
  <c r="FB130" i="1"/>
  <c r="FA130" i="1"/>
  <c r="EZ130" i="1"/>
  <c r="EY130" i="1"/>
  <c r="EX130" i="1"/>
  <c r="EW130" i="1"/>
  <c r="EV130" i="1"/>
  <c r="EU130" i="1"/>
  <c r="ET130" i="1"/>
  <c r="ES130" i="1"/>
  <c r="ER130" i="1"/>
  <c r="EQ130" i="1"/>
  <c r="EP130" i="1"/>
  <c r="EO130" i="1"/>
  <c r="EN130" i="1"/>
  <c r="EN131" i="1" s="1"/>
  <c r="EN132" i="1" s="1"/>
  <c r="EN135" i="1" s="1"/>
  <c r="EN137" i="1" s="1"/>
  <c r="EM130" i="1"/>
  <c r="EM131" i="1" s="1"/>
  <c r="EM132" i="1" s="1"/>
  <c r="EM135" i="1" s="1"/>
  <c r="EM137" i="1" s="1"/>
  <c r="EL130" i="1"/>
  <c r="EK130" i="1"/>
  <c r="EJ130" i="1"/>
  <c r="EH130" i="1"/>
  <c r="EG130" i="1"/>
  <c r="EF130" i="1"/>
  <c r="EE130" i="1"/>
  <c r="ED130" i="1"/>
  <c r="EC130" i="1"/>
  <c r="EB130" i="1"/>
  <c r="EA130" i="1"/>
  <c r="DZ130" i="1"/>
  <c r="DY130" i="1"/>
  <c r="DX130" i="1"/>
  <c r="DW130" i="1"/>
  <c r="DW131" i="1" s="1"/>
  <c r="DV130" i="1"/>
  <c r="DU130" i="1"/>
  <c r="DT130" i="1"/>
  <c r="DS130" i="1"/>
  <c r="DR130" i="1"/>
  <c r="DQ130" i="1"/>
  <c r="DP130" i="1"/>
  <c r="DO130" i="1"/>
  <c r="DN130" i="1"/>
  <c r="DM130" i="1"/>
  <c r="DL130" i="1"/>
  <c r="DK130" i="1"/>
  <c r="DJ130" i="1"/>
  <c r="DI130" i="1"/>
  <c r="DH130" i="1"/>
  <c r="DH131" i="1" s="1"/>
  <c r="DH132" i="1" s="1"/>
  <c r="DH135" i="1" s="1"/>
  <c r="DH137" i="1" s="1"/>
  <c r="DG130" i="1"/>
  <c r="DG131" i="1" s="1"/>
  <c r="DG132" i="1" s="1"/>
  <c r="DE130" i="1"/>
  <c r="DD130" i="1"/>
  <c r="DC130" i="1"/>
  <c r="DB130" i="1"/>
  <c r="DA130" i="1"/>
  <c r="CZ130" i="1"/>
  <c r="CY130" i="1"/>
  <c r="CX130" i="1"/>
  <c r="CW130" i="1"/>
  <c r="CV130" i="1"/>
  <c r="CU130" i="1"/>
  <c r="CT130" i="1"/>
  <c r="CS130" i="1"/>
  <c r="CR130" i="1"/>
  <c r="CQ130" i="1"/>
  <c r="CQ131" i="1" s="1"/>
  <c r="CP130" i="1"/>
  <c r="CM130" i="1"/>
  <c r="CL130" i="1"/>
  <c r="CJ130" i="1"/>
  <c r="CI130" i="1"/>
  <c r="CH130" i="1"/>
  <c r="CG130" i="1"/>
  <c r="CF130" i="1"/>
  <c r="CE130" i="1"/>
  <c r="CD130" i="1"/>
  <c r="CC130" i="1"/>
  <c r="CB130" i="1"/>
  <c r="CA130" i="1"/>
  <c r="BZ130" i="1"/>
  <c r="BY130" i="1"/>
  <c r="BX130" i="1"/>
  <c r="BW130" i="1"/>
  <c r="BV130" i="1"/>
  <c r="BU130" i="1"/>
  <c r="BT130" i="1"/>
  <c r="BS130" i="1"/>
  <c r="BR130" i="1"/>
  <c r="BP130" i="1"/>
  <c r="BO130" i="1"/>
  <c r="BN130" i="1"/>
  <c r="BM130" i="1"/>
  <c r="BL130" i="1"/>
  <c r="BK130" i="1"/>
  <c r="BK131" i="1" s="1"/>
  <c r="BK132" i="1" s="1"/>
  <c r="BK135" i="1" s="1"/>
  <c r="BK137" i="1" s="1"/>
  <c r="BJ130" i="1"/>
  <c r="BI130" i="1"/>
  <c r="BH130" i="1"/>
  <c r="BG130" i="1"/>
  <c r="BF130" i="1"/>
  <c r="BE130" i="1"/>
  <c r="BD130" i="1"/>
  <c r="BB130" i="1"/>
  <c r="BA130" i="1"/>
  <c r="AZ130" i="1"/>
  <c r="AX130" i="1"/>
  <c r="AW130" i="1"/>
  <c r="AV130" i="1"/>
  <c r="AU130" i="1"/>
  <c r="AU131" i="1" s="1"/>
  <c r="AU132" i="1" s="1"/>
  <c r="AU135" i="1" s="1"/>
  <c r="AU137" i="1" s="1"/>
  <c r="AT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B131" i="1" s="1"/>
  <c r="AB132" i="1" s="1"/>
  <c r="AB135" i="1" s="1"/>
  <c r="AB137" i="1" s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H130" i="1"/>
  <c r="G130" i="1"/>
  <c r="C130" i="1"/>
  <c r="FX129" i="1"/>
  <c r="FX131" i="1" s="1"/>
  <c r="FX132" i="1" s="1"/>
  <c r="FX135" i="1" s="1"/>
  <c r="FX137" i="1" s="1"/>
  <c r="FW129" i="1"/>
  <c r="FW131" i="1" s="1"/>
  <c r="FW132" i="1" s="1"/>
  <c r="FW135" i="1" s="1"/>
  <c r="FW137" i="1" s="1"/>
  <c r="FV129" i="1"/>
  <c r="FU129" i="1"/>
  <c r="FT129" i="1"/>
  <c r="FS129" i="1"/>
  <c r="FR129" i="1"/>
  <c r="FR131" i="1" s="1"/>
  <c r="FR132" i="1" s="1"/>
  <c r="FR135" i="1" s="1"/>
  <c r="FR137" i="1" s="1"/>
  <c r="FQ129" i="1"/>
  <c r="FQ131" i="1" s="1"/>
  <c r="FQ132" i="1" s="1"/>
  <c r="FQ135" i="1" s="1"/>
  <c r="FQ137" i="1" s="1"/>
  <c r="FP129" i="1"/>
  <c r="FP131" i="1" s="1"/>
  <c r="FP132" i="1" s="1"/>
  <c r="FP135" i="1" s="1"/>
  <c r="FP137" i="1" s="1"/>
  <c r="FO129" i="1"/>
  <c r="FO131" i="1" s="1"/>
  <c r="FN129" i="1"/>
  <c r="FM129" i="1"/>
  <c r="FL129" i="1"/>
  <c r="FL131" i="1" s="1"/>
  <c r="FL132" i="1" s="1"/>
  <c r="FL135" i="1" s="1"/>
  <c r="FL137" i="1" s="1"/>
  <c r="FK129" i="1"/>
  <c r="FJ129" i="1"/>
  <c r="FI129" i="1"/>
  <c r="FI131" i="1" s="1"/>
  <c r="FI132" i="1" s="1"/>
  <c r="FI135" i="1" s="1"/>
  <c r="FI137" i="1" s="1"/>
  <c r="FH129" i="1"/>
  <c r="FH131" i="1" s="1"/>
  <c r="FH132" i="1" s="1"/>
  <c r="FH135" i="1" s="1"/>
  <c r="FH137" i="1" s="1"/>
  <c r="FG129" i="1"/>
  <c r="FG131" i="1" s="1"/>
  <c r="FF129" i="1"/>
  <c r="FE129" i="1"/>
  <c r="FE131" i="1" s="1"/>
  <c r="FE132" i="1" s="1"/>
  <c r="FE135" i="1" s="1"/>
  <c r="FE137" i="1" s="1"/>
  <c r="FD129" i="1"/>
  <c r="FD131" i="1" s="1"/>
  <c r="FD132" i="1" s="1"/>
  <c r="FD135" i="1" s="1"/>
  <c r="FD137" i="1" s="1"/>
  <c r="FC129" i="1"/>
  <c r="FB129" i="1"/>
  <c r="FB131" i="1" s="1"/>
  <c r="FA129" i="1"/>
  <c r="EZ129" i="1"/>
  <c r="EY129" i="1"/>
  <c r="EY131" i="1" s="1"/>
  <c r="EY132" i="1" s="1"/>
  <c r="EY135" i="1" s="1"/>
  <c r="EY137" i="1" s="1"/>
  <c r="EX129" i="1"/>
  <c r="EW129" i="1"/>
  <c r="EV129" i="1"/>
  <c r="EV131" i="1" s="1"/>
  <c r="EV132" i="1" s="1"/>
  <c r="EV135" i="1" s="1"/>
  <c r="EV137" i="1" s="1"/>
  <c r="EU129" i="1"/>
  <c r="ET129" i="1"/>
  <c r="ET131" i="1" s="1"/>
  <c r="ET132" i="1" s="1"/>
  <c r="ET135" i="1" s="1"/>
  <c r="ET137" i="1" s="1"/>
  <c r="ES129" i="1"/>
  <c r="ES131" i="1" s="1"/>
  <c r="ES132" i="1" s="1"/>
  <c r="ES135" i="1" s="1"/>
  <c r="ES137" i="1" s="1"/>
  <c r="ER129" i="1"/>
  <c r="ER131" i="1" s="1"/>
  <c r="ER132" i="1" s="1"/>
  <c r="ER135" i="1" s="1"/>
  <c r="ER137" i="1" s="1"/>
  <c r="EQ129" i="1"/>
  <c r="EQ131" i="1" s="1"/>
  <c r="EQ132" i="1" s="1"/>
  <c r="EQ135" i="1" s="1"/>
  <c r="EQ137" i="1" s="1"/>
  <c r="EP129" i="1"/>
  <c r="EO129" i="1"/>
  <c r="EN129" i="1"/>
  <c r="EM129" i="1"/>
  <c r="EL129" i="1"/>
  <c r="EL131" i="1" s="1"/>
  <c r="EL132" i="1" s="1"/>
  <c r="EL135" i="1" s="1"/>
  <c r="EL137" i="1" s="1"/>
  <c r="EK129" i="1"/>
  <c r="EK131" i="1" s="1"/>
  <c r="EK132" i="1" s="1"/>
  <c r="EK135" i="1" s="1"/>
  <c r="EK137" i="1" s="1"/>
  <c r="EK175" i="1" s="1"/>
  <c r="EJ129" i="1"/>
  <c r="EJ131" i="1" s="1"/>
  <c r="EJ132" i="1" s="1"/>
  <c r="EJ135" i="1" s="1"/>
  <c r="EJ137" i="1" s="1"/>
  <c r="EH129" i="1"/>
  <c r="EG129" i="1"/>
  <c r="EF129" i="1"/>
  <c r="EF131" i="1" s="1"/>
  <c r="EF132" i="1" s="1"/>
  <c r="EF135" i="1" s="1"/>
  <c r="EF137" i="1" s="1"/>
  <c r="EE129" i="1"/>
  <c r="ED129" i="1"/>
  <c r="EC129" i="1"/>
  <c r="EC131" i="1" s="1"/>
  <c r="EC132" i="1" s="1"/>
  <c r="EC135" i="1" s="1"/>
  <c r="EC137" i="1" s="1"/>
  <c r="EB129" i="1"/>
  <c r="EB131" i="1" s="1"/>
  <c r="EB132" i="1" s="1"/>
  <c r="EB135" i="1" s="1"/>
  <c r="EB137" i="1" s="1"/>
  <c r="EA129" i="1"/>
  <c r="EA131" i="1" s="1"/>
  <c r="DZ129" i="1"/>
  <c r="DY129" i="1"/>
  <c r="DY131" i="1" s="1"/>
  <c r="DY132" i="1" s="1"/>
  <c r="DY135" i="1" s="1"/>
  <c r="DY137" i="1" s="1"/>
  <c r="DX129" i="1"/>
  <c r="DX131" i="1" s="1"/>
  <c r="DX132" i="1" s="1"/>
  <c r="DX135" i="1" s="1"/>
  <c r="DX137" i="1" s="1"/>
  <c r="DW129" i="1"/>
  <c r="DV129" i="1"/>
  <c r="DV131" i="1" s="1"/>
  <c r="DU129" i="1"/>
  <c r="DT129" i="1"/>
  <c r="DS129" i="1"/>
  <c r="DS131" i="1" s="1"/>
  <c r="DS132" i="1" s="1"/>
  <c r="DS135" i="1" s="1"/>
  <c r="DS137" i="1" s="1"/>
  <c r="DR129" i="1"/>
  <c r="DQ129" i="1"/>
  <c r="DP129" i="1"/>
  <c r="DP131" i="1" s="1"/>
  <c r="DP132" i="1" s="1"/>
  <c r="DP135" i="1" s="1"/>
  <c r="DP137" i="1" s="1"/>
  <c r="DO129" i="1"/>
  <c r="DO131" i="1" s="1"/>
  <c r="DO132" i="1" s="1"/>
  <c r="DN129" i="1"/>
  <c r="DN131" i="1" s="1"/>
  <c r="DN132" i="1" s="1"/>
  <c r="DN135" i="1" s="1"/>
  <c r="DN137" i="1" s="1"/>
  <c r="DM129" i="1"/>
  <c r="DM131" i="1" s="1"/>
  <c r="DL129" i="1"/>
  <c r="DL131" i="1" s="1"/>
  <c r="DL132" i="1" s="1"/>
  <c r="DL135" i="1" s="1"/>
  <c r="DL137" i="1" s="1"/>
  <c r="DK129" i="1"/>
  <c r="DK131" i="1" s="1"/>
  <c r="DK132" i="1" s="1"/>
  <c r="DK135" i="1" s="1"/>
  <c r="DK137" i="1" s="1"/>
  <c r="DJ129" i="1"/>
  <c r="DI129" i="1"/>
  <c r="DH129" i="1"/>
  <c r="DG129" i="1"/>
  <c r="DE129" i="1"/>
  <c r="DE131" i="1" s="1"/>
  <c r="DE132" i="1" s="1"/>
  <c r="DE135" i="1" s="1"/>
  <c r="DE137" i="1" s="1"/>
  <c r="DD129" i="1"/>
  <c r="DD131" i="1" s="1"/>
  <c r="DD132" i="1" s="1"/>
  <c r="DD135" i="1" s="1"/>
  <c r="DD137" i="1" s="1"/>
  <c r="DC129" i="1"/>
  <c r="DC131" i="1" s="1"/>
  <c r="DB129" i="1"/>
  <c r="DA129" i="1"/>
  <c r="CZ129" i="1"/>
  <c r="CZ131" i="1" s="1"/>
  <c r="CZ132" i="1" s="1"/>
  <c r="CZ135" i="1" s="1"/>
  <c r="CZ137" i="1" s="1"/>
  <c r="CY129" i="1"/>
  <c r="CX129" i="1"/>
  <c r="CW129" i="1"/>
  <c r="CW131" i="1" s="1"/>
  <c r="CW132" i="1" s="1"/>
  <c r="CW135" i="1" s="1"/>
  <c r="CW137" i="1" s="1"/>
  <c r="CV129" i="1"/>
  <c r="CV131" i="1" s="1"/>
  <c r="CV132" i="1" s="1"/>
  <c r="CV135" i="1" s="1"/>
  <c r="CV137" i="1" s="1"/>
  <c r="CU129" i="1"/>
  <c r="CU131" i="1" s="1"/>
  <c r="CT129" i="1"/>
  <c r="CS129" i="1"/>
  <c r="CS131" i="1" s="1"/>
  <c r="CS132" i="1" s="1"/>
  <c r="CS135" i="1" s="1"/>
  <c r="CS137" i="1" s="1"/>
  <c r="CR129" i="1"/>
  <c r="CR131" i="1" s="1"/>
  <c r="CR132" i="1" s="1"/>
  <c r="CR135" i="1" s="1"/>
  <c r="CR137" i="1" s="1"/>
  <c r="CQ129" i="1"/>
  <c r="CP129" i="1"/>
  <c r="CP131" i="1" s="1"/>
  <c r="CO129" i="1"/>
  <c r="CM129" i="1"/>
  <c r="CM131" i="1" s="1"/>
  <c r="CM132" i="1" s="1"/>
  <c r="CM135" i="1" s="1"/>
  <c r="CM137" i="1" s="1"/>
  <c r="CL129" i="1"/>
  <c r="CL131" i="1" s="1"/>
  <c r="CJ129" i="1"/>
  <c r="CJ131" i="1" s="1"/>
  <c r="CJ132" i="1" s="1"/>
  <c r="CJ135" i="1" s="1"/>
  <c r="CJ137" i="1" s="1"/>
  <c r="CI129" i="1"/>
  <c r="CI131" i="1" s="1"/>
  <c r="CI132" i="1" s="1"/>
  <c r="CI135" i="1" s="1"/>
  <c r="CI137" i="1" s="1"/>
  <c r="CH129" i="1"/>
  <c r="CH131" i="1" s="1"/>
  <c r="CH132" i="1" s="1"/>
  <c r="CH135" i="1" s="1"/>
  <c r="CH137" i="1" s="1"/>
  <c r="CG129" i="1"/>
  <c r="CG131" i="1" s="1"/>
  <c r="CF129" i="1"/>
  <c r="CF131" i="1" s="1"/>
  <c r="CF132" i="1" s="1"/>
  <c r="CF135" i="1" s="1"/>
  <c r="CF137" i="1" s="1"/>
  <c r="CE129" i="1"/>
  <c r="CE131" i="1" s="1"/>
  <c r="CE132" i="1" s="1"/>
  <c r="CE135" i="1" s="1"/>
  <c r="CE137" i="1" s="1"/>
  <c r="CD129" i="1"/>
  <c r="CD131" i="1" s="1"/>
  <c r="CC129" i="1"/>
  <c r="CB129" i="1"/>
  <c r="CA129" i="1"/>
  <c r="BZ129" i="1"/>
  <c r="BZ131" i="1" s="1"/>
  <c r="BZ132" i="1" s="1"/>
  <c r="BZ135" i="1" s="1"/>
  <c r="BZ137" i="1" s="1"/>
  <c r="BY129" i="1"/>
  <c r="BY131" i="1" s="1"/>
  <c r="BY132" i="1" s="1"/>
  <c r="BY135" i="1" s="1"/>
  <c r="BY137" i="1" s="1"/>
  <c r="BY175" i="1" s="1"/>
  <c r="BX129" i="1"/>
  <c r="BX131" i="1" s="1"/>
  <c r="BX132" i="1" s="1"/>
  <c r="BX135" i="1" s="1"/>
  <c r="BX137" i="1" s="1"/>
  <c r="BW129" i="1"/>
  <c r="BW131" i="1" s="1"/>
  <c r="BV129" i="1"/>
  <c r="BV131" i="1" s="1"/>
  <c r="BU129" i="1"/>
  <c r="BT129" i="1"/>
  <c r="BT131" i="1" s="1"/>
  <c r="BT132" i="1" s="1"/>
  <c r="BT135" i="1" s="1"/>
  <c r="BT137" i="1" s="1"/>
  <c r="BS129" i="1"/>
  <c r="BR129" i="1"/>
  <c r="BR131" i="1" s="1"/>
  <c r="BR132" i="1" s="1"/>
  <c r="BR135" i="1" s="1"/>
  <c r="BR137" i="1" s="1"/>
  <c r="BP129" i="1"/>
  <c r="BP131" i="1" s="1"/>
  <c r="BP132" i="1" s="1"/>
  <c r="BO129" i="1"/>
  <c r="BO131" i="1" s="1"/>
  <c r="BN129" i="1"/>
  <c r="BM129" i="1"/>
  <c r="BM131" i="1" s="1"/>
  <c r="BM132" i="1" s="1"/>
  <c r="BM135" i="1" s="1"/>
  <c r="BM137" i="1" s="1"/>
  <c r="BL129" i="1"/>
  <c r="BL131" i="1" s="1"/>
  <c r="BL132" i="1" s="1"/>
  <c r="BL135" i="1" s="1"/>
  <c r="BL137" i="1" s="1"/>
  <c r="BK129" i="1"/>
  <c r="BJ129" i="1"/>
  <c r="BJ131" i="1" s="1"/>
  <c r="BI129" i="1"/>
  <c r="BH129" i="1"/>
  <c r="BG129" i="1"/>
  <c r="BG131" i="1" s="1"/>
  <c r="BG132" i="1" s="1"/>
  <c r="BG135" i="1" s="1"/>
  <c r="BG137" i="1" s="1"/>
  <c r="BF129" i="1"/>
  <c r="BE129" i="1"/>
  <c r="BD129" i="1"/>
  <c r="BD131" i="1" s="1"/>
  <c r="BD132" i="1" s="1"/>
  <c r="BD135" i="1" s="1"/>
  <c r="BD137" i="1" s="1"/>
  <c r="BB129" i="1"/>
  <c r="BB131" i="1" s="1"/>
  <c r="BB132" i="1" s="1"/>
  <c r="BB135" i="1" s="1"/>
  <c r="BB137" i="1" s="1"/>
  <c r="BA129" i="1"/>
  <c r="BA131" i="1" s="1"/>
  <c r="AZ129" i="1"/>
  <c r="AZ131" i="1" s="1"/>
  <c r="AZ132" i="1" s="1"/>
  <c r="AZ135" i="1" s="1"/>
  <c r="AZ137" i="1" s="1"/>
  <c r="AX129" i="1"/>
  <c r="AW129" i="1"/>
  <c r="AV129" i="1"/>
  <c r="AU129" i="1"/>
  <c r="AT129" i="1"/>
  <c r="AT131" i="1" s="1"/>
  <c r="AT132" i="1" s="1"/>
  <c r="AT135" i="1" s="1"/>
  <c r="AT137" i="1" s="1"/>
  <c r="AR129" i="1"/>
  <c r="AR131" i="1" s="1"/>
  <c r="AR132" i="1" s="1"/>
  <c r="AR135" i="1" s="1"/>
  <c r="AR137" i="1" s="1"/>
  <c r="AQ129" i="1"/>
  <c r="AP129" i="1"/>
  <c r="AO129" i="1"/>
  <c r="AN129" i="1"/>
  <c r="AN131" i="1" s="1"/>
  <c r="AN132" i="1" s="1"/>
  <c r="AN135" i="1" s="1"/>
  <c r="AN137" i="1" s="1"/>
  <c r="AM129" i="1"/>
  <c r="AL129" i="1"/>
  <c r="AL131" i="1" s="1"/>
  <c r="AL132" i="1" s="1"/>
  <c r="AL135" i="1" s="1"/>
  <c r="AL137" i="1" s="1"/>
  <c r="AK129" i="1"/>
  <c r="AK131" i="1" s="1"/>
  <c r="AK132" i="1" s="1"/>
  <c r="AK135" i="1" s="1"/>
  <c r="AK137" i="1" s="1"/>
  <c r="AJ129" i="1"/>
  <c r="AJ131" i="1" s="1"/>
  <c r="AJ132" i="1" s="1"/>
  <c r="AJ135" i="1" s="1"/>
  <c r="AJ137" i="1" s="1"/>
  <c r="AI129" i="1"/>
  <c r="AH129" i="1"/>
  <c r="AG129" i="1"/>
  <c r="AG131" i="1" s="1"/>
  <c r="AG132" i="1" s="1"/>
  <c r="AG135" i="1" s="1"/>
  <c r="AG137" i="1" s="1"/>
  <c r="AF129" i="1"/>
  <c r="AF131" i="1" s="1"/>
  <c r="AF132" i="1" s="1"/>
  <c r="AF135" i="1" s="1"/>
  <c r="AF137" i="1" s="1"/>
  <c r="AE129" i="1"/>
  <c r="AD129" i="1"/>
  <c r="AD131" i="1" s="1"/>
  <c r="AD132" i="1" s="1"/>
  <c r="AD135" i="1" s="1"/>
  <c r="AD137" i="1" s="1"/>
  <c r="AC129" i="1"/>
  <c r="AB129" i="1"/>
  <c r="AA129" i="1"/>
  <c r="Z129" i="1"/>
  <c r="Y129" i="1"/>
  <c r="X129" i="1"/>
  <c r="X131" i="1" s="1"/>
  <c r="X132" i="1" s="1"/>
  <c r="X135" i="1" s="1"/>
  <c r="X137" i="1" s="1"/>
  <c r="W129" i="1"/>
  <c r="W131" i="1" s="1"/>
  <c r="W132" i="1" s="1"/>
  <c r="W135" i="1" s="1"/>
  <c r="W137" i="1" s="1"/>
  <c r="V129" i="1"/>
  <c r="V131" i="1" s="1"/>
  <c r="V132" i="1" s="1"/>
  <c r="V135" i="1" s="1"/>
  <c r="V137" i="1" s="1"/>
  <c r="U129" i="1"/>
  <c r="U131" i="1" s="1"/>
  <c r="U132" i="1" s="1"/>
  <c r="U135" i="1" s="1"/>
  <c r="U137" i="1" s="1"/>
  <c r="T129" i="1"/>
  <c r="S129" i="1"/>
  <c r="R129" i="1"/>
  <c r="Q129" i="1"/>
  <c r="P129" i="1"/>
  <c r="O129" i="1"/>
  <c r="N129" i="1"/>
  <c r="N131" i="1" s="1"/>
  <c r="N132" i="1" s="1"/>
  <c r="N135" i="1" s="1"/>
  <c r="N137" i="1" s="1"/>
  <c r="M129" i="1"/>
  <c r="M131" i="1" s="1"/>
  <c r="M132" i="1" s="1"/>
  <c r="M135" i="1" s="1"/>
  <c r="M137" i="1" s="1"/>
  <c r="L129" i="1"/>
  <c r="K129" i="1"/>
  <c r="J129" i="1"/>
  <c r="H129" i="1"/>
  <c r="H131" i="1" s="1"/>
  <c r="H132" i="1" s="1"/>
  <c r="H135" i="1" s="1"/>
  <c r="H137" i="1" s="1"/>
  <c r="G129" i="1"/>
  <c r="E129" i="1"/>
  <c r="C129" i="1"/>
  <c r="FZ124" i="1"/>
  <c r="FX118" i="1"/>
  <c r="FW118" i="1"/>
  <c r="FV118" i="1"/>
  <c r="FU118" i="1"/>
  <c r="FT118" i="1"/>
  <c r="FS118" i="1"/>
  <c r="FR118" i="1"/>
  <c r="FQ118" i="1"/>
  <c r="FP118" i="1"/>
  <c r="FO118" i="1"/>
  <c r="FN118" i="1"/>
  <c r="FM118" i="1"/>
  <c r="FL118" i="1"/>
  <c r="FK118" i="1"/>
  <c r="FJ118" i="1"/>
  <c r="FI118" i="1"/>
  <c r="FH118" i="1"/>
  <c r="FG118" i="1"/>
  <c r="FF118" i="1"/>
  <c r="FE118" i="1"/>
  <c r="FD118" i="1"/>
  <c r="FC118" i="1"/>
  <c r="FB118" i="1"/>
  <c r="FA118" i="1"/>
  <c r="EZ118" i="1"/>
  <c r="EY118" i="1"/>
  <c r="EX118" i="1"/>
  <c r="EW118" i="1"/>
  <c r="EV118" i="1"/>
  <c r="EU118" i="1"/>
  <c r="ET118" i="1"/>
  <c r="ES118" i="1"/>
  <c r="ER118" i="1"/>
  <c r="EQ118" i="1"/>
  <c r="EP118" i="1"/>
  <c r="EO118" i="1"/>
  <c r="EN118" i="1"/>
  <c r="EM118" i="1"/>
  <c r="EL118" i="1"/>
  <c r="EK118" i="1"/>
  <c r="EJ118" i="1"/>
  <c r="EI118" i="1"/>
  <c r="EH118" i="1"/>
  <c r="EG118" i="1"/>
  <c r="EF118" i="1"/>
  <c r="EE118" i="1"/>
  <c r="ED118" i="1"/>
  <c r="EC118" i="1"/>
  <c r="EB118" i="1"/>
  <c r="EA118" i="1"/>
  <c r="DZ118" i="1"/>
  <c r="DY118" i="1"/>
  <c r="DX118" i="1"/>
  <c r="DW118" i="1"/>
  <c r="DV118" i="1"/>
  <c r="DU118" i="1"/>
  <c r="DT118" i="1"/>
  <c r="DS118" i="1"/>
  <c r="DR118" i="1"/>
  <c r="DQ118" i="1"/>
  <c r="DP118" i="1"/>
  <c r="DO118" i="1"/>
  <c r="DN118" i="1"/>
  <c r="DM118" i="1"/>
  <c r="DL118" i="1"/>
  <c r="DK118" i="1"/>
  <c r="DJ118" i="1"/>
  <c r="DI118" i="1"/>
  <c r="DH118" i="1"/>
  <c r="DG118" i="1"/>
  <c r="DF118" i="1"/>
  <c r="DE118" i="1"/>
  <c r="DD118" i="1"/>
  <c r="DC118" i="1"/>
  <c r="DB118" i="1"/>
  <c r="DA118" i="1"/>
  <c r="CZ118" i="1"/>
  <c r="CY118" i="1"/>
  <c r="CX118" i="1"/>
  <c r="CW118" i="1"/>
  <c r="CV118" i="1"/>
  <c r="CU118" i="1"/>
  <c r="CT118" i="1"/>
  <c r="CS118" i="1"/>
  <c r="CR118" i="1"/>
  <c r="CQ118" i="1"/>
  <c r="CP118" i="1"/>
  <c r="CO118" i="1"/>
  <c r="CN118" i="1"/>
  <c r="CM118" i="1"/>
  <c r="CL118" i="1"/>
  <c r="CK118" i="1"/>
  <c r="CJ118" i="1"/>
  <c r="CI118" i="1"/>
  <c r="CH118" i="1"/>
  <c r="CG118" i="1"/>
  <c r="CF118" i="1"/>
  <c r="CE118" i="1"/>
  <c r="CD118" i="1"/>
  <c r="CC118" i="1"/>
  <c r="CB118" i="1"/>
  <c r="CA118" i="1"/>
  <c r="BZ118" i="1"/>
  <c r="BY118" i="1"/>
  <c r="BX118" i="1"/>
  <c r="BW118" i="1"/>
  <c r="BV118" i="1"/>
  <c r="BU118" i="1"/>
  <c r="BT118" i="1"/>
  <c r="BS118" i="1"/>
  <c r="BR118" i="1"/>
  <c r="BQ118" i="1"/>
  <c r="BP118" i="1"/>
  <c r="BO118" i="1"/>
  <c r="BN118" i="1"/>
  <c r="BM118" i="1"/>
  <c r="BL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FX117" i="1"/>
  <c r="FW117" i="1"/>
  <c r="FV117" i="1"/>
  <c r="FU117" i="1"/>
  <c r="FT117" i="1"/>
  <c r="FS117" i="1"/>
  <c r="FR117" i="1"/>
  <c r="FQ117" i="1"/>
  <c r="FP117" i="1"/>
  <c r="FO117" i="1"/>
  <c r="FN117" i="1"/>
  <c r="FM117" i="1"/>
  <c r="FL117" i="1"/>
  <c r="FK117" i="1"/>
  <c r="FJ117" i="1"/>
  <c r="FI117" i="1"/>
  <c r="FH117" i="1"/>
  <c r="FG117" i="1"/>
  <c r="FF117" i="1"/>
  <c r="FE117" i="1"/>
  <c r="FD117" i="1"/>
  <c r="FC117" i="1"/>
  <c r="FB117" i="1"/>
  <c r="FA117" i="1"/>
  <c r="EZ117" i="1"/>
  <c r="EY117" i="1"/>
  <c r="EX117" i="1"/>
  <c r="EW117" i="1"/>
  <c r="EV117" i="1"/>
  <c r="EU117" i="1"/>
  <c r="ET117" i="1"/>
  <c r="ES117" i="1"/>
  <c r="ER117" i="1"/>
  <c r="EQ117" i="1"/>
  <c r="EP117" i="1"/>
  <c r="EO117" i="1"/>
  <c r="EN117" i="1"/>
  <c r="EM117" i="1"/>
  <c r="EL117" i="1"/>
  <c r="EK117" i="1"/>
  <c r="EJ117" i="1"/>
  <c r="EI117" i="1"/>
  <c r="EH117" i="1"/>
  <c r="EG117" i="1"/>
  <c r="EF117" i="1"/>
  <c r="EE117" i="1"/>
  <c r="ED117" i="1"/>
  <c r="EC117" i="1"/>
  <c r="EB117" i="1"/>
  <c r="EA117" i="1"/>
  <c r="DZ117" i="1"/>
  <c r="DY117" i="1"/>
  <c r="DX117" i="1"/>
  <c r="DW117" i="1"/>
  <c r="DV117" i="1"/>
  <c r="DU117" i="1"/>
  <c r="DT117" i="1"/>
  <c r="DS117" i="1"/>
  <c r="DR117" i="1"/>
  <c r="DQ117" i="1"/>
  <c r="DP117" i="1"/>
  <c r="DO117" i="1"/>
  <c r="DN117" i="1"/>
  <c r="DM117" i="1"/>
  <c r="DL117" i="1"/>
  <c r="DK117" i="1"/>
  <c r="DJ117" i="1"/>
  <c r="DI117" i="1"/>
  <c r="DH117" i="1"/>
  <c r="DG117" i="1"/>
  <c r="DF117" i="1"/>
  <c r="DE117" i="1"/>
  <c r="DD117" i="1"/>
  <c r="DC117" i="1"/>
  <c r="DB117" i="1"/>
  <c r="DA117" i="1"/>
  <c r="CZ117" i="1"/>
  <c r="CY117" i="1"/>
  <c r="CX117" i="1"/>
  <c r="CW117" i="1"/>
  <c r="CV117" i="1"/>
  <c r="CU117" i="1"/>
  <c r="CT117" i="1"/>
  <c r="CS117" i="1"/>
  <c r="CR117" i="1"/>
  <c r="CQ117" i="1"/>
  <c r="CP117" i="1"/>
  <c r="CO117" i="1"/>
  <c r="CN117" i="1"/>
  <c r="CM117" i="1"/>
  <c r="CL117" i="1"/>
  <c r="CK117" i="1"/>
  <c r="CJ117" i="1"/>
  <c r="CI117" i="1"/>
  <c r="CH117" i="1"/>
  <c r="CG117" i="1"/>
  <c r="CF117" i="1"/>
  <c r="CE117" i="1"/>
  <c r="CD117" i="1"/>
  <c r="CC117" i="1"/>
  <c r="CB117" i="1"/>
  <c r="CA117" i="1"/>
  <c r="BZ117" i="1"/>
  <c r="BY117" i="1"/>
  <c r="BX117" i="1"/>
  <c r="BW117" i="1"/>
  <c r="BV117" i="1"/>
  <c r="BU117" i="1"/>
  <c r="BT117" i="1"/>
  <c r="BS117" i="1"/>
  <c r="BR117" i="1"/>
  <c r="BQ117" i="1"/>
  <c r="BP117" i="1"/>
  <c r="BO117" i="1"/>
  <c r="BN117" i="1"/>
  <c r="BM117" i="1"/>
  <c r="BL117" i="1"/>
  <c r="BK117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FX115" i="1"/>
  <c r="FW115" i="1"/>
  <c r="FV115" i="1"/>
  <c r="FU115" i="1"/>
  <c r="FT115" i="1"/>
  <c r="FS115" i="1"/>
  <c r="FR115" i="1"/>
  <c r="FQ115" i="1"/>
  <c r="FP115" i="1"/>
  <c r="FO115" i="1"/>
  <c r="FN115" i="1"/>
  <c r="FM115" i="1"/>
  <c r="FL115" i="1"/>
  <c r="FK115" i="1"/>
  <c r="FJ115" i="1"/>
  <c r="FI115" i="1"/>
  <c r="FH115" i="1"/>
  <c r="FG115" i="1"/>
  <c r="FF115" i="1"/>
  <c r="FE115" i="1"/>
  <c r="FD115" i="1"/>
  <c r="FC115" i="1"/>
  <c r="FB115" i="1"/>
  <c r="FA115" i="1"/>
  <c r="EZ115" i="1"/>
  <c r="EY115" i="1"/>
  <c r="EX115" i="1"/>
  <c r="EW115" i="1"/>
  <c r="EV115" i="1"/>
  <c r="EU115" i="1"/>
  <c r="ET115" i="1"/>
  <c r="ES115" i="1"/>
  <c r="ER115" i="1"/>
  <c r="EQ115" i="1"/>
  <c r="EP115" i="1"/>
  <c r="EO115" i="1"/>
  <c r="EN115" i="1"/>
  <c r="EM115" i="1"/>
  <c r="EL115" i="1"/>
  <c r="EK115" i="1"/>
  <c r="EJ115" i="1"/>
  <c r="EI115" i="1"/>
  <c r="EH115" i="1"/>
  <c r="EG115" i="1"/>
  <c r="EF115" i="1"/>
  <c r="EE115" i="1"/>
  <c r="ED115" i="1"/>
  <c r="EC115" i="1"/>
  <c r="EB115" i="1"/>
  <c r="EA115" i="1"/>
  <c r="DZ115" i="1"/>
  <c r="DY115" i="1"/>
  <c r="DX115" i="1"/>
  <c r="DW115" i="1"/>
  <c r="DV115" i="1"/>
  <c r="DU115" i="1"/>
  <c r="DT115" i="1"/>
  <c r="DS115" i="1"/>
  <c r="DR115" i="1"/>
  <c r="DQ115" i="1"/>
  <c r="DP115" i="1"/>
  <c r="DO115" i="1"/>
  <c r="DN115" i="1"/>
  <c r="DM115" i="1"/>
  <c r="DL115" i="1"/>
  <c r="DK115" i="1"/>
  <c r="DJ115" i="1"/>
  <c r="DI115" i="1"/>
  <c r="DH115" i="1"/>
  <c r="DG115" i="1"/>
  <c r="DF115" i="1"/>
  <c r="DE115" i="1"/>
  <c r="DD115" i="1"/>
  <c r="DC115" i="1"/>
  <c r="DB115" i="1"/>
  <c r="DA115" i="1"/>
  <c r="CZ115" i="1"/>
  <c r="CY115" i="1"/>
  <c r="CX115" i="1"/>
  <c r="CW115" i="1"/>
  <c r="CV115" i="1"/>
  <c r="CU115" i="1"/>
  <c r="CT115" i="1"/>
  <c r="CS115" i="1"/>
  <c r="CR115" i="1"/>
  <c r="CQ115" i="1"/>
  <c r="CP115" i="1"/>
  <c r="CO115" i="1"/>
  <c r="CN115" i="1"/>
  <c r="CM115" i="1"/>
  <c r="CL115" i="1"/>
  <c r="CK115" i="1"/>
  <c r="CJ115" i="1"/>
  <c r="CI115" i="1"/>
  <c r="CH115" i="1"/>
  <c r="CG115" i="1"/>
  <c r="CF115" i="1"/>
  <c r="CE115" i="1"/>
  <c r="CD115" i="1"/>
  <c r="CC115" i="1"/>
  <c r="CB115" i="1"/>
  <c r="CA115" i="1"/>
  <c r="BZ115" i="1"/>
  <c r="BY115" i="1"/>
  <c r="BX115" i="1"/>
  <c r="BW115" i="1"/>
  <c r="BV115" i="1"/>
  <c r="BU115" i="1"/>
  <c r="BT115" i="1"/>
  <c r="BS115" i="1"/>
  <c r="BR115" i="1"/>
  <c r="BQ115" i="1"/>
  <c r="BP115" i="1"/>
  <c r="BO115" i="1"/>
  <c r="BN115" i="1"/>
  <c r="BM115" i="1"/>
  <c r="BL115" i="1"/>
  <c r="BK115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I104" i="1"/>
  <c r="FV103" i="1"/>
  <c r="FJ103" i="1"/>
  <c r="EH103" i="1"/>
  <c r="DV103" i="1"/>
  <c r="CX103" i="1"/>
  <c r="BY103" i="1"/>
  <c r="BJ103" i="1"/>
  <c r="AL103" i="1"/>
  <c r="AK103" i="1"/>
  <c r="X103" i="1"/>
  <c r="FX100" i="1"/>
  <c r="FW100" i="1"/>
  <c r="FV100" i="1"/>
  <c r="FU100" i="1"/>
  <c r="FT100" i="1"/>
  <c r="FS100" i="1"/>
  <c r="FR100" i="1"/>
  <c r="FQ100" i="1"/>
  <c r="FP100" i="1"/>
  <c r="FO100" i="1"/>
  <c r="FN100" i="1"/>
  <c r="FM100" i="1"/>
  <c r="FL100" i="1"/>
  <c r="FK100" i="1"/>
  <c r="FJ100" i="1"/>
  <c r="FI100" i="1"/>
  <c r="FH100" i="1"/>
  <c r="FG100" i="1"/>
  <c r="FF100" i="1"/>
  <c r="FE100" i="1"/>
  <c r="FD100" i="1"/>
  <c r="FC100" i="1"/>
  <c r="FB100" i="1"/>
  <c r="FA100" i="1"/>
  <c r="EZ100" i="1"/>
  <c r="EY100" i="1"/>
  <c r="EX100" i="1"/>
  <c r="EW100" i="1"/>
  <c r="EW200" i="1" s="1"/>
  <c r="EV100" i="1"/>
  <c r="EU100" i="1"/>
  <c r="ET100" i="1"/>
  <c r="ES100" i="1"/>
  <c r="ER100" i="1"/>
  <c r="EQ100" i="1"/>
  <c r="EP100" i="1"/>
  <c r="EO100" i="1"/>
  <c r="EN100" i="1"/>
  <c r="EM100" i="1"/>
  <c r="EL100" i="1"/>
  <c r="EK100" i="1"/>
  <c r="EJ100" i="1"/>
  <c r="EI100" i="1"/>
  <c r="EH100" i="1"/>
  <c r="EG100" i="1"/>
  <c r="EF100" i="1"/>
  <c r="EE100" i="1"/>
  <c r="ED100" i="1"/>
  <c r="EC100" i="1"/>
  <c r="EB100" i="1"/>
  <c r="EA100" i="1"/>
  <c r="DZ100" i="1"/>
  <c r="DY100" i="1"/>
  <c r="DX100" i="1"/>
  <c r="DW100" i="1"/>
  <c r="DV100" i="1"/>
  <c r="DU100" i="1"/>
  <c r="DT100" i="1"/>
  <c r="DS100" i="1"/>
  <c r="DR100" i="1"/>
  <c r="DQ100" i="1"/>
  <c r="DP100" i="1"/>
  <c r="DO100" i="1"/>
  <c r="DN100" i="1"/>
  <c r="DM100" i="1"/>
  <c r="DL100" i="1"/>
  <c r="DK100" i="1"/>
  <c r="DJ100" i="1"/>
  <c r="DI100" i="1"/>
  <c r="DH100" i="1"/>
  <c r="DG100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P100" i="1"/>
  <c r="CO100" i="1"/>
  <c r="CN100" i="1"/>
  <c r="CM100" i="1"/>
  <c r="CL100" i="1"/>
  <c r="CK100" i="1"/>
  <c r="CJ100" i="1"/>
  <c r="CI100" i="1"/>
  <c r="CH100" i="1"/>
  <c r="CG100" i="1"/>
  <c r="CF100" i="1"/>
  <c r="CE100" i="1"/>
  <c r="CD100" i="1"/>
  <c r="CC100" i="1"/>
  <c r="CB100" i="1"/>
  <c r="CA100" i="1"/>
  <c r="BZ100" i="1"/>
  <c r="BY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FX99" i="1"/>
  <c r="FW99" i="1"/>
  <c r="FV99" i="1"/>
  <c r="FU99" i="1"/>
  <c r="FT99" i="1"/>
  <c r="FS99" i="1"/>
  <c r="FR99" i="1"/>
  <c r="FR200" i="1" s="1"/>
  <c r="FQ99" i="1"/>
  <c r="FQ200" i="1" s="1"/>
  <c r="FP99" i="1"/>
  <c r="FO99" i="1"/>
  <c r="FN99" i="1"/>
  <c r="FM99" i="1"/>
  <c r="FL99" i="1"/>
  <c r="FK99" i="1"/>
  <c r="FJ99" i="1"/>
  <c r="FJ200" i="1" s="1"/>
  <c r="FI99" i="1"/>
  <c r="FI200" i="1" s="1"/>
  <c r="FH99" i="1"/>
  <c r="FG99" i="1"/>
  <c r="FF99" i="1"/>
  <c r="FE99" i="1"/>
  <c r="FD99" i="1"/>
  <c r="FC99" i="1"/>
  <c r="FB99" i="1"/>
  <c r="FB200" i="1" s="1"/>
  <c r="FA99" i="1"/>
  <c r="FA200" i="1" s="1"/>
  <c r="EZ99" i="1"/>
  <c r="EY99" i="1"/>
  <c r="EX99" i="1"/>
  <c r="EW99" i="1"/>
  <c r="EV99" i="1"/>
  <c r="EU99" i="1"/>
  <c r="ET99" i="1"/>
  <c r="ET200" i="1" s="1"/>
  <c r="ES99" i="1"/>
  <c r="ES200" i="1" s="1"/>
  <c r="ER99" i="1"/>
  <c r="EQ99" i="1"/>
  <c r="EP99" i="1"/>
  <c r="EO99" i="1"/>
  <c r="EN99" i="1"/>
  <c r="EM99" i="1"/>
  <c r="EL99" i="1"/>
  <c r="EL200" i="1" s="1"/>
  <c r="EK99" i="1"/>
  <c r="EK200" i="1" s="1"/>
  <c r="EJ99" i="1"/>
  <c r="EI99" i="1"/>
  <c r="EH99" i="1"/>
  <c r="EG99" i="1"/>
  <c r="EF99" i="1"/>
  <c r="EE99" i="1"/>
  <c r="ED99" i="1"/>
  <c r="ED200" i="1" s="1"/>
  <c r="EC99" i="1"/>
  <c r="EC200" i="1" s="1"/>
  <c r="EB99" i="1"/>
  <c r="EA99" i="1"/>
  <c r="DZ99" i="1"/>
  <c r="DY99" i="1"/>
  <c r="DX99" i="1"/>
  <c r="DW99" i="1"/>
  <c r="DV99" i="1"/>
  <c r="DV200" i="1" s="1"/>
  <c r="DU99" i="1"/>
  <c r="DU200" i="1" s="1"/>
  <c r="DT99" i="1"/>
  <c r="DS99" i="1"/>
  <c r="DR99" i="1"/>
  <c r="DQ99" i="1"/>
  <c r="DP99" i="1"/>
  <c r="DO99" i="1"/>
  <c r="DN99" i="1"/>
  <c r="DN200" i="1" s="1"/>
  <c r="DM99" i="1"/>
  <c r="DM200" i="1" s="1"/>
  <c r="DL99" i="1"/>
  <c r="DK99" i="1"/>
  <c r="DJ99" i="1"/>
  <c r="DI99" i="1"/>
  <c r="DH99" i="1"/>
  <c r="DG99" i="1"/>
  <c r="DF99" i="1"/>
  <c r="DF200" i="1" s="1"/>
  <c r="DE99" i="1"/>
  <c r="DE200" i="1" s="1"/>
  <c r="DD99" i="1"/>
  <c r="DC99" i="1"/>
  <c r="DB99" i="1"/>
  <c r="DA99" i="1"/>
  <c r="CZ99" i="1"/>
  <c r="CY99" i="1"/>
  <c r="CX99" i="1"/>
  <c r="CX200" i="1" s="1"/>
  <c r="CW99" i="1"/>
  <c r="CW200" i="1" s="1"/>
  <c r="CV99" i="1"/>
  <c r="CU99" i="1"/>
  <c r="CT99" i="1"/>
  <c r="CS99" i="1"/>
  <c r="CR99" i="1"/>
  <c r="CQ99" i="1"/>
  <c r="CP99" i="1"/>
  <c r="CP200" i="1" s="1"/>
  <c r="CO99" i="1"/>
  <c r="CO200" i="1" s="1"/>
  <c r="CN99" i="1"/>
  <c r="CM99" i="1"/>
  <c r="CL99" i="1"/>
  <c r="CK99" i="1"/>
  <c r="CJ99" i="1"/>
  <c r="CI99" i="1"/>
  <c r="CH99" i="1"/>
  <c r="CH200" i="1" s="1"/>
  <c r="CG99" i="1"/>
  <c r="CG200" i="1" s="1"/>
  <c r="CF99" i="1"/>
  <c r="CE99" i="1"/>
  <c r="CD99" i="1"/>
  <c r="CC99" i="1"/>
  <c r="CB99" i="1"/>
  <c r="CA99" i="1"/>
  <c r="BZ99" i="1"/>
  <c r="BZ200" i="1" s="1"/>
  <c r="BY99" i="1"/>
  <c r="BY200" i="1" s="1"/>
  <c r="BX99" i="1"/>
  <c r="BW99" i="1"/>
  <c r="BV99" i="1"/>
  <c r="BU99" i="1"/>
  <c r="BT99" i="1"/>
  <c r="BS99" i="1"/>
  <c r="BR99" i="1"/>
  <c r="BR200" i="1" s="1"/>
  <c r="BQ99" i="1"/>
  <c r="BQ200" i="1" s="1"/>
  <c r="BP99" i="1"/>
  <c r="BO99" i="1"/>
  <c r="BN99" i="1"/>
  <c r="BM99" i="1"/>
  <c r="BL99" i="1"/>
  <c r="BK99" i="1"/>
  <c r="BJ99" i="1"/>
  <c r="BJ200" i="1" s="1"/>
  <c r="BI99" i="1"/>
  <c r="BI200" i="1" s="1"/>
  <c r="BH99" i="1"/>
  <c r="BG99" i="1"/>
  <c r="BF99" i="1"/>
  <c r="BE99" i="1"/>
  <c r="BD99" i="1"/>
  <c r="BC99" i="1"/>
  <c r="BB99" i="1"/>
  <c r="BB200" i="1" s="1"/>
  <c r="BA99" i="1"/>
  <c r="BA200" i="1" s="1"/>
  <c r="AZ99" i="1"/>
  <c r="AY99" i="1"/>
  <c r="AX99" i="1"/>
  <c r="AW99" i="1"/>
  <c r="AV99" i="1"/>
  <c r="AU99" i="1"/>
  <c r="AT99" i="1"/>
  <c r="AT200" i="1" s="1"/>
  <c r="AS99" i="1"/>
  <c r="AS200" i="1" s="1"/>
  <c r="AR99" i="1"/>
  <c r="AQ99" i="1"/>
  <c r="AP99" i="1"/>
  <c r="AO99" i="1"/>
  <c r="AN99" i="1"/>
  <c r="AM99" i="1"/>
  <c r="AL99" i="1"/>
  <c r="AL200" i="1" s="1"/>
  <c r="AK99" i="1"/>
  <c r="AK200" i="1" s="1"/>
  <c r="AJ99" i="1"/>
  <c r="AI99" i="1"/>
  <c r="AH99" i="1"/>
  <c r="AG99" i="1"/>
  <c r="AF99" i="1"/>
  <c r="AE99" i="1"/>
  <c r="AD99" i="1"/>
  <c r="AD200" i="1" s="1"/>
  <c r="AC99" i="1"/>
  <c r="AC200" i="1" s="1"/>
  <c r="AB99" i="1"/>
  <c r="AA99" i="1"/>
  <c r="Z99" i="1"/>
  <c r="Y99" i="1"/>
  <c r="X99" i="1"/>
  <c r="W99" i="1"/>
  <c r="V99" i="1"/>
  <c r="V200" i="1" s="1"/>
  <c r="U99" i="1"/>
  <c r="U200" i="1" s="1"/>
  <c r="T99" i="1"/>
  <c r="S99" i="1"/>
  <c r="R99" i="1"/>
  <c r="Q99" i="1"/>
  <c r="P99" i="1"/>
  <c r="O99" i="1"/>
  <c r="N99" i="1"/>
  <c r="N200" i="1" s="1"/>
  <c r="M99" i="1"/>
  <c r="M200" i="1" s="1"/>
  <c r="L99" i="1"/>
  <c r="K99" i="1"/>
  <c r="J99" i="1"/>
  <c r="I99" i="1"/>
  <c r="H99" i="1"/>
  <c r="G99" i="1"/>
  <c r="F99" i="1"/>
  <c r="F200" i="1" s="1"/>
  <c r="E99" i="1"/>
  <c r="E200" i="1" s="1"/>
  <c r="D99" i="1"/>
  <c r="C99" i="1"/>
  <c r="FX98" i="1"/>
  <c r="FW98" i="1"/>
  <c r="FV98" i="1"/>
  <c r="FU98" i="1"/>
  <c r="FT98" i="1"/>
  <c r="FS98" i="1"/>
  <c r="FR98" i="1"/>
  <c r="FQ98" i="1"/>
  <c r="FP98" i="1"/>
  <c r="FO98" i="1"/>
  <c r="FN98" i="1"/>
  <c r="FM98" i="1"/>
  <c r="FL98" i="1"/>
  <c r="FK98" i="1"/>
  <c r="FJ98" i="1"/>
  <c r="FI98" i="1"/>
  <c r="FH98" i="1"/>
  <c r="FG98" i="1"/>
  <c r="FF98" i="1"/>
  <c r="FE98" i="1"/>
  <c r="FD98" i="1"/>
  <c r="FC98" i="1"/>
  <c r="FB98" i="1"/>
  <c r="FA98" i="1"/>
  <c r="EZ98" i="1"/>
  <c r="EY98" i="1"/>
  <c r="EX98" i="1"/>
  <c r="EW98" i="1"/>
  <c r="EV98" i="1"/>
  <c r="EU98" i="1"/>
  <c r="ET98" i="1"/>
  <c r="ES98" i="1"/>
  <c r="ER98" i="1"/>
  <c r="EQ98" i="1"/>
  <c r="EP98" i="1"/>
  <c r="EO98" i="1"/>
  <c r="EN98" i="1"/>
  <c r="EM98" i="1"/>
  <c r="EL98" i="1"/>
  <c r="EK98" i="1"/>
  <c r="EJ98" i="1"/>
  <c r="EI98" i="1"/>
  <c r="EH98" i="1"/>
  <c r="EG98" i="1"/>
  <c r="EF98" i="1"/>
  <c r="EE98" i="1"/>
  <c r="ED98" i="1"/>
  <c r="EC98" i="1"/>
  <c r="EB98" i="1"/>
  <c r="EA98" i="1"/>
  <c r="DZ98" i="1"/>
  <c r="DY98" i="1"/>
  <c r="DX98" i="1"/>
  <c r="DW98" i="1"/>
  <c r="DV98" i="1"/>
  <c r="DU98" i="1"/>
  <c r="DT98" i="1"/>
  <c r="DS98" i="1"/>
  <c r="DR98" i="1"/>
  <c r="DQ98" i="1"/>
  <c r="DP98" i="1"/>
  <c r="DO98" i="1"/>
  <c r="DN98" i="1"/>
  <c r="DM98" i="1"/>
  <c r="DL98" i="1"/>
  <c r="DK98" i="1"/>
  <c r="DJ98" i="1"/>
  <c r="DI98" i="1"/>
  <c r="DH98" i="1"/>
  <c r="DG98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P98" i="1"/>
  <c r="CO98" i="1"/>
  <c r="CN98" i="1"/>
  <c r="CM98" i="1"/>
  <c r="CL98" i="1"/>
  <c r="CK98" i="1"/>
  <c r="CJ98" i="1"/>
  <c r="CI98" i="1"/>
  <c r="CH98" i="1"/>
  <c r="CG98" i="1"/>
  <c r="CF98" i="1"/>
  <c r="CE98" i="1"/>
  <c r="CD98" i="1"/>
  <c r="CC98" i="1"/>
  <c r="CB98" i="1"/>
  <c r="CA98" i="1"/>
  <c r="BZ98" i="1"/>
  <c r="BY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FX97" i="1"/>
  <c r="FW97" i="1"/>
  <c r="FV97" i="1"/>
  <c r="FU97" i="1"/>
  <c r="FT97" i="1"/>
  <c r="FS97" i="1"/>
  <c r="FR97" i="1"/>
  <c r="FQ97" i="1"/>
  <c r="FP97" i="1"/>
  <c r="FO97" i="1"/>
  <c r="FN97" i="1"/>
  <c r="FM97" i="1"/>
  <c r="FL97" i="1"/>
  <c r="FK97" i="1"/>
  <c r="FJ97" i="1"/>
  <c r="FI97" i="1"/>
  <c r="FH97" i="1"/>
  <c r="FG97" i="1"/>
  <c r="FF97" i="1"/>
  <c r="FE97" i="1"/>
  <c r="FD97" i="1"/>
  <c r="FC97" i="1"/>
  <c r="FB97" i="1"/>
  <c r="FA97" i="1"/>
  <c r="EZ97" i="1"/>
  <c r="EY97" i="1"/>
  <c r="EX97" i="1"/>
  <c r="EW97" i="1"/>
  <c r="EV97" i="1"/>
  <c r="EU97" i="1"/>
  <c r="ET97" i="1"/>
  <c r="ES97" i="1"/>
  <c r="ER97" i="1"/>
  <c r="EQ97" i="1"/>
  <c r="EP97" i="1"/>
  <c r="EO97" i="1"/>
  <c r="EN97" i="1"/>
  <c r="EM97" i="1"/>
  <c r="EL97" i="1"/>
  <c r="EK97" i="1"/>
  <c r="EJ97" i="1"/>
  <c r="EI97" i="1"/>
  <c r="EH97" i="1"/>
  <c r="EG97" i="1"/>
  <c r="EF97" i="1"/>
  <c r="EE97" i="1"/>
  <c r="ED97" i="1"/>
  <c r="EC97" i="1"/>
  <c r="EB97" i="1"/>
  <c r="EA97" i="1"/>
  <c r="DZ97" i="1"/>
  <c r="DY97" i="1"/>
  <c r="DX97" i="1"/>
  <c r="DW97" i="1"/>
  <c r="DV97" i="1"/>
  <c r="DU97" i="1"/>
  <c r="DT97" i="1"/>
  <c r="DS97" i="1"/>
  <c r="DR97" i="1"/>
  <c r="DQ97" i="1"/>
  <c r="DP97" i="1"/>
  <c r="DO97" i="1"/>
  <c r="DN97" i="1"/>
  <c r="DM97" i="1"/>
  <c r="DL97" i="1"/>
  <c r="DK97" i="1"/>
  <c r="DJ97" i="1"/>
  <c r="DI97" i="1"/>
  <c r="DH97" i="1"/>
  <c r="DG97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P97" i="1"/>
  <c r="CO97" i="1"/>
  <c r="CN97" i="1"/>
  <c r="CM97" i="1"/>
  <c r="CL97" i="1"/>
  <c r="CK97" i="1"/>
  <c r="CJ97" i="1"/>
  <c r="CI97" i="1"/>
  <c r="CH97" i="1"/>
  <c r="CG97" i="1"/>
  <c r="CF97" i="1"/>
  <c r="CE97" i="1"/>
  <c r="CD97" i="1"/>
  <c r="CC97" i="1"/>
  <c r="CB97" i="1"/>
  <c r="CA97" i="1"/>
  <c r="BZ97" i="1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FZ97" i="1" s="1"/>
  <c r="DF96" i="1"/>
  <c r="FX95" i="1"/>
  <c r="FW95" i="1"/>
  <c r="FV95" i="1"/>
  <c r="FU95" i="1"/>
  <c r="FT95" i="1"/>
  <c r="FS95" i="1"/>
  <c r="FR95" i="1"/>
  <c r="FQ95" i="1"/>
  <c r="FP95" i="1"/>
  <c r="FO95" i="1"/>
  <c r="FN95" i="1"/>
  <c r="FM95" i="1"/>
  <c r="FL95" i="1"/>
  <c r="FK95" i="1"/>
  <c r="FJ95" i="1"/>
  <c r="FI95" i="1"/>
  <c r="FH95" i="1"/>
  <c r="FG95" i="1"/>
  <c r="FF95" i="1"/>
  <c r="FE95" i="1"/>
  <c r="FD95" i="1"/>
  <c r="FC95" i="1"/>
  <c r="FB95" i="1"/>
  <c r="FA95" i="1"/>
  <c r="EZ95" i="1"/>
  <c r="EY95" i="1"/>
  <c r="EX95" i="1"/>
  <c r="EW95" i="1"/>
  <c r="EV95" i="1"/>
  <c r="EU95" i="1"/>
  <c r="ET95" i="1"/>
  <c r="ES95" i="1"/>
  <c r="ER95" i="1"/>
  <c r="EQ95" i="1"/>
  <c r="EP95" i="1"/>
  <c r="EO95" i="1"/>
  <c r="EN95" i="1"/>
  <c r="EM95" i="1"/>
  <c r="EL95" i="1"/>
  <c r="EK95" i="1"/>
  <c r="EJ95" i="1"/>
  <c r="EI95" i="1"/>
  <c r="EH95" i="1"/>
  <c r="EG95" i="1"/>
  <c r="EF95" i="1"/>
  <c r="EE95" i="1"/>
  <c r="ED95" i="1"/>
  <c r="EC95" i="1"/>
  <c r="EB95" i="1"/>
  <c r="EA95" i="1"/>
  <c r="DZ95" i="1"/>
  <c r="DY95" i="1"/>
  <c r="DX95" i="1"/>
  <c r="DW95" i="1"/>
  <c r="DV95" i="1"/>
  <c r="DU95" i="1"/>
  <c r="DT95" i="1"/>
  <c r="DS95" i="1"/>
  <c r="DR95" i="1"/>
  <c r="DQ95" i="1"/>
  <c r="DP95" i="1"/>
  <c r="DO95" i="1"/>
  <c r="DN95" i="1"/>
  <c r="DM95" i="1"/>
  <c r="DL95" i="1"/>
  <c r="DK95" i="1"/>
  <c r="DJ95" i="1"/>
  <c r="DJ103" i="1" s="1"/>
  <c r="DI95" i="1"/>
  <c r="DH95" i="1"/>
  <c r="DG95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P95" i="1"/>
  <c r="CO95" i="1"/>
  <c r="CN95" i="1"/>
  <c r="CM95" i="1"/>
  <c r="CL95" i="1"/>
  <c r="CK95" i="1"/>
  <c r="CJ95" i="1"/>
  <c r="CI95" i="1"/>
  <c r="CH95" i="1"/>
  <c r="CG95" i="1"/>
  <c r="CF95" i="1"/>
  <c r="CE95" i="1"/>
  <c r="CD95" i="1"/>
  <c r="CC95" i="1"/>
  <c r="CB95" i="1"/>
  <c r="CA95" i="1"/>
  <c r="BZ95" i="1"/>
  <c r="BY95" i="1"/>
  <c r="BX95" i="1"/>
  <c r="BW95" i="1"/>
  <c r="BV95" i="1"/>
  <c r="BV103" i="1" s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X103" i="1" s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J103" i="1" s="1"/>
  <c r="I95" i="1"/>
  <c r="H95" i="1"/>
  <c r="G95" i="1"/>
  <c r="F95" i="1"/>
  <c r="E95" i="1"/>
  <c r="D95" i="1"/>
  <c r="C95" i="1"/>
  <c r="FX94" i="1"/>
  <c r="FW94" i="1"/>
  <c r="FV94" i="1"/>
  <c r="FU94" i="1"/>
  <c r="FT94" i="1"/>
  <c r="FS94" i="1"/>
  <c r="FR94" i="1"/>
  <c r="FQ94" i="1"/>
  <c r="FP94" i="1"/>
  <c r="FO94" i="1"/>
  <c r="FN94" i="1"/>
  <c r="FM94" i="1"/>
  <c r="FL94" i="1"/>
  <c r="FK94" i="1"/>
  <c r="FJ94" i="1"/>
  <c r="FI94" i="1"/>
  <c r="FI103" i="1" s="1"/>
  <c r="FH94" i="1"/>
  <c r="FG94" i="1"/>
  <c r="FF94" i="1"/>
  <c r="FE94" i="1"/>
  <c r="FD94" i="1"/>
  <c r="FC94" i="1"/>
  <c r="FB94" i="1"/>
  <c r="FA94" i="1"/>
  <c r="EZ94" i="1"/>
  <c r="EY94" i="1"/>
  <c r="EX94" i="1"/>
  <c r="EW94" i="1"/>
  <c r="EV94" i="1"/>
  <c r="EU94" i="1"/>
  <c r="ET94" i="1"/>
  <c r="ES94" i="1"/>
  <c r="ER94" i="1"/>
  <c r="EQ94" i="1"/>
  <c r="EP94" i="1"/>
  <c r="EO94" i="1"/>
  <c r="EN94" i="1"/>
  <c r="EM94" i="1"/>
  <c r="EL94" i="1"/>
  <c r="EK94" i="1"/>
  <c r="EK103" i="1" s="1"/>
  <c r="EJ94" i="1"/>
  <c r="EI94" i="1"/>
  <c r="EH94" i="1"/>
  <c r="EG94" i="1"/>
  <c r="EF94" i="1"/>
  <c r="EE94" i="1"/>
  <c r="ED94" i="1"/>
  <c r="EC94" i="1"/>
  <c r="EB94" i="1"/>
  <c r="EA94" i="1"/>
  <c r="DZ94" i="1"/>
  <c r="DY94" i="1"/>
  <c r="DX94" i="1"/>
  <c r="DW94" i="1"/>
  <c r="DV94" i="1"/>
  <c r="DU94" i="1"/>
  <c r="DT94" i="1"/>
  <c r="DS94" i="1"/>
  <c r="DR94" i="1"/>
  <c r="DQ94" i="1"/>
  <c r="DP94" i="1"/>
  <c r="DO94" i="1"/>
  <c r="DN94" i="1"/>
  <c r="DM94" i="1"/>
  <c r="DL94" i="1"/>
  <c r="DK94" i="1"/>
  <c r="DJ94" i="1"/>
  <c r="DI94" i="1"/>
  <c r="DH94" i="1"/>
  <c r="DG94" i="1"/>
  <c r="DF94" i="1"/>
  <c r="DE94" i="1"/>
  <c r="DD94" i="1"/>
  <c r="DC94" i="1"/>
  <c r="DB94" i="1"/>
  <c r="DA94" i="1"/>
  <c r="CZ94" i="1"/>
  <c r="CY94" i="1"/>
  <c r="CX94" i="1"/>
  <c r="CW94" i="1"/>
  <c r="CW103" i="1" s="1"/>
  <c r="CV94" i="1"/>
  <c r="CU94" i="1"/>
  <c r="CT94" i="1"/>
  <c r="CS94" i="1"/>
  <c r="CR94" i="1"/>
  <c r="CQ94" i="1"/>
  <c r="CP94" i="1"/>
  <c r="CO94" i="1"/>
  <c r="CN94" i="1"/>
  <c r="CM94" i="1"/>
  <c r="CL94" i="1"/>
  <c r="CK94" i="1"/>
  <c r="CJ94" i="1"/>
  <c r="CI94" i="1"/>
  <c r="CH94" i="1"/>
  <c r="CG94" i="1"/>
  <c r="CF94" i="1"/>
  <c r="CE94" i="1"/>
  <c r="CD94" i="1"/>
  <c r="CC94" i="1"/>
  <c r="CB94" i="1"/>
  <c r="CA94" i="1"/>
  <c r="BZ94" i="1"/>
  <c r="BY94" i="1"/>
  <c r="BX94" i="1"/>
  <c r="BW94" i="1"/>
  <c r="BV94" i="1"/>
  <c r="BU94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M103" i="1" s="1"/>
  <c r="L94" i="1"/>
  <c r="K94" i="1"/>
  <c r="J94" i="1"/>
  <c r="I94" i="1"/>
  <c r="H94" i="1"/>
  <c r="G94" i="1"/>
  <c r="F94" i="1"/>
  <c r="E94" i="1"/>
  <c r="D94" i="1"/>
  <c r="FY96" i="1" s="1"/>
  <c r="FY317" i="1" s="1"/>
  <c r="FX93" i="1"/>
  <c r="FW93" i="1"/>
  <c r="FV93" i="1"/>
  <c r="FU93" i="1"/>
  <c r="FU103" i="1" s="1"/>
  <c r="FT93" i="1"/>
  <c r="FT103" i="1" s="1"/>
  <c r="FS93" i="1"/>
  <c r="FS103" i="1" s="1"/>
  <c r="FR93" i="1"/>
  <c r="FR103" i="1" s="1"/>
  <c r="FQ93" i="1"/>
  <c r="FQ103" i="1" s="1"/>
  <c r="FP93" i="1"/>
  <c r="FO93" i="1"/>
  <c r="FN93" i="1"/>
  <c r="FM93" i="1"/>
  <c r="FM103" i="1" s="1"/>
  <c r="FL93" i="1"/>
  <c r="FL103" i="1" s="1"/>
  <c r="FK93" i="1"/>
  <c r="FK103" i="1" s="1"/>
  <c r="FJ93" i="1"/>
  <c r="FI93" i="1"/>
  <c r="FH93" i="1"/>
  <c r="FG93" i="1"/>
  <c r="FF93" i="1"/>
  <c r="FE93" i="1"/>
  <c r="FE103" i="1" s="1"/>
  <c r="FD93" i="1"/>
  <c r="FD103" i="1" s="1"/>
  <c r="FC93" i="1"/>
  <c r="FC103" i="1" s="1"/>
  <c r="FB93" i="1"/>
  <c r="FB103" i="1" s="1"/>
  <c r="FA93" i="1"/>
  <c r="FA103" i="1" s="1"/>
  <c r="EZ93" i="1"/>
  <c r="EY93" i="1"/>
  <c r="EX93" i="1"/>
  <c r="EW93" i="1"/>
  <c r="EW103" i="1" s="1"/>
  <c r="EV93" i="1"/>
  <c r="EV103" i="1" s="1"/>
  <c r="EU93" i="1"/>
  <c r="EU103" i="1" s="1"/>
  <c r="ET93" i="1"/>
  <c r="ET103" i="1" s="1"/>
  <c r="ES93" i="1"/>
  <c r="ES103" i="1" s="1"/>
  <c r="ER93" i="1"/>
  <c r="EQ93" i="1"/>
  <c r="EP93" i="1"/>
  <c r="EO93" i="1"/>
  <c r="EO103" i="1" s="1"/>
  <c r="EN93" i="1"/>
  <c r="EN103" i="1" s="1"/>
  <c r="EM93" i="1"/>
  <c r="EM103" i="1" s="1"/>
  <c r="EL93" i="1"/>
  <c r="EL103" i="1" s="1"/>
  <c r="EK93" i="1"/>
  <c r="EJ93" i="1"/>
  <c r="EI93" i="1"/>
  <c r="EH93" i="1"/>
  <c r="EG93" i="1"/>
  <c r="EG103" i="1" s="1"/>
  <c r="EF93" i="1"/>
  <c r="EF103" i="1" s="1"/>
  <c r="EE93" i="1"/>
  <c r="EE103" i="1" s="1"/>
  <c r="ED93" i="1"/>
  <c r="ED103" i="1" s="1"/>
  <c r="EC93" i="1"/>
  <c r="EC103" i="1" s="1"/>
  <c r="EB93" i="1"/>
  <c r="EA93" i="1"/>
  <c r="DZ93" i="1"/>
  <c r="DY93" i="1"/>
  <c r="DY103" i="1" s="1"/>
  <c r="DX93" i="1"/>
  <c r="DX103" i="1" s="1"/>
  <c r="DW93" i="1"/>
  <c r="DW103" i="1" s="1"/>
  <c r="DV93" i="1"/>
  <c r="DU93" i="1"/>
  <c r="DU103" i="1" s="1"/>
  <c r="DT93" i="1"/>
  <c r="DS93" i="1"/>
  <c r="DR93" i="1"/>
  <c r="DQ93" i="1"/>
  <c r="DQ103" i="1" s="1"/>
  <c r="DP93" i="1"/>
  <c r="DP103" i="1" s="1"/>
  <c r="DO93" i="1"/>
  <c r="DO103" i="1" s="1"/>
  <c r="DN93" i="1"/>
  <c r="DN103" i="1" s="1"/>
  <c r="DM93" i="1"/>
  <c r="DM103" i="1" s="1"/>
  <c r="DL93" i="1"/>
  <c r="DK93" i="1"/>
  <c r="DJ93" i="1"/>
  <c r="DI93" i="1"/>
  <c r="DI103" i="1" s="1"/>
  <c r="DH93" i="1"/>
  <c r="DH103" i="1" s="1"/>
  <c r="DG93" i="1"/>
  <c r="DG103" i="1" s="1"/>
  <c r="DF93" i="1"/>
  <c r="DF103" i="1" s="1"/>
  <c r="DE93" i="1"/>
  <c r="DE103" i="1" s="1"/>
  <c r="DD93" i="1"/>
  <c r="DC93" i="1"/>
  <c r="DB93" i="1"/>
  <c r="DA93" i="1"/>
  <c r="DA103" i="1" s="1"/>
  <c r="CZ93" i="1"/>
  <c r="CZ103" i="1" s="1"/>
  <c r="CY93" i="1"/>
  <c r="CY103" i="1" s="1"/>
  <c r="CX93" i="1"/>
  <c r="CW93" i="1"/>
  <c r="CV93" i="1"/>
  <c r="CU93" i="1"/>
  <c r="CT93" i="1"/>
  <c r="CS93" i="1"/>
  <c r="CS103" i="1" s="1"/>
  <c r="CR93" i="1"/>
  <c r="CR103" i="1" s="1"/>
  <c r="CQ93" i="1"/>
  <c r="CQ103" i="1" s="1"/>
  <c r="CP93" i="1"/>
  <c r="CP103" i="1" s="1"/>
  <c r="CO93" i="1"/>
  <c r="CO103" i="1" s="1"/>
  <c r="CN93" i="1"/>
  <c r="CM93" i="1"/>
  <c r="CL93" i="1"/>
  <c r="CK93" i="1"/>
  <c r="CK103" i="1" s="1"/>
  <c r="CJ93" i="1"/>
  <c r="CJ103" i="1" s="1"/>
  <c r="CI93" i="1"/>
  <c r="CI103" i="1" s="1"/>
  <c r="CH93" i="1"/>
  <c r="CH103" i="1" s="1"/>
  <c r="CG93" i="1"/>
  <c r="CG103" i="1" s="1"/>
  <c r="CF93" i="1"/>
  <c r="CE93" i="1"/>
  <c r="CD93" i="1"/>
  <c r="CC93" i="1"/>
  <c r="CC103" i="1" s="1"/>
  <c r="CB93" i="1"/>
  <c r="CB103" i="1" s="1"/>
  <c r="CA93" i="1"/>
  <c r="CA103" i="1" s="1"/>
  <c r="BZ93" i="1"/>
  <c r="BZ103" i="1" s="1"/>
  <c r="BY93" i="1"/>
  <c r="BX93" i="1"/>
  <c r="BW93" i="1"/>
  <c r="BV93" i="1"/>
  <c r="BU93" i="1"/>
  <c r="BU103" i="1" s="1"/>
  <c r="BT93" i="1"/>
  <c r="BT103" i="1" s="1"/>
  <c r="BS93" i="1"/>
  <c r="BS103" i="1" s="1"/>
  <c r="BR93" i="1"/>
  <c r="BR103" i="1" s="1"/>
  <c r="BQ93" i="1"/>
  <c r="BQ103" i="1" s="1"/>
  <c r="BP93" i="1"/>
  <c r="BO93" i="1"/>
  <c r="BN93" i="1"/>
  <c r="BM93" i="1"/>
  <c r="BM103" i="1" s="1"/>
  <c r="BL93" i="1"/>
  <c r="BL103" i="1" s="1"/>
  <c r="BK93" i="1"/>
  <c r="BK103" i="1" s="1"/>
  <c r="BJ93" i="1"/>
  <c r="BI93" i="1"/>
  <c r="BI103" i="1" s="1"/>
  <c r="BH93" i="1"/>
  <c r="BG93" i="1"/>
  <c r="BF93" i="1"/>
  <c r="BE93" i="1"/>
  <c r="BE103" i="1" s="1"/>
  <c r="BD93" i="1"/>
  <c r="BD103" i="1" s="1"/>
  <c r="BC93" i="1"/>
  <c r="BC103" i="1" s="1"/>
  <c r="BB93" i="1"/>
  <c r="BB103" i="1" s="1"/>
  <c r="BA93" i="1"/>
  <c r="BA103" i="1" s="1"/>
  <c r="AZ93" i="1"/>
  <c r="AY93" i="1"/>
  <c r="AX93" i="1"/>
  <c r="AW93" i="1"/>
  <c r="AW103" i="1" s="1"/>
  <c r="AV93" i="1"/>
  <c r="AV103" i="1" s="1"/>
  <c r="AU93" i="1"/>
  <c r="AU103" i="1" s="1"/>
  <c r="AT93" i="1"/>
  <c r="AT103" i="1" s="1"/>
  <c r="AS93" i="1"/>
  <c r="AS103" i="1" s="1"/>
  <c r="AR93" i="1"/>
  <c r="AQ93" i="1"/>
  <c r="AP93" i="1"/>
  <c r="AO93" i="1"/>
  <c r="AO103" i="1" s="1"/>
  <c r="AN93" i="1"/>
  <c r="AN103" i="1" s="1"/>
  <c r="AM93" i="1"/>
  <c r="AM103" i="1" s="1"/>
  <c r="AL93" i="1"/>
  <c r="AK93" i="1"/>
  <c r="AJ93" i="1"/>
  <c r="AI93" i="1"/>
  <c r="AH93" i="1"/>
  <c r="AG93" i="1"/>
  <c r="AG103" i="1" s="1"/>
  <c r="AF93" i="1"/>
  <c r="AF103" i="1" s="1"/>
  <c r="AE93" i="1"/>
  <c r="AE103" i="1" s="1"/>
  <c r="AD93" i="1"/>
  <c r="AD103" i="1" s="1"/>
  <c r="AC93" i="1"/>
  <c r="AC103" i="1" s="1"/>
  <c r="AB93" i="1"/>
  <c r="AA93" i="1"/>
  <c r="Z93" i="1"/>
  <c r="Y93" i="1"/>
  <c r="Y103" i="1" s="1"/>
  <c r="X93" i="1"/>
  <c r="W93" i="1"/>
  <c r="W103" i="1" s="1"/>
  <c r="V93" i="1"/>
  <c r="V103" i="1" s="1"/>
  <c r="U93" i="1"/>
  <c r="U103" i="1" s="1"/>
  <c r="T93" i="1"/>
  <c r="S93" i="1"/>
  <c r="R93" i="1"/>
  <c r="Q93" i="1"/>
  <c r="Q103" i="1" s="1"/>
  <c r="P93" i="1"/>
  <c r="P103" i="1" s="1"/>
  <c r="O93" i="1"/>
  <c r="O103" i="1" s="1"/>
  <c r="N93" i="1"/>
  <c r="N103" i="1" s="1"/>
  <c r="M93" i="1"/>
  <c r="L93" i="1"/>
  <c r="K93" i="1"/>
  <c r="J93" i="1"/>
  <c r="I93" i="1"/>
  <c r="I103" i="1" s="1"/>
  <c r="H93" i="1"/>
  <c r="H103" i="1" s="1"/>
  <c r="G93" i="1"/>
  <c r="G103" i="1" s="1"/>
  <c r="F93" i="1"/>
  <c r="E93" i="1"/>
  <c r="D93" i="1"/>
  <c r="C93" i="1"/>
  <c r="FX92" i="1"/>
  <c r="FW92" i="1"/>
  <c r="FV92" i="1"/>
  <c r="FU92" i="1"/>
  <c r="FT92" i="1"/>
  <c r="FS92" i="1"/>
  <c r="FR92" i="1"/>
  <c r="FQ92" i="1"/>
  <c r="FP92" i="1"/>
  <c r="FO92" i="1"/>
  <c r="FN92" i="1"/>
  <c r="FM92" i="1"/>
  <c r="FL92" i="1"/>
  <c r="FK92" i="1"/>
  <c r="FJ92" i="1"/>
  <c r="FI92" i="1"/>
  <c r="FH92" i="1"/>
  <c r="FG92" i="1"/>
  <c r="FF92" i="1"/>
  <c r="FE92" i="1"/>
  <c r="FD92" i="1"/>
  <c r="FC92" i="1"/>
  <c r="FB92" i="1"/>
  <c r="FA92" i="1"/>
  <c r="EZ92" i="1"/>
  <c r="EY92" i="1"/>
  <c r="EX92" i="1"/>
  <c r="EW92" i="1"/>
  <c r="EV92" i="1"/>
  <c r="EU92" i="1"/>
  <c r="ET92" i="1"/>
  <c r="ES92" i="1"/>
  <c r="ER92" i="1"/>
  <c r="EQ92" i="1"/>
  <c r="EP92" i="1"/>
  <c r="EO92" i="1"/>
  <c r="EN92" i="1"/>
  <c r="EM92" i="1"/>
  <c r="EL92" i="1"/>
  <c r="EK92" i="1"/>
  <c r="EJ92" i="1"/>
  <c r="EI92" i="1"/>
  <c r="EH92" i="1"/>
  <c r="EG92" i="1"/>
  <c r="EF92" i="1"/>
  <c r="EE92" i="1"/>
  <c r="ED92" i="1"/>
  <c r="EC92" i="1"/>
  <c r="EB92" i="1"/>
  <c r="EA92" i="1"/>
  <c r="DZ92" i="1"/>
  <c r="DY92" i="1"/>
  <c r="DX92" i="1"/>
  <c r="DW92" i="1"/>
  <c r="DV92" i="1"/>
  <c r="DU92" i="1"/>
  <c r="DT92" i="1"/>
  <c r="DS92" i="1"/>
  <c r="DR92" i="1"/>
  <c r="DQ92" i="1"/>
  <c r="DP92" i="1"/>
  <c r="DO92" i="1"/>
  <c r="DN92" i="1"/>
  <c r="DM92" i="1"/>
  <c r="DL92" i="1"/>
  <c r="DK92" i="1"/>
  <c r="DJ92" i="1"/>
  <c r="DI92" i="1"/>
  <c r="DH92" i="1"/>
  <c r="DG92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CQ92" i="1"/>
  <c r="CP92" i="1"/>
  <c r="CO92" i="1"/>
  <c r="CN92" i="1"/>
  <c r="CM92" i="1"/>
  <c r="CL92" i="1"/>
  <c r="CK92" i="1"/>
  <c r="CJ92" i="1"/>
  <c r="CI92" i="1"/>
  <c r="CH92" i="1"/>
  <c r="CG92" i="1"/>
  <c r="CF92" i="1"/>
  <c r="CE92" i="1"/>
  <c r="CD92" i="1"/>
  <c r="CC92" i="1"/>
  <c r="CB92" i="1"/>
  <c r="CA92" i="1"/>
  <c r="BZ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FX91" i="1"/>
  <c r="FW91" i="1"/>
  <c r="FV91" i="1"/>
  <c r="FU91" i="1"/>
  <c r="FT91" i="1"/>
  <c r="FS91" i="1"/>
  <c r="FR91" i="1"/>
  <c r="FQ91" i="1"/>
  <c r="FP91" i="1"/>
  <c r="FO91" i="1"/>
  <c r="FN91" i="1"/>
  <c r="FM91" i="1"/>
  <c r="FL91" i="1"/>
  <c r="FK91" i="1"/>
  <c r="FJ91" i="1"/>
  <c r="FI91" i="1"/>
  <c r="FH91" i="1"/>
  <c r="FG91" i="1"/>
  <c r="FF91" i="1"/>
  <c r="FE91" i="1"/>
  <c r="FD91" i="1"/>
  <c r="FC91" i="1"/>
  <c r="FB91" i="1"/>
  <c r="FA91" i="1"/>
  <c r="EZ91" i="1"/>
  <c r="EY91" i="1"/>
  <c r="EX91" i="1"/>
  <c r="EW91" i="1"/>
  <c r="EV91" i="1"/>
  <c r="EU91" i="1"/>
  <c r="ET91" i="1"/>
  <c r="ES91" i="1"/>
  <c r="ER91" i="1"/>
  <c r="EQ91" i="1"/>
  <c r="EP91" i="1"/>
  <c r="EO91" i="1"/>
  <c r="EN91" i="1"/>
  <c r="EM91" i="1"/>
  <c r="EL91" i="1"/>
  <c r="EK91" i="1"/>
  <c r="EJ91" i="1"/>
  <c r="EI91" i="1"/>
  <c r="EH91" i="1"/>
  <c r="EG91" i="1"/>
  <c r="EF91" i="1"/>
  <c r="EE91" i="1"/>
  <c r="ED91" i="1"/>
  <c r="EC91" i="1"/>
  <c r="EB91" i="1"/>
  <c r="EA91" i="1"/>
  <c r="DZ91" i="1"/>
  <c r="DY91" i="1"/>
  <c r="DX91" i="1"/>
  <c r="DW91" i="1"/>
  <c r="DV91" i="1"/>
  <c r="DU91" i="1"/>
  <c r="DT91" i="1"/>
  <c r="DS91" i="1"/>
  <c r="DR91" i="1"/>
  <c r="DQ91" i="1"/>
  <c r="DP91" i="1"/>
  <c r="DO91" i="1"/>
  <c r="DN91" i="1"/>
  <c r="DM91" i="1"/>
  <c r="DL91" i="1"/>
  <c r="DK91" i="1"/>
  <c r="DJ91" i="1"/>
  <c r="DI91" i="1"/>
  <c r="DH91" i="1"/>
  <c r="DG91" i="1"/>
  <c r="DF91" i="1"/>
  <c r="DE91" i="1"/>
  <c r="DD91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CQ91" i="1"/>
  <c r="CP91" i="1"/>
  <c r="CO91" i="1"/>
  <c r="CN91" i="1"/>
  <c r="CM91" i="1"/>
  <c r="CL91" i="1"/>
  <c r="CK91" i="1"/>
  <c r="CJ91" i="1"/>
  <c r="CI91" i="1"/>
  <c r="CH91" i="1"/>
  <c r="CG91" i="1"/>
  <c r="CF91" i="1"/>
  <c r="CE91" i="1"/>
  <c r="CD91" i="1"/>
  <c r="CC91" i="1"/>
  <c r="CB91" i="1"/>
  <c r="CA91" i="1"/>
  <c r="BZ91" i="1"/>
  <c r="BY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FZ91" i="1" s="1"/>
  <c r="D91" i="1"/>
  <c r="C91" i="1"/>
  <c r="FX87" i="1"/>
  <c r="FW87" i="1"/>
  <c r="FV87" i="1"/>
  <c r="FU87" i="1"/>
  <c r="FT87" i="1"/>
  <c r="FS87" i="1"/>
  <c r="FR87" i="1"/>
  <c r="FQ87" i="1"/>
  <c r="FP87" i="1"/>
  <c r="FO87" i="1"/>
  <c r="FN87" i="1"/>
  <c r="FM87" i="1"/>
  <c r="FL87" i="1"/>
  <c r="FK87" i="1"/>
  <c r="FJ87" i="1"/>
  <c r="FI87" i="1"/>
  <c r="FH87" i="1"/>
  <c r="FG87" i="1"/>
  <c r="FF87" i="1"/>
  <c r="FE87" i="1"/>
  <c r="FD87" i="1"/>
  <c r="FC87" i="1"/>
  <c r="FB87" i="1"/>
  <c r="FA87" i="1"/>
  <c r="EZ87" i="1"/>
  <c r="EY87" i="1"/>
  <c r="EX87" i="1"/>
  <c r="EW87" i="1"/>
  <c r="EV87" i="1"/>
  <c r="EU87" i="1"/>
  <c r="ET87" i="1"/>
  <c r="ES87" i="1"/>
  <c r="ER87" i="1"/>
  <c r="EQ87" i="1"/>
  <c r="EP87" i="1"/>
  <c r="EO87" i="1"/>
  <c r="EN87" i="1"/>
  <c r="EM87" i="1"/>
  <c r="EL87" i="1"/>
  <c r="EK87" i="1"/>
  <c r="EJ87" i="1"/>
  <c r="EH87" i="1"/>
  <c r="EG87" i="1"/>
  <c r="EF87" i="1"/>
  <c r="EE87" i="1"/>
  <c r="ED87" i="1"/>
  <c r="EC87" i="1"/>
  <c r="EB87" i="1"/>
  <c r="EA87" i="1"/>
  <c r="DZ87" i="1"/>
  <c r="DY87" i="1"/>
  <c r="DX87" i="1"/>
  <c r="DW87" i="1"/>
  <c r="DV87" i="1"/>
  <c r="DU87" i="1"/>
  <c r="DT87" i="1"/>
  <c r="DS87" i="1"/>
  <c r="DR87" i="1"/>
  <c r="DQ87" i="1"/>
  <c r="DP87" i="1"/>
  <c r="DO87" i="1"/>
  <c r="DN87" i="1"/>
  <c r="DM87" i="1"/>
  <c r="DL87" i="1"/>
  <c r="DK87" i="1"/>
  <c r="DJ87" i="1"/>
  <c r="DI87" i="1"/>
  <c r="DH87" i="1"/>
  <c r="DG87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FX86" i="1"/>
  <c r="FW86" i="1"/>
  <c r="FV86" i="1"/>
  <c r="FU86" i="1"/>
  <c r="FT86" i="1"/>
  <c r="FS86" i="1"/>
  <c r="FR86" i="1"/>
  <c r="FQ86" i="1"/>
  <c r="FP86" i="1"/>
  <c r="FO86" i="1"/>
  <c r="FN86" i="1"/>
  <c r="FM86" i="1"/>
  <c r="FL86" i="1"/>
  <c r="FK86" i="1"/>
  <c r="FJ86" i="1"/>
  <c r="FI86" i="1"/>
  <c r="FH86" i="1"/>
  <c r="FG86" i="1"/>
  <c r="FF86" i="1"/>
  <c r="FE86" i="1"/>
  <c r="FD86" i="1"/>
  <c r="FC86" i="1"/>
  <c r="FB86" i="1"/>
  <c r="FA86" i="1"/>
  <c r="EZ86" i="1"/>
  <c r="EY86" i="1"/>
  <c r="EX86" i="1"/>
  <c r="EW86" i="1"/>
  <c r="EV86" i="1"/>
  <c r="EU86" i="1"/>
  <c r="ET86" i="1"/>
  <c r="ES86" i="1"/>
  <c r="ER86" i="1"/>
  <c r="EQ86" i="1"/>
  <c r="EP86" i="1"/>
  <c r="EO86" i="1"/>
  <c r="EN86" i="1"/>
  <c r="EM86" i="1"/>
  <c r="EL86" i="1"/>
  <c r="EK86" i="1"/>
  <c r="EJ86" i="1"/>
  <c r="EH86" i="1"/>
  <c r="EG86" i="1"/>
  <c r="EF86" i="1"/>
  <c r="EE86" i="1"/>
  <c r="ED86" i="1"/>
  <c r="EC86" i="1"/>
  <c r="EB86" i="1"/>
  <c r="EA86" i="1"/>
  <c r="DZ86" i="1"/>
  <c r="DY86" i="1"/>
  <c r="DX86" i="1"/>
  <c r="DW86" i="1"/>
  <c r="DV86" i="1"/>
  <c r="DU86" i="1"/>
  <c r="DT86" i="1"/>
  <c r="DS86" i="1"/>
  <c r="DR86" i="1"/>
  <c r="DQ86" i="1"/>
  <c r="DP86" i="1"/>
  <c r="DO86" i="1"/>
  <c r="DN86" i="1"/>
  <c r="DM86" i="1"/>
  <c r="DL86" i="1"/>
  <c r="DK86" i="1"/>
  <c r="DJ86" i="1"/>
  <c r="DI86" i="1"/>
  <c r="DH86" i="1"/>
  <c r="DG86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P86" i="1"/>
  <c r="CO86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D86" i="1"/>
  <c r="C86" i="1"/>
  <c r="FX85" i="1"/>
  <c r="FW85" i="1"/>
  <c r="FV85" i="1"/>
  <c r="FU85" i="1"/>
  <c r="FT85" i="1"/>
  <c r="FS85" i="1"/>
  <c r="FR85" i="1"/>
  <c r="FQ85" i="1"/>
  <c r="FP85" i="1"/>
  <c r="FO85" i="1"/>
  <c r="FN85" i="1"/>
  <c r="FM85" i="1"/>
  <c r="FL85" i="1"/>
  <c r="FK85" i="1"/>
  <c r="FJ85" i="1"/>
  <c r="FI85" i="1"/>
  <c r="FH85" i="1"/>
  <c r="FG85" i="1"/>
  <c r="FF85" i="1"/>
  <c r="FE85" i="1"/>
  <c r="FD85" i="1"/>
  <c r="FC85" i="1"/>
  <c r="FB85" i="1"/>
  <c r="FA85" i="1"/>
  <c r="EZ85" i="1"/>
  <c r="EY85" i="1"/>
  <c r="EX85" i="1"/>
  <c r="EW85" i="1"/>
  <c r="EV85" i="1"/>
  <c r="EU85" i="1"/>
  <c r="ET85" i="1"/>
  <c r="ES85" i="1"/>
  <c r="ER85" i="1"/>
  <c r="EQ85" i="1"/>
  <c r="EP85" i="1"/>
  <c r="EO85" i="1"/>
  <c r="EN85" i="1"/>
  <c r="EM85" i="1"/>
  <c r="EL85" i="1"/>
  <c r="EK85" i="1"/>
  <c r="EJ85" i="1"/>
  <c r="EH85" i="1"/>
  <c r="EG85" i="1"/>
  <c r="EF85" i="1"/>
  <c r="EE85" i="1"/>
  <c r="ED85" i="1"/>
  <c r="EC85" i="1"/>
  <c r="EB85" i="1"/>
  <c r="EA85" i="1"/>
  <c r="DZ85" i="1"/>
  <c r="DY85" i="1"/>
  <c r="DX85" i="1"/>
  <c r="DW85" i="1"/>
  <c r="DV85" i="1"/>
  <c r="DU85" i="1"/>
  <c r="DT85" i="1"/>
  <c r="DS85" i="1"/>
  <c r="DR85" i="1"/>
  <c r="DQ85" i="1"/>
  <c r="DP85" i="1"/>
  <c r="DO85" i="1"/>
  <c r="DN85" i="1"/>
  <c r="DM85" i="1"/>
  <c r="DL85" i="1"/>
  <c r="DK85" i="1"/>
  <c r="DJ85" i="1"/>
  <c r="DI85" i="1"/>
  <c r="DH85" i="1"/>
  <c r="DG85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CQ85" i="1"/>
  <c r="CP85" i="1"/>
  <c r="CO85" i="1"/>
  <c r="CN85" i="1"/>
  <c r="CM85" i="1"/>
  <c r="CL85" i="1"/>
  <c r="CK85" i="1"/>
  <c r="CJ85" i="1"/>
  <c r="CI85" i="1"/>
  <c r="CH85" i="1"/>
  <c r="CG85" i="1"/>
  <c r="CF85" i="1"/>
  <c r="CE85" i="1"/>
  <c r="CD85" i="1"/>
  <c r="CC85" i="1"/>
  <c r="CB85" i="1"/>
  <c r="CA85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D85" i="1"/>
  <c r="C85" i="1"/>
  <c r="FX84" i="1"/>
  <c r="FW84" i="1"/>
  <c r="FV84" i="1"/>
  <c r="FU84" i="1"/>
  <c r="FT84" i="1"/>
  <c r="FS84" i="1"/>
  <c r="FR84" i="1"/>
  <c r="FQ84" i="1"/>
  <c r="FP84" i="1"/>
  <c r="FO84" i="1"/>
  <c r="FN84" i="1"/>
  <c r="FM84" i="1"/>
  <c r="FL84" i="1"/>
  <c r="FK84" i="1"/>
  <c r="FJ84" i="1"/>
  <c r="FI84" i="1"/>
  <c r="FH84" i="1"/>
  <c r="FG84" i="1"/>
  <c r="FF84" i="1"/>
  <c r="FE84" i="1"/>
  <c r="FD84" i="1"/>
  <c r="FC84" i="1"/>
  <c r="FB84" i="1"/>
  <c r="FA84" i="1"/>
  <c r="EZ84" i="1"/>
  <c r="EY84" i="1"/>
  <c r="EX84" i="1"/>
  <c r="EW84" i="1"/>
  <c r="EV84" i="1"/>
  <c r="EU84" i="1"/>
  <c r="ET84" i="1"/>
  <c r="ES84" i="1"/>
  <c r="ER84" i="1"/>
  <c r="EQ84" i="1"/>
  <c r="EP84" i="1"/>
  <c r="EO84" i="1"/>
  <c r="EN84" i="1"/>
  <c r="EM84" i="1"/>
  <c r="EL84" i="1"/>
  <c r="EK84" i="1"/>
  <c r="EJ84" i="1"/>
  <c r="EI84" i="1"/>
  <c r="EH84" i="1"/>
  <c r="EG84" i="1"/>
  <c r="EF84" i="1"/>
  <c r="EE84" i="1"/>
  <c r="ED84" i="1"/>
  <c r="EC84" i="1"/>
  <c r="EB84" i="1"/>
  <c r="EA84" i="1"/>
  <c r="DZ84" i="1"/>
  <c r="DY84" i="1"/>
  <c r="DX84" i="1"/>
  <c r="DW84" i="1"/>
  <c r="DV84" i="1"/>
  <c r="DU84" i="1"/>
  <c r="DT84" i="1"/>
  <c r="DS84" i="1"/>
  <c r="DR84" i="1"/>
  <c r="DQ84" i="1"/>
  <c r="DP84" i="1"/>
  <c r="DO84" i="1"/>
  <c r="DN84" i="1"/>
  <c r="DM84" i="1"/>
  <c r="DL84" i="1"/>
  <c r="DK84" i="1"/>
  <c r="DJ84" i="1"/>
  <c r="DI84" i="1"/>
  <c r="DH84" i="1"/>
  <c r="DG84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P84" i="1"/>
  <c r="CO84" i="1"/>
  <c r="CN84" i="1"/>
  <c r="CM84" i="1"/>
  <c r="CL84" i="1"/>
  <c r="CK84" i="1"/>
  <c r="CJ84" i="1"/>
  <c r="CI84" i="1"/>
  <c r="CH84" i="1"/>
  <c r="CG84" i="1"/>
  <c r="CF84" i="1"/>
  <c r="CE84" i="1"/>
  <c r="CD84" i="1"/>
  <c r="CC84" i="1"/>
  <c r="CB84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FZ84" i="1" s="1"/>
  <c r="C84" i="1"/>
  <c r="EV83" i="1"/>
  <c r="EV88" i="1" s="1"/>
  <c r="EV96" i="1" s="1"/>
  <c r="DP83" i="1"/>
  <c r="DP88" i="1" s="1"/>
  <c r="DP96" i="1" s="1"/>
  <c r="CJ83" i="1"/>
  <c r="CJ88" i="1" s="1"/>
  <c r="CJ96" i="1" s="1"/>
  <c r="BD83" i="1"/>
  <c r="BD88" i="1" s="1"/>
  <c r="BD96" i="1" s="1"/>
  <c r="X83" i="1"/>
  <c r="X88" i="1" s="1"/>
  <c r="X96" i="1" s="1"/>
  <c r="FZ79" i="1"/>
  <c r="CG79" i="1"/>
  <c r="FI78" i="1"/>
  <c r="FI311" i="1" s="1"/>
  <c r="FH78" i="1"/>
  <c r="FH311" i="1" s="1"/>
  <c r="FA78" i="1"/>
  <c r="FA311" i="1" s="1"/>
  <c r="ER78" i="1"/>
  <c r="ER311" i="1" s="1"/>
  <c r="EQ78" i="1"/>
  <c r="EQ311" i="1" s="1"/>
  <c r="EP78" i="1"/>
  <c r="EP311" i="1" s="1"/>
  <c r="ED78" i="1"/>
  <c r="ED311" i="1" s="1"/>
  <c r="DK78" i="1"/>
  <c r="DK311" i="1" s="1"/>
  <c r="CN78" i="1"/>
  <c r="CN311" i="1" s="1"/>
  <c r="CL78" i="1"/>
  <c r="CL311" i="1" s="1"/>
  <c r="CK78" i="1"/>
  <c r="CK311" i="1" s="1"/>
  <c r="CB78" i="1"/>
  <c r="CB311" i="1" s="1"/>
  <c r="BQ78" i="1"/>
  <c r="BQ311" i="1" s="1"/>
  <c r="AP78" i="1"/>
  <c r="AP311" i="1" s="1"/>
  <c r="AG78" i="1"/>
  <c r="AG311" i="1" s="1"/>
  <c r="AE78" i="1"/>
  <c r="AE311" i="1" s="1"/>
  <c r="AD78" i="1"/>
  <c r="AD311" i="1" s="1"/>
  <c r="Q78" i="1"/>
  <c r="Q311" i="1" s="1"/>
  <c r="O78" i="1"/>
  <c r="O311" i="1" s="1"/>
  <c r="N78" i="1"/>
  <c r="N311" i="1" s="1"/>
  <c r="L78" i="1"/>
  <c r="L311" i="1" s="1"/>
  <c r="C78" i="1"/>
  <c r="FZ77" i="1"/>
  <c r="FZ76" i="1"/>
  <c r="FZ71" i="1"/>
  <c r="FZ66" i="1"/>
  <c r="FY60" i="1"/>
  <c r="FX60" i="1"/>
  <c r="FX258" i="1" s="1"/>
  <c r="FX259" i="1" s="1"/>
  <c r="FW60" i="1"/>
  <c r="FW258" i="1" s="1"/>
  <c r="FW259" i="1" s="1"/>
  <c r="FV60" i="1"/>
  <c r="FV258" i="1" s="1"/>
  <c r="FV259" i="1" s="1"/>
  <c r="FU60" i="1"/>
  <c r="FU258" i="1" s="1"/>
  <c r="FU259" i="1" s="1"/>
  <c r="FT60" i="1"/>
  <c r="FT258" i="1" s="1"/>
  <c r="FT259" i="1" s="1"/>
  <c r="FS60" i="1"/>
  <c r="FS258" i="1" s="1"/>
  <c r="FS259" i="1" s="1"/>
  <c r="FR60" i="1"/>
  <c r="FR258" i="1" s="1"/>
  <c r="FR259" i="1" s="1"/>
  <c r="FQ60" i="1"/>
  <c r="FQ258" i="1" s="1"/>
  <c r="FQ259" i="1" s="1"/>
  <c r="FP60" i="1"/>
  <c r="FP258" i="1" s="1"/>
  <c r="FP259" i="1" s="1"/>
  <c r="FO60" i="1"/>
  <c r="FO258" i="1" s="1"/>
  <c r="FO259" i="1" s="1"/>
  <c r="FN60" i="1"/>
  <c r="FN258" i="1" s="1"/>
  <c r="FN259" i="1" s="1"/>
  <c r="FM60" i="1"/>
  <c r="FM258" i="1" s="1"/>
  <c r="FM259" i="1" s="1"/>
  <c r="FL60" i="1"/>
  <c r="FL258" i="1" s="1"/>
  <c r="FL259" i="1" s="1"/>
  <c r="FK60" i="1"/>
  <c r="FK258" i="1" s="1"/>
  <c r="FK259" i="1" s="1"/>
  <c r="FJ60" i="1"/>
  <c r="FJ258" i="1" s="1"/>
  <c r="FJ259" i="1" s="1"/>
  <c r="FI60" i="1"/>
  <c r="FI258" i="1" s="1"/>
  <c r="FI259" i="1" s="1"/>
  <c r="FH60" i="1"/>
  <c r="FH258" i="1" s="1"/>
  <c r="FH259" i="1" s="1"/>
  <c r="FG60" i="1"/>
  <c r="FG258" i="1" s="1"/>
  <c r="FG259" i="1" s="1"/>
  <c r="FF60" i="1"/>
  <c r="FF258" i="1" s="1"/>
  <c r="FF259" i="1" s="1"/>
  <c r="FE60" i="1"/>
  <c r="FE258" i="1" s="1"/>
  <c r="FE259" i="1" s="1"/>
  <c r="FD60" i="1"/>
  <c r="FD258" i="1" s="1"/>
  <c r="FD259" i="1" s="1"/>
  <c r="FC60" i="1"/>
  <c r="FC258" i="1" s="1"/>
  <c r="FC259" i="1" s="1"/>
  <c r="FB60" i="1"/>
  <c r="FB258" i="1" s="1"/>
  <c r="FB259" i="1" s="1"/>
  <c r="FA60" i="1"/>
  <c r="FA258" i="1" s="1"/>
  <c r="FA259" i="1" s="1"/>
  <c r="EZ60" i="1"/>
  <c r="EZ258" i="1" s="1"/>
  <c r="EZ259" i="1" s="1"/>
  <c r="EY60" i="1"/>
  <c r="EY258" i="1" s="1"/>
  <c r="EY259" i="1" s="1"/>
  <c r="EX60" i="1"/>
  <c r="EX258" i="1" s="1"/>
  <c r="EX259" i="1" s="1"/>
  <c r="EW60" i="1"/>
  <c r="EW258" i="1" s="1"/>
  <c r="EW259" i="1" s="1"/>
  <c r="EV60" i="1"/>
  <c r="EV258" i="1" s="1"/>
  <c r="EV259" i="1" s="1"/>
  <c r="EU60" i="1"/>
  <c r="EU258" i="1" s="1"/>
  <c r="EU259" i="1" s="1"/>
  <c r="ET60" i="1"/>
  <c r="ET258" i="1" s="1"/>
  <c r="ET259" i="1" s="1"/>
  <c r="ES60" i="1"/>
  <c r="ES258" i="1" s="1"/>
  <c r="ES259" i="1" s="1"/>
  <c r="ER60" i="1"/>
  <c r="ER258" i="1" s="1"/>
  <c r="ER259" i="1" s="1"/>
  <c r="EQ60" i="1"/>
  <c r="EQ258" i="1" s="1"/>
  <c r="EQ259" i="1" s="1"/>
  <c r="EP60" i="1"/>
  <c r="EP258" i="1" s="1"/>
  <c r="EP259" i="1" s="1"/>
  <c r="EO60" i="1"/>
  <c r="EO258" i="1" s="1"/>
  <c r="EO259" i="1" s="1"/>
  <c r="EN60" i="1"/>
  <c r="EN258" i="1" s="1"/>
  <c r="EN259" i="1" s="1"/>
  <c r="EM60" i="1"/>
  <c r="EM258" i="1" s="1"/>
  <c r="EM259" i="1" s="1"/>
  <c r="EL60" i="1"/>
  <c r="EL258" i="1" s="1"/>
  <c r="EL259" i="1" s="1"/>
  <c r="EK60" i="1"/>
  <c r="EK258" i="1" s="1"/>
  <c r="EK259" i="1" s="1"/>
  <c r="EJ60" i="1"/>
  <c r="EJ258" i="1" s="1"/>
  <c r="EJ259" i="1" s="1"/>
  <c r="EI60" i="1"/>
  <c r="EI258" i="1" s="1"/>
  <c r="EI259" i="1" s="1"/>
  <c r="EH60" i="1"/>
  <c r="EH258" i="1" s="1"/>
  <c r="EH259" i="1" s="1"/>
  <c r="EG60" i="1"/>
  <c r="EG258" i="1" s="1"/>
  <c r="EG259" i="1" s="1"/>
  <c r="EF60" i="1"/>
  <c r="EF258" i="1" s="1"/>
  <c r="EF259" i="1" s="1"/>
  <c r="EE60" i="1"/>
  <c r="EE258" i="1" s="1"/>
  <c r="EE259" i="1" s="1"/>
  <c r="ED60" i="1"/>
  <c r="ED258" i="1" s="1"/>
  <c r="ED259" i="1" s="1"/>
  <c r="EC60" i="1"/>
  <c r="EC258" i="1" s="1"/>
  <c r="EC259" i="1" s="1"/>
  <c r="EB60" i="1"/>
  <c r="EB258" i="1" s="1"/>
  <c r="EB259" i="1" s="1"/>
  <c r="EA60" i="1"/>
  <c r="EA258" i="1" s="1"/>
  <c r="EA259" i="1" s="1"/>
  <c r="DZ60" i="1"/>
  <c r="DZ258" i="1" s="1"/>
  <c r="DZ259" i="1" s="1"/>
  <c r="DY60" i="1"/>
  <c r="DY258" i="1" s="1"/>
  <c r="DY259" i="1" s="1"/>
  <c r="DX60" i="1"/>
  <c r="DX258" i="1" s="1"/>
  <c r="DX259" i="1" s="1"/>
  <c r="DW60" i="1"/>
  <c r="DW258" i="1" s="1"/>
  <c r="DW259" i="1" s="1"/>
  <c r="DV60" i="1"/>
  <c r="DV258" i="1" s="1"/>
  <c r="DV259" i="1" s="1"/>
  <c r="DU60" i="1"/>
  <c r="DU258" i="1" s="1"/>
  <c r="DU259" i="1" s="1"/>
  <c r="DT60" i="1"/>
  <c r="DT258" i="1" s="1"/>
  <c r="DT259" i="1" s="1"/>
  <c r="DS60" i="1"/>
  <c r="DS258" i="1" s="1"/>
  <c r="DS259" i="1" s="1"/>
  <c r="DR60" i="1"/>
  <c r="DR258" i="1" s="1"/>
  <c r="DR259" i="1" s="1"/>
  <c r="DQ60" i="1"/>
  <c r="DQ258" i="1" s="1"/>
  <c r="DQ259" i="1" s="1"/>
  <c r="DP60" i="1"/>
  <c r="DP258" i="1" s="1"/>
  <c r="DP259" i="1" s="1"/>
  <c r="DO60" i="1"/>
  <c r="DO258" i="1" s="1"/>
  <c r="DO259" i="1" s="1"/>
  <c r="DN60" i="1"/>
  <c r="DN258" i="1" s="1"/>
  <c r="DN259" i="1" s="1"/>
  <c r="DM60" i="1"/>
  <c r="DM258" i="1" s="1"/>
  <c r="DM259" i="1" s="1"/>
  <c r="DL60" i="1"/>
  <c r="DL258" i="1" s="1"/>
  <c r="DL259" i="1" s="1"/>
  <c r="DK60" i="1"/>
  <c r="DK258" i="1" s="1"/>
  <c r="DK259" i="1" s="1"/>
  <c r="DJ60" i="1"/>
  <c r="DJ258" i="1" s="1"/>
  <c r="DJ259" i="1" s="1"/>
  <c r="DI60" i="1"/>
  <c r="DI258" i="1" s="1"/>
  <c r="DI259" i="1" s="1"/>
  <c r="DH60" i="1"/>
  <c r="DH258" i="1" s="1"/>
  <c r="DH259" i="1" s="1"/>
  <c r="DG60" i="1"/>
  <c r="DG258" i="1" s="1"/>
  <c r="DG259" i="1" s="1"/>
  <c r="DF60" i="1"/>
  <c r="DF258" i="1" s="1"/>
  <c r="DF259" i="1" s="1"/>
  <c r="DE60" i="1"/>
  <c r="DE258" i="1" s="1"/>
  <c r="DE259" i="1" s="1"/>
  <c r="DD60" i="1"/>
  <c r="DD258" i="1" s="1"/>
  <c r="DD259" i="1" s="1"/>
  <c r="DC60" i="1"/>
  <c r="DC258" i="1" s="1"/>
  <c r="DC259" i="1" s="1"/>
  <c r="DB60" i="1"/>
  <c r="DB258" i="1" s="1"/>
  <c r="DB259" i="1" s="1"/>
  <c r="DA60" i="1"/>
  <c r="DA258" i="1" s="1"/>
  <c r="DA259" i="1" s="1"/>
  <c r="CZ60" i="1"/>
  <c r="CZ258" i="1" s="1"/>
  <c r="CZ259" i="1" s="1"/>
  <c r="CY60" i="1"/>
  <c r="CY258" i="1" s="1"/>
  <c r="CY259" i="1" s="1"/>
  <c r="CX60" i="1"/>
  <c r="CX258" i="1" s="1"/>
  <c r="CX259" i="1" s="1"/>
  <c r="CW60" i="1"/>
  <c r="CW258" i="1" s="1"/>
  <c r="CW259" i="1" s="1"/>
  <c r="CV60" i="1"/>
  <c r="CV258" i="1" s="1"/>
  <c r="CV259" i="1" s="1"/>
  <c r="CU60" i="1"/>
  <c r="CU258" i="1" s="1"/>
  <c r="CU259" i="1" s="1"/>
  <c r="CT60" i="1"/>
  <c r="CT258" i="1" s="1"/>
  <c r="CT259" i="1" s="1"/>
  <c r="CS60" i="1"/>
  <c r="CS258" i="1" s="1"/>
  <c r="CS259" i="1" s="1"/>
  <c r="CR60" i="1"/>
  <c r="CR258" i="1" s="1"/>
  <c r="CR259" i="1" s="1"/>
  <c r="CQ60" i="1"/>
  <c r="CQ258" i="1" s="1"/>
  <c r="CQ259" i="1" s="1"/>
  <c r="CP60" i="1"/>
  <c r="CP258" i="1" s="1"/>
  <c r="CP259" i="1" s="1"/>
  <c r="CO60" i="1"/>
  <c r="CO258" i="1" s="1"/>
  <c r="CO259" i="1" s="1"/>
  <c r="CN60" i="1"/>
  <c r="CN258" i="1" s="1"/>
  <c r="CN259" i="1" s="1"/>
  <c r="CM60" i="1"/>
  <c r="CM258" i="1" s="1"/>
  <c r="CM259" i="1" s="1"/>
  <c r="CL60" i="1"/>
  <c r="CL258" i="1" s="1"/>
  <c r="CL259" i="1" s="1"/>
  <c r="CK60" i="1"/>
  <c r="CK258" i="1" s="1"/>
  <c r="CK259" i="1" s="1"/>
  <c r="CJ60" i="1"/>
  <c r="CJ258" i="1" s="1"/>
  <c r="CJ259" i="1" s="1"/>
  <c r="CI60" i="1"/>
  <c r="CI258" i="1" s="1"/>
  <c r="CI259" i="1" s="1"/>
  <c r="CH60" i="1"/>
  <c r="CH258" i="1" s="1"/>
  <c r="CH259" i="1" s="1"/>
  <c r="CG60" i="1"/>
  <c r="CG258" i="1" s="1"/>
  <c r="CG259" i="1" s="1"/>
  <c r="CF60" i="1"/>
  <c r="CF258" i="1" s="1"/>
  <c r="CF259" i="1" s="1"/>
  <c r="CE60" i="1"/>
  <c r="CE258" i="1" s="1"/>
  <c r="CE259" i="1" s="1"/>
  <c r="CD60" i="1"/>
  <c r="CD258" i="1" s="1"/>
  <c r="CD259" i="1" s="1"/>
  <c r="CC60" i="1"/>
  <c r="CC258" i="1" s="1"/>
  <c r="CC259" i="1" s="1"/>
  <c r="CB60" i="1"/>
  <c r="CB258" i="1" s="1"/>
  <c r="CB259" i="1" s="1"/>
  <c r="CA60" i="1"/>
  <c r="CA258" i="1" s="1"/>
  <c r="CA259" i="1" s="1"/>
  <c r="BZ60" i="1"/>
  <c r="BZ258" i="1" s="1"/>
  <c r="BZ259" i="1" s="1"/>
  <c r="BY60" i="1"/>
  <c r="BY258" i="1" s="1"/>
  <c r="BY259" i="1" s="1"/>
  <c r="BX60" i="1"/>
  <c r="BX258" i="1" s="1"/>
  <c r="BX259" i="1" s="1"/>
  <c r="BW60" i="1"/>
  <c r="BW258" i="1" s="1"/>
  <c r="BW259" i="1" s="1"/>
  <c r="BV60" i="1"/>
  <c r="BV258" i="1" s="1"/>
  <c r="BV259" i="1" s="1"/>
  <c r="BU60" i="1"/>
  <c r="BU258" i="1" s="1"/>
  <c r="BU259" i="1" s="1"/>
  <c r="BT60" i="1"/>
  <c r="BT258" i="1" s="1"/>
  <c r="BT259" i="1" s="1"/>
  <c r="BS60" i="1"/>
  <c r="BS258" i="1" s="1"/>
  <c r="BS259" i="1" s="1"/>
  <c r="BR60" i="1"/>
  <c r="BR258" i="1" s="1"/>
  <c r="BR259" i="1" s="1"/>
  <c r="BQ60" i="1"/>
  <c r="BQ258" i="1" s="1"/>
  <c r="BQ259" i="1" s="1"/>
  <c r="BP60" i="1"/>
  <c r="BP258" i="1" s="1"/>
  <c r="BP259" i="1" s="1"/>
  <c r="BO60" i="1"/>
  <c r="BO258" i="1" s="1"/>
  <c r="BO259" i="1" s="1"/>
  <c r="BN60" i="1"/>
  <c r="BN258" i="1" s="1"/>
  <c r="BN259" i="1" s="1"/>
  <c r="BM60" i="1"/>
  <c r="BM258" i="1" s="1"/>
  <c r="BM259" i="1" s="1"/>
  <c r="BL60" i="1"/>
  <c r="BL258" i="1" s="1"/>
  <c r="BL259" i="1" s="1"/>
  <c r="BK60" i="1"/>
  <c r="BK258" i="1" s="1"/>
  <c r="BK259" i="1" s="1"/>
  <c r="BJ60" i="1"/>
  <c r="BJ258" i="1" s="1"/>
  <c r="BJ259" i="1" s="1"/>
  <c r="BI60" i="1"/>
  <c r="BI258" i="1" s="1"/>
  <c r="BI259" i="1" s="1"/>
  <c r="BH60" i="1"/>
  <c r="BH258" i="1" s="1"/>
  <c r="BH259" i="1" s="1"/>
  <c r="BG60" i="1"/>
  <c r="BG258" i="1" s="1"/>
  <c r="BG259" i="1" s="1"/>
  <c r="BF60" i="1"/>
  <c r="BF258" i="1" s="1"/>
  <c r="BF259" i="1" s="1"/>
  <c r="BE60" i="1"/>
  <c r="BE258" i="1" s="1"/>
  <c r="BE259" i="1" s="1"/>
  <c r="BD60" i="1"/>
  <c r="BD258" i="1" s="1"/>
  <c r="BD259" i="1" s="1"/>
  <c r="BC60" i="1"/>
  <c r="BC258" i="1" s="1"/>
  <c r="BC259" i="1" s="1"/>
  <c r="BB60" i="1"/>
  <c r="BB258" i="1" s="1"/>
  <c r="BB259" i="1" s="1"/>
  <c r="BA60" i="1"/>
  <c r="BA258" i="1" s="1"/>
  <c r="BA259" i="1" s="1"/>
  <c r="AZ60" i="1"/>
  <c r="AZ258" i="1" s="1"/>
  <c r="AZ259" i="1" s="1"/>
  <c r="AY60" i="1"/>
  <c r="AY258" i="1" s="1"/>
  <c r="AY259" i="1" s="1"/>
  <c r="AX60" i="1"/>
  <c r="AX258" i="1" s="1"/>
  <c r="AX259" i="1" s="1"/>
  <c r="AW60" i="1"/>
  <c r="AW258" i="1" s="1"/>
  <c r="AW259" i="1" s="1"/>
  <c r="AV60" i="1"/>
  <c r="AV258" i="1" s="1"/>
  <c r="AV259" i="1" s="1"/>
  <c r="AU60" i="1"/>
  <c r="AU258" i="1" s="1"/>
  <c r="AU259" i="1" s="1"/>
  <c r="AT60" i="1"/>
  <c r="AT258" i="1" s="1"/>
  <c r="AT259" i="1" s="1"/>
  <c r="AS60" i="1"/>
  <c r="AS258" i="1" s="1"/>
  <c r="AS259" i="1" s="1"/>
  <c r="AR60" i="1"/>
  <c r="AR258" i="1" s="1"/>
  <c r="AR259" i="1" s="1"/>
  <c r="AQ60" i="1"/>
  <c r="AQ258" i="1" s="1"/>
  <c r="AQ259" i="1" s="1"/>
  <c r="AP60" i="1"/>
  <c r="AP258" i="1" s="1"/>
  <c r="AP259" i="1" s="1"/>
  <c r="AO60" i="1"/>
  <c r="AO258" i="1" s="1"/>
  <c r="AO259" i="1" s="1"/>
  <c r="AN60" i="1"/>
  <c r="AN258" i="1" s="1"/>
  <c r="AN259" i="1" s="1"/>
  <c r="AM60" i="1"/>
  <c r="AM258" i="1" s="1"/>
  <c r="AM259" i="1" s="1"/>
  <c r="AL60" i="1"/>
  <c r="AL258" i="1" s="1"/>
  <c r="AL259" i="1" s="1"/>
  <c r="AK60" i="1"/>
  <c r="AK258" i="1" s="1"/>
  <c r="AK259" i="1" s="1"/>
  <c r="AJ60" i="1"/>
  <c r="AJ258" i="1" s="1"/>
  <c r="AJ259" i="1" s="1"/>
  <c r="AI60" i="1"/>
  <c r="AI258" i="1" s="1"/>
  <c r="AI259" i="1" s="1"/>
  <c r="AH60" i="1"/>
  <c r="AH258" i="1" s="1"/>
  <c r="AH259" i="1" s="1"/>
  <c r="AG60" i="1"/>
  <c r="AG258" i="1" s="1"/>
  <c r="AG259" i="1" s="1"/>
  <c r="AF60" i="1"/>
  <c r="AF258" i="1" s="1"/>
  <c r="AF259" i="1" s="1"/>
  <c r="AE60" i="1"/>
  <c r="AE258" i="1" s="1"/>
  <c r="AE259" i="1" s="1"/>
  <c r="AD60" i="1"/>
  <c r="AD258" i="1" s="1"/>
  <c r="AD259" i="1" s="1"/>
  <c r="AC60" i="1"/>
  <c r="AC258" i="1" s="1"/>
  <c r="AC259" i="1" s="1"/>
  <c r="AB60" i="1"/>
  <c r="AB258" i="1" s="1"/>
  <c r="AB259" i="1" s="1"/>
  <c r="AA60" i="1"/>
  <c r="AA258" i="1" s="1"/>
  <c r="AA259" i="1" s="1"/>
  <c r="Z60" i="1"/>
  <c r="Z258" i="1" s="1"/>
  <c r="Z259" i="1" s="1"/>
  <c r="Y60" i="1"/>
  <c r="Y258" i="1" s="1"/>
  <c r="Y259" i="1" s="1"/>
  <c r="X60" i="1"/>
  <c r="X258" i="1" s="1"/>
  <c r="X259" i="1" s="1"/>
  <c r="W60" i="1"/>
  <c r="W258" i="1" s="1"/>
  <c r="W259" i="1" s="1"/>
  <c r="V60" i="1"/>
  <c r="V258" i="1" s="1"/>
  <c r="V259" i="1" s="1"/>
  <c r="U60" i="1"/>
  <c r="U258" i="1" s="1"/>
  <c r="U259" i="1" s="1"/>
  <c r="T60" i="1"/>
  <c r="T258" i="1" s="1"/>
  <c r="T259" i="1" s="1"/>
  <c r="S60" i="1"/>
  <c r="S258" i="1" s="1"/>
  <c r="S259" i="1" s="1"/>
  <c r="R60" i="1"/>
  <c r="R258" i="1" s="1"/>
  <c r="R259" i="1" s="1"/>
  <c r="Q60" i="1"/>
  <c r="Q258" i="1" s="1"/>
  <c r="Q259" i="1" s="1"/>
  <c r="P60" i="1"/>
  <c r="P258" i="1" s="1"/>
  <c r="P259" i="1" s="1"/>
  <c r="O60" i="1"/>
  <c r="O258" i="1" s="1"/>
  <c r="O259" i="1" s="1"/>
  <c r="N60" i="1"/>
  <c r="N258" i="1" s="1"/>
  <c r="N259" i="1" s="1"/>
  <c r="M60" i="1"/>
  <c r="M258" i="1" s="1"/>
  <c r="M259" i="1" s="1"/>
  <c r="L60" i="1"/>
  <c r="L258" i="1" s="1"/>
  <c r="L259" i="1" s="1"/>
  <c r="K60" i="1"/>
  <c r="K258" i="1" s="1"/>
  <c r="K259" i="1" s="1"/>
  <c r="J60" i="1"/>
  <c r="J258" i="1" s="1"/>
  <c r="J259" i="1" s="1"/>
  <c r="I60" i="1"/>
  <c r="I258" i="1" s="1"/>
  <c r="I259" i="1" s="1"/>
  <c r="H60" i="1"/>
  <c r="H258" i="1" s="1"/>
  <c r="H259" i="1" s="1"/>
  <c r="G60" i="1"/>
  <c r="G258" i="1" s="1"/>
  <c r="G259" i="1" s="1"/>
  <c r="F60" i="1"/>
  <c r="F258" i="1" s="1"/>
  <c r="F259" i="1" s="1"/>
  <c r="E60" i="1"/>
  <c r="E258" i="1" s="1"/>
  <c r="E259" i="1" s="1"/>
  <c r="D60" i="1"/>
  <c r="D258" i="1" s="1"/>
  <c r="D259" i="1" s="1"/>
  <c r="C60" i="1"/>
  <c r="FZ59" i="1"/>
  <c r="FZ58" i="1"/>
  <c r="FZ57" i="1"/>
  <c r="FZ56" i="1"/>
  <c r="FZ55" i="1"/>
  <c r="FZ54" i="1"/>
  <c r="FZ53" i="1"/>
  <c r="FX49" i="1"/>
  <c r="FW49" i="1"/>
  <c r="FP49" i="1"/>
  <c r="FO49" i="1"/>
  <c r="FK49" i="1"/>
  <c r="FH49" i="1"/>
  <c r="FG49" i="1"/>
  <c r="FA49" i="1"/>
  <c r="EZ49" i="1"/>
  <c r="EY49" i="1"/>
  <c r="ER49" i="1"/>
  <c r="EQ49" i="1"/>
  <c r="EJ49" i="1"/>
  <c r="EI49" i="1"/>
  <c r="EB49" i="1"/>
  <c r="EA49" i="1"/>
  <c r="DT49" i="1"/>
  <c r="DS49" i="1"/>
  <c r="DM49" i="1"/>
  <c r="DL49" i="1"/>
  <c r="DK49" i="1"/>
  <c r="DD49" i="1"/>
  <c r="DC49" i="1"/>
  <c r="CY49" i="1"/>
  <c r="CV49" i="1"/>
  <c r="CU49" i="1"/>
  <c r="CO49" i="1"/>
  <c r="CN49" i="1"/>
  <c r="CM49" i="1"/>
  <c r="CF49" i="1"/>
  <c r="CE49" i="1"/>
  <c r="BX49" i="1"/>
  <c r="BW49" i="1"/>
  <c r="BP49" i="1"/>
  <c r="BO49" i="1"/>
  <c r="BH49" i="1"/>
  <c r="BG49" i="1"/>
  <c r="BA49" i="1"/>
  <c r="AZ49" i="1"/>
  <c r="AY49" i="1"/>
  <c r="AR49" i="1"/>
  <c r="AQ49" i="1"/>
  <c r="AM49" i="1"/>
  <c r="AJ49" i="1"/>
  <c r="AI49" i="1"/>
  <c r="AC49" i="1"/>
  <c r="AB49" i="1"/>
  <c r="AA49" i="1"/>
  <c r="T49" i="1"/>
  <c r="S49" i="1"/>
  <c r="L49" i="1"/>
  <c r="K49" i="1"/>
  <c r="D49" i="1"/>
  <c r="C49" i="1"/>
  <c r="FZ48" i="1"/>
  <c r="FX48" i="1"/>
  <c r="FW48" i="1"/>
  <c r="FV48" i="1"/>
  <c r="FV49" i="1" s="1"/>
  <c r="FU48" i="1"/>
  <c r="FU49" i="1" s="1"/>
  <c r="FT48" i="1"/>
  <c r="FT49" i="1" s="1"/>
  <c r="FS48" i="1"/>
  <c r="FS49" i="1" s="1"/>
  <c r="FR48" i="1"/>
  <c r="FR49" i="1" s="1"/>
  <c r="FQ48" i="1"/>
  <c r="FQ49" i="1" s="1"/>
  <c r="FP48" i="1"/>
  <c r="FO48" i="1"/>
  <c r="FN48" i="1"/>
  <c r="FN49" i="1" s="1"/>
  <c r="FM48" i="1"/>
  <c r="FM49" i="1" s="1"/>
  <c r="FL48" i="1"/>
  <c r="FL49" i="1" s="1"/>
  <c r="FK48" i="1"/>
  <c r="FJ48" i="1"/>
  <c r="FJ49" i="1" s="1"/>
  <c r="FI48" i="1"/>
  <c r="FI49" i="1" s="1"/>
  <c r="FH48" i="1"/>
  <c r="FG48" i="1"/>
  <c r="FF48" i="1"/>
  <c r="FF49" i="1" s="1"/>
  <c r="FE48" i="1"/>
  <c r="FE49" i="1" s="1"/>
  <c r="FD48" i="1"/>
  <c r="FD49" i="1" s="1"/>
  <c r="FC48" i="1"/>
  <c r="FC49" i="1" s="1"/>
  <c r="FB48" i="1"/>
  <c r="FB49" i="1" s="1"/>
  <c r="FA48" i="1"/>
  <c r="EZ48" i="1"/>
  <c r="EY48" i="1"/>
  <c r="EX48" i="1"/>
  <c r="EX49" i="1" s="1"/>
  <c r="EW48" i="1"/>
  <c r="EW49" i="1" s="1"/>
  <c r="EV48" i="1"/>
  <c r="EV49" i="1" s="1"/>
  <c r="EU48" i="1"/>
  <c r="EU49" i="1" s="1"/>
  <c r="ET48" i="1"/>
  <c r="ET49" i="1" s="1"/>
  <c r="ES48" i="1"/>
  <c r="ES49" i="1" s="1"/>
  <c r="ER48" i="1"/>
  <c r="EQ48" i="1"/>
  <c r="EP48" i="1"/>
  <c r="EP49" i="1" s="1"/>
  <c r="EO48" i="1"/>
  <c r="EO49" i="1" s="1"/>
  <c r="EN48" i="1"/>
  <c r="EN49" i="1" s="1"/>
  <c r="EM48" i="1"/>
  <c r="EM49" i="1" s="1"/>
  <c r="EL48" i="1"/>
  <c r="EL49" i="1" s="1"/>
  <c r="EK48" i="1"/>
  <c r="EK49" i="1" s="1"/>
  <c r="EJ48" i="1"/>
  <c r="EI48" i="1"/>
  <c r="EH48" i="1"/>
  <c r="EH49" i="1" s="1"/>
  <c r="EG48" i="1"/>
  <c r="EG49" i="1" s="1"/>
  <c r="EF48" i="1"/>
  <c r="EF49" i="1" s="1"/>
  <c r="EE48" i="1"/>
  <c r="EE49" i="1" s="1"/>
  <c r="ED48" i="1"/>
  <c r="ED49" i="1" s="1"/>
  <c r="EC48" i="1"/>
  <c r="EC49" i="1" s="1"/>
  <c r="EB48" i="1"/>
  <c r="EA48" i="1"/>
  <c r="DZ48" i="1"/>
  <c r="DZ49" i="1" s="1"/>
  <c r="DY48" i="1"/>
  <c r="DY49" i="1" s="1"/>
  <c r="DX48" i="1"/>
  <c r="DX49" i="1" s="1"/>
  <c r="DW48" i="1"/>
  <c r="DW49" i="1" s="1"/>
  <c r="DV48" i="1"/>
  <c r="DV49" i="1" s="1"/>
  <c r="DU48" i="1"/>
  <c r="DU49" i="1" s="1"/>
  <c r="DT48" i="1"/>
  <c r="DS48" i="1"/>
  <c r="DR48" i="1"/>
  <c r="DR49" i="1" s="1"/>
  <c r="DQ48" i="1"/>
  <c r="DQ49" i="1" s="1"/>
  <c r="DP48" i="1"/>
  <c r="DP49" i="1" s="1"/>
  <c r="DO48" i="1"/>
  <c r="DO49" i="1" s="1"/>
  <c r="DN48" i="1"/>
  <c r="DN49" i="1" s="1"/>
  <c r="DM48" i="1"/>
  <c r="DL48" i="1"/>
  <c r="DK48" i="1"/>
  <c r="DJ48" i="1"/>
  <c r="DJ49" i="1" s="1"/>
  <c r="DI48" i="1"/>
  <c r="DI49" i="1" s="1"/>
  <c r="DH48" i="1"/>
  <c r="DH49" i="1" s="1"/>
  <c r="DG48" i="1"/>
  <c r="DG49" i="1" s="1"/>
  <c r="DF48" i="1"/>
  <c r="DF49" i="1" s="1"/>
  <c r="DE48" i="1"/>
  <c r="DE49" i="1" s="1"/>
  <c r="DD48" i="1"/>
  <c r="DC48" i="1"/>
  <c r="DB48" i="1"/>
  <c r="DB49" i="1" s="1"/>
  <c r="DA48" i="1"/>
  <c r="DA49" i="1" s="1"/>
  <c r="CZ48" i="1"/>
  <c r="CZ49" i="1" s="1"/>
  <c r="CY48" i="1"/>
  <c r="CX48" i="1"/>
  <c r="CX49" i="1" s="1"/>
  <c r="CW48" i="1"/>
  <c r="CW49" i="1" s="1"/>
  <c r="CV48" i="1"/>
  <c r="CU48" i="1"/>
  <c r="CT48" i="1"/>
  <c r="CT49" i="1" s="1"/>
  <c r="CS48" i="1"/>
  <c r="CS49" i="1" s="1"/>
  <c r="CR48" i="1"/>
  <c r="CR49" i="1" s="1"/>
  <c r="CQ48" i="1"/>
  <c r="CQ49" i="1" s="1"/>
  <c r="CP48" i="1"/>
  <c r="CP49" i="1" s="1"/>
  <c r="CO48" i="1"/>
  <c r="CN48" i="1"/>
  <c r="CM48" i="1"/>
  <c r="CL48" i="1"/>
  <c r="CL49" i="1" s="1"/>
  <c r="CK48" i="1"/>
  <c r="CK49" i="1" s="1"/>
  <c r="CJ48" i="1"/>
  <c r="CJ49" i="1" s="1"/>
  <c r="CI48" i="1"/>
  <c r="CI49" i="1" s="1"/>
  <c r="CH48" i="1"/>
  <c r="CH49" i="1" s="1"/>
  <c r="CG48" i="1"/>
  <c r="CG49" i="1" s="1"/>
  <c r="CF48" i="1"/>
  <c r="CE48" i="1"/>
  <c r="CD48" i="1"/>
  <c r="CD49" i="1" s="1"/>
  <c r="CC48" i="1"/>
  <c r="CC49" i="1" s="1"/>
  <c r="CB48" i="1"/>
  <c r="CB49" i="1" s="1"/>
  <c r="CA48" i="1"/>
  <c r="CA49" i="1" s="1"/>
  <c r="BZ48" i="1"/>
  <c r="BZ49" i="1" s="1"/>
  <c r="BY48" i="1"/>
  <c r="BY49" i="1" s="1"/>
  <c r="BX48" i="1"/>
  <c r="BW48" i="1"/>
  <c r="BV48" i="1"/>
  <c r="BV49" i="1" s="1"/>
  <c r="BU48" i="1"/>
  <c r="BU49" i="1" s="1"/>
  <c r="BT48" i="1"/>
  <c r="BT49" i="1" s="1"/>
  <c r="BS48" i="1"/>
  <c r="BS49" i="1" s="1"/>
  <c r="BR48" i="1"/>
  <c r="BR49" i="1" s="1"/>
  <c r="BQ48" i="1"/>
  <c r="BQ49" i="1" s="1"/>
  <c r="BP48" i="1"/>
  <c r="BO48" i="1"/>
  <c r="BN48" i="1"/>
  <c r="BN49" i="1" s="1"/>
  <c r="BM48" i="1"/>
  <c r="BM49" i="1" s="1"/>
  <c r="BL48" i="1"/>
  <c r="BL49" i="1" s="1"/>
  <c r="BK48" i="1"/>
  <c r="BK49" i="1" s="1"/>
  <c r="BJ48" i="1"/>
  <c r="BJ49" i="1" s="1"/>
  <c r="BI48" i="1"/>
  <c r="BI49" i="1" s="1"/>
  <c r="BH48" i="1"/>
  <c r="BG48" i="1"/>
  <c r="BF48" i="1"/>
  <c r="BF49" i="1" s="1"/>
  <c r="BE48" i="1"/>
  <c r="BE49" i="1" s="1"/>
  <c r="BD48" i="1"/>
  <c r="BD49" i="1" s="1"/>
  <c r="BC48" i="1"/>
  <c r="BC49" i="1" s="1"/>
  <c r="BB48" i="1"/>
  <c r="BB49" i="1" s="1"/>
  <c r="BA48" i="1"/>
  <c r="AZ48" i="1"/>
  <c r="AY48" i="1"/>
  <c r="AX48" i="1"/>
  <c r="AX49" i="1" s="1"/>
  <c r="AW48" i="1"/>
  <c r="AW49" i="1" s="1"/>
  <c r="AV48" i="1"/>
  <c r="AV49" i="1" s="1"/>
  <c r="AU48" i="1"/>
  <c r="AU49" i="1" s="1"/>
  <c r="AT48" i="1"/>
  <c r="AT49" i="1" s="1"/>
  <c r="AS48" i="1"/>
  <c r="AS49" i="1" s="1"/>
  <c r="AR48" i="1"/>
  <c r="AQ48" i="1"/>
  <c r="AP48" i="1"/>
  <c r="AP49" i="1" s="1"/>
  <c r="AO48" i="1"/>
  <c r="AO49" i="1" s="1"/>
  <c r="AN48" i="1"/>
  <c r="AN49" i="1" s="1"/>
  <c r="AM48" i="1"/>
  <c r="AL48" i="1"/>
  <c r="AL49" i="1" s="1"/>
  <c r="AK48" i="1"/>
  <c r="AK49" i="1" s="1"/>
  <c r="AJ48" i="1"/>
  <c r="AI48" i="1"/>
  <c r="AH48" i="1"/>
  <c r="AH49" i="1" s="1"/>
  <c r="AG48" i="1"/>
  <c r="AG49" i="1" s="1"/>
  <c r="AF48" i="1"/>
  <c r="AF49" i="1" s="1"/>
  <c r="AE48" i="1"/>
  <c r="AE49" i="1" s="1"/>
  <c r="AD48" i="1"/>
  <c r="AD49" i="1" s="1"/>
  <c r="AC48" i="1"/>
  <c r="AB48" i="1"/>
  <c r="AA48" i="1"/>
  <c r="Z48" i="1"/>
  <c r="Z49" i="1" s="1"/>
  <c r="Y48" i="1"/>
  <c r="Y49" i="1" s="1"/>
  <c r="X48" i="1"/>
  <c r="X49" i="1" s="1"/>
  <c r="W48" i="1"/>
  <c r="W49" i="1" s="1"/>
  <c r="V48" i="1"/>
  <c r="V49" i="1" s="1"/>
  <c r="U48" i="1"/>
  <c r="U49" i="1" s="1"/>
  <c r="T48" i="1"/>
  <c r="S48" i="1"/>
  <c r="R48" i="1"/>
  <c r="R49" i="1" s="1"/>
  <c r="Q48" i="1"/>
  <c r="Q49" i="1" s="1"/>
  <c r="P48" i="1"/>
  <c r="P49" i="1" s="1"/>
  <c r="O48" i="1"/>
  <c r="O49" i="1" s="1"/>
  <c r="N48" i="1"/>
  <c r="N49" i="1" s="1"/>
  <c r="M48" i="1"/>
  <c r="M49" i="1" s="1"/>
  <c r="L48" i="1"/>
  <c r="K48" i="1"/>
  <c r="J48" i="1"/>
  <c r="J49" i="1" s="1"/>
  <c r="I48" i="1"/>
  <c r="I49" i="1" s="1"/>
  <c r="H48" i="1"/>
  <c r="H49" i="1" s="1"/>
  <c r="G48" i="1"/>
  <c r="G49" i="1" s="1"/>
  <c r="F48" i="1"/>
  <c r="F49" i="1" s="1"/>
  <c r="E48" i="1"/>
  <c r="E49" i="1" s="1"/>
  <c r="D48" i="1"/>
  <c r="C48" i="1"/>
  <c r="FZ47" i="1"/>
  <c r="FZ44" i="1"/>
  <c r="FZ42" i="1"/>
  <c r="FZ41" i="1"/>
  <c r="AD39" i="1"/>
  <c r="FZ29" i="1"/>
  <c r="FY29" i="1"/>
  <c r="FZ28" i="1"/>
  <c r="FY28" i="1"/>
  <c r="FZ23" i="1" s="1"/>
  <c r="FZ27" i="1"/>
  <c r="FY27" i="1"/>
  <c r="FZ26" i="1"/>
  <c r="FZ25" i="1"/>
  <c r="FY25" i="1"/>
  <c r="DF24" i="1"/>
  <c r="CN24" i="1"/>
  <c r="BQ24" i="1"/>
  <c r="BC24" i="1"/>
  <c r="AS24" i="1"/>
  <c r="I24" i="1"/>
  <c r="F24" i="1"/>
  <c r="E24" i="1"/>
  <c r="D24" i="1"/>
  <c r="FZ22" i="1"/>
  <c r="FZ21" i="1"/>
  <c r="EI20" i="1"/>
  <c r="EI87" i="1" s="1"/>
  <c r="AY20" i="1"/>
  <c r="E20" i="1"/>
  <c r="EI19" i="1"/>
  <c r="EI86" i="1" s="1"/>
  <c r="AY19" i="1"/>
  <c r="AY86" i="1" s="1"/>
  <c r="E19" i="1"/>
  <c r="E86" i="1" s="1"/>
  <c r="FZ86" i="1" s="1"/>
  <c r="EI18" i="1"/>
  <c r="EI85" i="1" s="1"/>
  <c r="AY18" i="1"/>
  <c r="E18" i="1"/>
  <c r="E85" i="1" s="1"/>
  <c r="FZ17" i="1"/>
  <c r="FZ16" i="1"/>
  <c r="FZ15" i="1"/>
  <c r="EI14" i="1"/>
  <c r="DF14" i="1"/>
  <c r="CN14" i="1"/>
  <c r="CK14" i="1"/>
  <c r="BQ14" i="1"/>
  <c r="BC14" i="1"/>
  <c r="AY14" i="1"/>
  <c r="AS14" i="1"/>
  <c r="I14" i="1"/>
  <c r="F14" i="1"/>
  <c r="FZ14" i="1" s="1"/>
  <c r="E14" i="1"/>
  <c r="D14" i="1"/>
  <c r="EI13" i="1"/>
  <c r="EI130" i="1" s="1"/>
  <c r="DF13" i="1"/>
  <c r="DF130" i="1" s="1"/>
  <c r="CO13" i="1"/>
  <c r="CO130" i="1" s="1"/>
  <c r="CO131" i="1" s="1"/>
  <c r="CO132" i="1" s="1"/>
  <c r="CO135" i="1" s="1"/>
  <c r="CO137" i="1" s="1"/>
  <c r="CN13" i="1"/>
  <c r="CN130" i="1" s="1"/>
  <c r="CN131" i="1" s="1"/>
  <c r="CN132" i="1" s="1"/>
  <c r="CK13" i="1"/>
  <c r="CK130" i="1" s="1"/>
  <c r="BQ13" i="1"/>
  <c r="BQ130" i="1" s="1"/>
  <c r="BC13" i="1"/>
  <c r="BC130" i="1" s="1"/>
  <c r="AY13" i="1"/>
  <c r="AY130" i="1" s="1"/>
  <c r="AS13" i="1"/>
  <c r="AS130" i="1" s="1"/>
  <c r="I13" i="1"/>
  <c r="I130" i="1" s="1"/>
  <c r="F13" i="1"/>
  <c r="F130" i="1" s="1"/>
  <c r="E13" i="1"/>
  <c r="E130" i="1" s="1"/>
  <c r="D13" i="1"/>
  <c r="D130" i="1" s="1"/>
  <c r="EI11" i="1"/>
  <c r="EI134" i="1" s="1"/>
  <c r="DF11" i="1"/>
  <c r="DF134" i="1" s="1"/>
  <c r="CN11" i="1"/>
  <c r="CK11" i="1"/>
  <c r="CK134" i="1" s="1"/>
  <c r="BQ11" i="1"/>
  <c r="BQ134" i="1" s="1"/>
  <c r="BC11" i="1"/>
  <c r="BC134" i="1" s="1"/>
  <c r="AY11" i="1"/>
  <c r="AY134" i="1" s="1"/>
  <c r="AS11" i="1"/>
  <c r="I11" i="1"/>
  <c r="F11" i="1"/>
  <c r="F134" i="1" s="1"/>
  <c r="E11" i="1"/>
  <c r="E134" i="1" s="1"/>
  <c r="D11" i="1"/>
  <c r="EI10" i="1"/>
  <c r="EI129" i="1" s="1"/>
  <c r="EI131" i="1" s="1"/>
  <c r="DF10" i="1"/>
  <c r="DF129" i="1" s="1"/>
  <c r="DF131" i="1" s="1"/>
  <c r="CN10" i="1"/>
  <c r="CN129" i="1" s="1"/>
  <c r="CK10" i="1"/>
  <c r="CK129" i="1" s="1"/>
  <c r="BQ10" i="1"/>
  <c r="BQ129" i="1" s="1"/>
  <c r="BQ131" i="1" s="1"/>
  <c r="BQ132" i="1" s="1"/>
  <c r="BQ135" i="1" s="1"/>
  <c r="BQ137" i="1" s="1"/>
  <c r="BC10" i="1"/>
  <c r="BC129" i="1" s="1"/>
  <c r="BC131" i="1" s="1"/>
  <c r="AY10" i="1"/>
  <c r="AY129" i="1" s="1"/>
  <c r="AY131" i="1" s="1"/>
  <c r="AS10" i="1"/>
  <c r="AS129" i="1" s="1"/>
  <c r="AS131" i="1" s="1"/>
  <c r="AS132" i="1" s="1"/>
  <c r="I10" i="1"/>
  <c r="I129" i="1" s="1"/>
  <c r="I131" i="1" s="1"/>
  <c r="F10" i="1"/>
  <c r="F129" i="1" s="1"/>
  <c r="F131" i="1" s="1"/>
  <c r="F132" i="1" s="1"/>
  <c r="F135" i="1" s="1"/>
  <c r="F137" i="1" s="1"/>
  <c r="E10" i="1"/>
  <c r="D10" i="1"/>
  <c r="D129" i="1" s="1"/>
  <c r="FX9" i="1"/>
  <c r="FX83" i="1" s="1"/>
  <c r="FR9" i="1"/>
  <c r="FR83" i="1" s="1"/>
  <c r="FR88" i="1" s="1"/>
  <c r="FR96" i="1" s="1"/>
  <c r="FQ9" i="1"/>
  <c r="FQ83" i="1" s="1"/>
  <c r="FQ88" i="1" s="1"/>
  <c r="FQ96" i="1" s="1"/>
  <c r="FP9" i="1"/>
  <c r="FP83" i="1" s="1"/>
  <c r="FO9" i="1"/>
  <c r="FO83" i="1" s="1"/>
  <c r="FI9" i="1"/>
  <c r="FI83" i="1" s="1"/>
  <c r="FH9" i="1"/>
  <c r="FH83" i="1" s="1"/>
  <c r="FG9" i="1"/>
  <c r="FG83" i="1" s="1"/>
  <c r="FG88" i="1" s="1"/>
  <c r="FG96" i="1" s="1"/>
  <c r="FF9" i="1"/>
  <c r="FF83" i="1" s="1"/>
  <c r="FF88" i="1" s="1"/>
  <c r="FA9" i="1"/>
  <c r="FA83" i="1" s="1"/>
  <c r="EZ9" i="1"/>
  <c r="EZ83" i="1" s="1"/>
  <c r="EY9" i="1"/>
  <c r="EY83" i="1" s="1"/>
  <c r="EX9" i="1"/>
  <c r="EX83" i="1" s="1"/>
  <c r="EX88" i="1" s="1"/>
  <c r="EX96" i="1" s="1"/>
  <c r="EW9" i="1"/>
  <c r="EW83" i="1" s="1"/>
  <c r="EW88" i="1" s="1"/>
  <c r="EW96" i="1" s="1"/>
  <c r="ES9" i="1"/>
  <c r="ES83" i="1" s="1"/>
  <c r="ER9" i="1"/>
  <c r="ER83" i="1" s="1"/>
  <c r="EL9" i="1"/>
  <c r="EL83" i="1" s="1"/>
  <c r="EL88" i="1" s="1"/>
  <c r="EL96" i="1" s="1"/>
  <c r="EK9" i="1"/>
  <c r="EK83" i="1" s="1"/>
  <c r="EK88" i="1" s="1"/>
  <c r="EK96" i="1" s="1"/>
  <c r="EK101" i="1" s="1"/>
  <c r="EJ9" i="1"/>
  <c r="EJ83" i="1" s="1"/>
  <c r="EI9" i="1"/>
  <c r="EI83" i="1" s="1"/>
  <c r="EC9" i="1"/>
  <c r="EC83" i="1" s="1"/>
  <c r="EB9" i="1"/>
  <c r="EB83" i="1" s="1"/>
  <c r="EA9" i="1"/>
  <c r="EA83" i="1" s="1"/>
  <c r="EA88" i="1" s="1"/>
  <c r="EA96" i="1" s="1"/>
  <c r="DZ9" i="1"/>
  <c r="DZ83" i="1" s="1"/>
  <c r="DU9" i="1"/>
  <c r="DU83" i="1" s="1"/>
  <c r="DT9" i="1"/>
  <c r="DT83" i="1" s="1"/>
  <c r="DS9" i="1"/>
  <c r="DS83" i="1" s="1"/>
  <c r="DR9" i="1"/>
  <c r="DR83" i="1" s="1"/>
  <c r="DQ9" i="1"/>
  <c r="DQ83" i="1" s="1"/>
  <c r="DQ88" i="1" s="1"/>
  <c r="DQ96" i="1" s="1"/>
  <c r="DM9" i="1"/>
  <c r="DM83" i="1" s="1"/>
  <c r="DL9" i="1"/>
  <c r="DL83" i="1" s="1"/>
  <c r="DF9" i="1"/>
  <c r="DF83" i="1" s="1"/>
  <c r="DF88" i="1" s="1"/>
  <c r="DE9" i="1"/>
  <c r="DE83" i="1" s="1"/>
  <c r="DE88" i="1" s="1"/>
  <c r="DE96" i="1" s="1"/>
  <c r="DD9" i="1"/>
  <c r="DD83" i="1" s="1"/>
  <c r="DC9" i="1"/>
  <c r="DC83" i="1" s="1"/>
  <c r="CW9" i="1"/>
  <c r="CW83" i="1" s="1"/>
  <c r="CV9" i="1"/>
  <c r="CV83" i="1" s="1"/>
  <c r="CU9" i="1"/>
  <c r="CU83" i="1" s="1"/>
  <c r="CU88" i="1" s="1"/>
  <c r="CU96" i="1" s="1"/>
  <c r="CT9" i="1"/>
  <c r="CT83" i="1" s="1"/>
  <c r="CO9" i="1"/>
  <c r="CO83" i="1" s="1"/>
  <c r="CN9" i="1"/>
  <c r="CN83" i="1" s="1"/>
  <c r="CM9" i="1"/>
  <c r="CM83" i="1" s="1"/>
  <c r="CL9" i="1"/>
  <c r="CL83" i="1" s="1"/>
  <c r="CK9" i="1"/>
  <c r="CK83" i="1" s="1"/>
  <c r="CK88" i="1" s="1"/>
  <c r="CK96" i="1" s="1"/>
  <c r="CG9" i="1"/>
  <c r="CG83" i="1" s="1"/>
  <c r="CF9" i="1"/>
  <c r="CF83" i="1" s="1"/>
  <c r="BZ9" i="1"/>
  <c r="BZ83" i="1" s="1"/>
  <c r="BZ88" i="1" s="1"/>
  <c r="BZ96" i="1" s="1"/>
  <c r="BY9" i="1"/>
  <c r="BY83" i="1" s="1"/>
  <c r="BY88" i="1" s="1"/>
  <c r="BY96" i="1" s="1"/>
  <c r="BX9" i="1"/>
  <c r="BX83" i="1" s="1"/>
  <c r="BW9" i="1"/>
  <c r="BW83" i="1" s="1"/>
  <c r="BQ9" i="1"/>
  <c r="BQ83" i="1" s="1"/>
  <c r="BP9" i="1"/>
  <c r="BP83" i="1" s="1"/>
  <c r="BO9" i="1"/>
  <c r="BO83" i="1" s="1"/>
  <c r="BO88" i="1" s="1"/>
  <c r="BO96" i="1" s="1"/>
  <c r="BN9" i="1"/>
  <c r="BN83" i="1" s="1"/>
  <c r="BI9" i="1"/>
  <c r="BI83" i="1" s="1"/>
  <c r="BH9" i="1"/>
  <c r="BH83" i="1" s="1"/>
  <c r="BG9" i="1"/>
  <c r="BG83" i="1" s="1"/>
  <c r="BF9" i="1"/>
  <c r="BF83" i="1" s="1"/>
  <c r="BE9" i="1"/>
  <c r="BE83" i="1" s="1"/>
  <c r="BE88" i="1" s="1"/>
  <c r="BE96" i="1" s="1"/>
  <c r="BA9" i="1"/>
  <c r="BA83" i="1" s="1"/>
  <c r="AZ9" i="1"/>
  <c r="AZ83" i="1" s="1"/>
  <c r="AT9" i="1"/>
  <c r="AT83" i="1" s="1"/>
  <c r="AT88" i="1" s="1"/>
  <c r="AT96" i="1" s="1"/>
  <c r="AS9" i="1"/>
  <c r="AS83" i="1" s="1"/>
  <c r="AS88" i="1" s="1"/>
  <c r="AS96" i="1" s="1"/>
  <c r="AR9" i="1"/>
  <c r="AR83" i="1" s="1"/>
  <c r="AQ9" i="1"/>
  <c r="AQ83" i="1" s="1"/>
  <c r="AK9" i="1"/>
  <c r="AK83" i="1" s="1"/>
  <c r="AJ9" i="1"/>
  <c r="AJ83" i="1" s="1"/>
  <c r="AI9" i="1"/>
  <c r="AI83" i="1" s="1"/>
  <c r="AI88" i="1" s="1"/>
  <c r="AI96" i="1" s="1"/>
  <c r="AH9" i="1"/>
  <c r="AH83" i="1" s="1"/>
  <c r="AC9" i="1"/>
  <c r="AC83" i="1" s="1"/>
  <c r="AB9" i="1"/>
  <c r="AB83" i="1" s="1"/>
  <c r="AA9" i="1"/>
  <c r="AA83" i="1" s="1"/>
  <c r="Z9" i="1"/>
  <c r="Z83" i="1" s="1"/>
  <c r="Y9" i="1"/>
  <c r="Y83" i="1" s="1"/>
  <c r="Y88" i="1" s="1"/>
  <c r="Y96" i="1" s="1"/>
  <c r="U9" i="1"/>
  <c r="U83" i="1" s="1"/>
  <c r="T9" i="1"/>
  <c r="T83" i="1" s="1"/>
  <c r="N9" i="1"/>
  <c r="N83" i="1" s="1"/>
  <c r="N88" i="1" s="1"/>
  <c r="N96" i="1" s="1"/>
  <c r="M9" i="1"/>
  <c r="M83" i="1" s="1"/>
  <c r="M88" i="1" s="1"/>
  <c r="M96" i="1" s="1"/>
  <c r="L9" i="1"/>
  <c r="L83" i="1" s="1"/>
  <c r="K9" i="1"/>
  <c r="K83" i="1" s="1"/>
  <c r="E9" i="1"/>
  <c r="E83" i="1" s="1"/>
  <c r="D9" i="1"/>
  <c r="D83" i="1" s="1"/>
  <c r="C9" i="1"/>
  <c r="C83" i="1" s="1"/>
  <c r="FZ8" i="1"/>
  <c r="FZ7" i="1"/>
  <c r="FX6" i="1"/>
  <c r="FW6" i="1"/>
  <c r="FW9" i="1" s="1"/>
  <c r="FW83" i="1" s="1"/>
  <c r="FW88" i="1" s="1"/>
  <c r="FW96" i="1" s="1"/>
  <c r="FV6" i="1"/>
  <c r="FV9" i="1" s="1"/>
  <c r="FV83" i="1" s="1"/>
  <c r="FV88" i="1" s="1"/>
  <c r="FV96" i="1" s="1"/>
  <c r="FU6" i="1"/>
  <c r="FU9" i="1" s="1"/>
  <c r="FU83" i="1" s="1"/>
  <c r="FU88" i="1" s="1"/>
  <c r="FU96" i="1" s="1"/>
  <c r="FT6" i="1"/>
  <c r="FT9" i="1" s="1"/>
  <c r="FT83" i="1" s="1"/>
  <c r="FT88" i="1" s="1"/>
  <c r="FT96" i="1" s="1"/>
  <c r="FS6" i="1"/>
  <c r="FS9" i="1" s="1"/>
  <c r="FS83" i="1" s="1"/>
  <c r="FS88" i="1" s="1"/>
  <c r="FS96" i="1" s="1"/>
  <c r="FR6" i="1"/>
  <c r="FQ6" i="1"/>
  <c r="FP6" i="1"/>
  <c r="FO6" i="1"/>
  <c r="FN6" i="1"/>
  <c r="FN9" i="1" s="1"/>
  <c r="FN83" i="1" s="1"/>
  <c r="FN88" i="1" s="1"/>
  <c r="FN96" i="1" s="1"/>
  <c r="FM6" i="1"/>
  <c r="FM9" i="1" s="1"/>
  <c r="FM83" i="1" s="1"/>
  <c r="FM88" i="1" s="1"/>
  <c r="FM96" i="1" s="1"/>
  <c r="FL6" i="1"/>
  <c r="FL9" i="1" s="1"/>
  <c r="FL83" i="1" s="1"/>
  <c r="FL88" i="1" s="1"/>
  <c r="FL96" i="1" s="1"/>
  <c r="FK6" i="1"/>
  <c r="FK9" i="1" s="1"/>
  <c r="FK83" i="1" s="1"/>
  <c r="FK88" i="1" s="1"/>
  <c r="FK96" i="1" s="1"/>
  <c r="FJ6" i="1"/>
  <c r="FJ9" i="1" s="1"/>
  <c r="FJ83" i="1" s="1"/>
  <c r="FJ88" i="1" s="1"/>
  <c r="FJ96" i="1" s="1"/>
  <c r="FI6" i="1"/>
  <c r="FH6" i="1"/>
  <c r="FG6" i="1"/>
  <c r="FF6" i="1"/>
  <c r="FE6" i="1"/>
  <c r="FE9" i="1" s="1"/>
  <c r="FE83" i="1" s="1"/>
  <c r="FE88" i="1" s="1"/>
  <c r="FE96" i="1" s="1"/>
  <c r="FD6" i="1"/>
  <c r="FD9" i="1" s="1"/>
  <c r="FD83" i="1" s="1"/>
  <c r="FD88" i="1" s="1"/>
  <c r="FD96" i="1" s="1"/>
  <c r="FC6" i="1"/>
  <c r="FC9" i="1" s="1"/>
  <c r="FC83" i="1" s="1"/>
  <c r="FC88" i="1" s="1"/>
  <c r="FC96" i="1" s="1"/>
  <c r="FB6" i="1"/>
  <c r="FB9" i="1" s="1"/>
  <c r="FB83" i="1" s="1"/>
  <c r="FB88" i="1" s="1"/>
  <c r="FB96" i="1" s="1"/>
  <c r="FA6" i="1"/>
  <c r="EZ6" i="1"/>
  <c r="EY6" i="1"/>
  <c r="EX6" i="1"/>
  <c r="EW6" i="1"/>
  <c r="EV6" i="1"/>
  <c r="EV9" i="1" s="1"/>
  <c r="EU6" i="1"/>
  <c r="EU9" i="1" s="1"/>
  <c r="EU83" i="1" s="1"/>
  <c r="EU88" i="1" s="1"/>
  <c r="EU96" i="1" s="1"/>
  <c r="ET6" i="1"/>
  <c r="ET9" i="1" s="1"/>
  <c r="ET83" i="1" s="1"/>
  <c r="ET88" i="1" s="1"/>
  <c r="ET96" i="1" s="1"/>
  <c r="ES6" i="1"/>
  <c r="ER6" i="1"/>
  <c r="EQ6" i="1"/>
  <c r="EQ9" i="1" s="1"/>
  <c r="EQ83" i="1" s="1"/>
  <c r="EQ88" i="1" s="1"/>
  <c r="EQ96" i="1" s="1"/>
  <c r="EP6" i="1"/>
  <c r="EP9" i="1" s="1"/>
  <c r="EP83" i="1" s="1"/>
  <c r="EP88" i="1" s="1"/>
  <c r="EP96" i="1" s="1"/>
  <c r="EO6" i="1"/>
  <c r="EO9" i="1" s="1"/>
  <c r="EO83" i="1" s="1"/>
  <c r="EO88" i="1" s="1"/>
  <c r="EO96" i="1" s="1"/>
  <c r="EN6" i="1"/>
  <c r="EN9" i="1" s="1"/>
  <c r="EN83" i="1" s="1"/>
  <c r="EN88" i="1" s="1"/>
  <c r="EN96" i="1" s="1"/>
  <c r="EM6" i="1"/>
  <c r="EM9" i="1" s="1"/>
  <c r="EM83" i="1" s="1"/>
  <c r="EM88" i="1" s="1"/>
  <c r="EM96" i="1" s="1"/>
  <c r="EL6" i="1"/>
  <c r="EK6" i="1"/>
  <c r="EJ6" i="1"/>
  <c r="EI6" i="1"/>
  <c r="EH6" i="1"/>
  <c r="EH9" i="1" s="1"/>
  <c r="EH83" i="1" s="1"/>
  <c r="EH88" i="1" s="1"/>
  <c r="EH96" i="1" s="1"/>
  <c r="EG6" i="1"/>
  <c r="EG9" i="1" s="1"/>
  <c r="EG83" i="1" s="1"/>
  <c r="EG88" i="1" s="1"/>
  <c r="EG96" i="1" s="1"/>
  <c r="EF6" i="1"/>
  <c r="EF9" i="1" s="1"/>
  <c r="EF83" i="1" s="1"/>
  <c r="EF88" i="1" s="1"/>
  <c r="EF96" i="1" s="1"/>
  <c r="EE6" i="1"/>
  <c r="EE9" i="1" s="1"/>
  <c r="EE83" i="1" s="1"/>
  <c r="EE88" i="1" s="1"/>
  <c r="EE96" i="1" s="1"/>
  <c r="ED6" i="1"/>
  <c r="ED9" i="1" s="1"/>
  <c r="ED83" i="1" s="1"/>
  <c r="ED88" i="1" s="1"/>
  <c r="ED96" i="1" s="1"/>
  <c r="EC6" i="1"/>
  <c r="EB6" i="1"/>
  <c r="EA6" i="1"/>
  <c r="DZ6" i="1"/>
  <c r="DY6" i="1"/>
  <c r="DY9" i="1" s="1"/>
  <c r="DY83" i="1" s="1"/>
  <c r="DY88" i="1" s="1"/>
  <c r="DY96" i="1" s="1"/>
  <c r="DX6" i="1"/>
  <c r="DX9" i="1" s="1"/>
  <c r="DX83" i="1" s="1"/>
  <c r="DX88" i="1" s="1"/>
  <c r="DX96" i="1" s="1"/>
  <c r="DW6" i="1"/>
  <c r="DW9" i="1" s="1"/>
  <c r="DW83" i="1" s="1"/>
  <c r="DW88" i="1" s="1"/>
  <c r="DW96" i="1" s="1"/>
  <c r="DV6" i="1"/>
  <c r="DV9" i="1" s="1"/>
  <c r="DV83" i="1" s="1"/>
  <c r="DV88" i="1" s="1"/>
  <c r="DV96" i="1" s="1"/>
  <c r="DU6" i="1"/>
  <c r="DT6" i="1"/>
  <c r="DS6" i="1"/>
  <c r="DR6" i="1"/>
  <c r="DQ6" i="1"/>
  <c r="DP6" i="1"/>
  <c r="DP9" i="1" s="1"/>
  <c r="DO6" i="1"/>
  <c r="DO9" i="1" s="1"/>
  <c r="DO83" i="1" s="1"/>
  <c r="DO88" i="1" s="1"/>
  <c r="DO96" i="1" s="1"/>
  <c r="DN6" i="1"/>
  <c r="DN9" i="1" s="1"/>
  <c r="DN83" i="1" s="1"/>
  <c r="DN88" i="1" s="1"/>
  <c r="DN96" i="1" s="1"/>
  <c r="DM6" i="1"/>
  <c r="DL6" i="1"/>
  <c r="DK6" i="1"/>
  <c r="DK9" i="1" s="1"/>
  <c r="DK83" i="1" s="1"/>
  <c r="DK88" i="1" s="1"/>
  <c r="DK96" i="1" s="1"/>
  <c r="DJ6" i="1"/>
  <c r="DJ9" i="1" s="1"/>
  <c r="DJ83" i="1" s="1"/>
  <c r="DJ88" i="1" s="1"/>
  <c r="DJ96" i="1" s="1"/>
  <c r="DI6" i="1"/>
  <c r="DI9" i="1" s="1"/>
  <c r="DI83" i="1" s="1"/>
  <c r="DI88" i="1" s="1"/>
  <c r="DI96" i="1" s="1"/>
  <c r="DH6" i="1"/>
  <c r="DH9" i="1" s="1"/>
  <c r="DH83" i="1" s="1"/>
  <c r="DH88" i="1" s="1"/>
  <c r="DH96" i="1" s="1"/>
  <c r="DG6" i="1"/>
  <c r="DG9" i="1" s="1"/>
  <c r="DG83" i="1" s="1"/>
  <c r="DG88" i="1" s="1"/>
  <c r="DG96" i="1" s="1"/>
  <c r="DF6" i="1"/>
  <c r="DE6" i="1"/>
  <c r="DD6" i="1"/>
  <c r="DC6" i="1"/>
  <c r="DB6" i="1"/>
  <c r="DB9" i="1" s="1"/>
  <c r="DB83" i="1" s="1"/>
  <c r="DB88" i="1" s="1"/>
  <c r="DB96" i="1" s="1"/>
  <c r="DA6" i="1"/>
  <c r="DA9" i="1" s="1"/>
  <c r="DA83" i="1" s="1"/>
  <c r="DA88" i="1" s="1"/>
  <c r="DA96" i="1" s="1"/>
  <c r="CZ6" i="1"/>
  <c r="CZ9" i="1" s="1"/>
  <c r="CZ83" i="1" s="1"/>
  <c r="CZ88" i="1" s="1"/>
  <c r="CZ96" i="1" s="1"/>
  <c r="CY6" i="1"/>
  <c r="CY9" i="1" s="1"/>
  <c r="CY83" i="1" s="1"/>
  <c r="CY88" i="1" s="1"/>
  <c r="CY96" i="1" s="1"/>
  <c r="CX6" i="1"/>
  <c r="CX9" i="1" s="1"/>
  <c r="CX83" i="1" s="1"/>
  <c r="CX88" i="1" s="1"/>
  <c r="CX96" i="1" s="1"/>
  <c r="CW6" i="1"/>
  <c r="CV6" i="1"/>
  <c r="CU6" i="1"/>
  <c r="CT6" i="1"/>
  <c r="CS6" i="1"/>
  <c r="CS9" i="1" s="1"/>
  <c r="CS83" i="1" s="1"/>
  <c r="CS88" i="1" s="1"/>
  <c r="CS96" i="1" s="1"/>
  <c r="CR6" i="1"/>
  <c r="CR9" i="1" s="1"/>
  <c r="CR83" i="1" s="1"/>
  <c r="CR88" i="1" s="1"/>
  <c r="CR96" i="1" s="1"/>
  <c r="CQ6" i="1"/>
  <c r="CQ9" i="1" s="1"/>
  <c r="CQ83" i="1" s="1"/>
  <c r="CQ88" i="1" s="1"/>
  <c r="CQ96" i="1" s="1"/>
  <c r="CP6" i="1"/>
  <c r="CP9" i="1" s="1"/>
  <c r="CP83" i="1" s="1"/>
  <c r="CP88" i="1" s="1"/>
  <c r="CP96" i="1" s="1"/>
  <c r="CO6" i="1"/>
  <c r="CN6" i="1"/>
  <c r="CM6" i="1"/>
  <c r="CL6" i="1"/>
  <c r="CK6" i="1"/>
  <c r="CJ6" i="1"/>
  <c r="CJ9" i="1" s="1"/>
  <c r="CI6" i="1"/>
  <c r="CI9" i="1" s="1"/>
  <c r="CI83" i="1" s="1"/>
  <c r="CI88" i="1" s="1"/>
  <c r="CI96" i="1" s="1"/>
  <c r="CH6" i="1"/>
  <c r="CH9" i="1" s="1"/>
  <c r="CH83" i="1" s="1"/>
  <c r="CH88" i="1" s="1"/>
  <c r="CH96" i="1" s="1"/>
  <c r="CG6" i="1"/>
  <c r="CF6" i="1"/>
  <c r="CE6" i="1"/>
  <c r="CE9" i="1" s="1"/>
  <c r="CE83" i="1" s="1"/>
  <c r="CE88" i="1" s="1"/>
  <c r="CE96" i="1" s="1"/>
  <c r="CD6" i="1"/>
  <c r="CD9" i="1" s="1"/>
  <c r="CD83" i="1" s="1"/>
  <c r="CD88" i="1" s="1"/>
  <c r="CD96" i="1" s="1"/>
  <c r="CC6" i="1"/>
  <c r="CC9" i="1" s="1"/>
  <c r="CC83" i="1" s="1"/>
  <c r="CC88" i="1" s="1"/>
  <c r="CC96" i="1" s="1"/>
  <c r="CB6" i="1"/>
  <c r="CB9" i="1" s="1"/>
  <c r="CB83" i="1" s="1"/>
  <c r="CB88" i="1" s="1"/>
  <c r="CB96" i="1" s="1"/>
  <c r="CA6" i="1"/>
  <c r="CA9" i="1" s="1"/>
  <c r="CA83" i="1" s="1"/>
  <c r="CA88" i="1" s="1"/>
  <c r="CA96" i="1" s="1"/>
  <c r="BZ6" i="1"/>
  <c r="BY6" i="1"/>
  <c r="BX6" i="1"/>
  <c r="BW6" i="1"/>
  <c r="BV6" i="1"/>
  <c r="BV9" i="1" s="1"/>
  <c r="BV83" i="1" s="1"/>
  <c r="BV88" i="1" s="1"/>
  <c r="BV96" i="1" s="1"/>
  <c r="BU6" i="1"/>
  <c r="BU9" i="1" s="1"/>
  <c r="BU83" i="1" s="1"/>
  <c r="BU88" i="1" s="1"/>
  <c r="BU96" i="1" s="1"/>
  <c r="BT6" i="1"/>
  <c r="BT9" i="1" s="1"/>
  <c r="BT83" i="1" s="1"/>
  <c r="BT88" i="1" s="1"/>
  <c r="BT96" i="1" s="1"/>
  <c r="BS6" i="1"/>
  <c r="BS9" i="1" s="1"/>
  <c r="BS83" i="1" s="1"/>
  <c r="BS88" i="1" s="1"/>
  <c r="BS96" i="1" s="1"/>
  <c r="BR6" i="1"/>
  <c r="BR9" i="1" s="1"/>
  <c r="BR83" i="1" s="1"/>
  <c r="BR88" i="1" s="1"/>
  <c r="BR96" i="1" s="1"/>
  <c r="BQ6" i="1"/>
  <c r="BP6" i="1"/>
  <c r="BO6" i="1"/>
  <c r="BN6" i="1"/>
  <c r="BM6" i="1"/>
  <c r="BM9" i="1" s="1"/>
  <c r="BM83" i="1" s="1"/>
  <c r="BM88" i="1" s="1"/>
  <c r="BM96" i="1" s="1"/>
  <c r="BL6" i="1"/>
  <c r="BL9" i="1" s="1"/>
  <c r="BL83" i="1" s="1"/>
  <c r="BL88" i="1" s="1"/>
  <c r="BL96" i="1" s="1"/>
  <c r="BK6" i="1"/>
  <c r="BK9" i="1" s="1"/>
  <c r="BK83" i="1" s="1"/>
  <c r="BK88" i="1" s="1"/>
  <c r="BK96" i="1" s="1"/>
  <c r="BJ6" i="1"/>
  <c r="BJ9" i="1" s="1"/>
  <c r="BJ83" i="1" s="1"/>
  <c r="BJ88" i="1" s="1"/>
  <c r="BJ96" i="1" s="1"/>
  <c r="BI6" i="1"/>
  <c r="BH6" i="1"/>
  <c r="BG6" i="1"/>
  <c r="BF6" i="1"/>
  <c r="BE6" i="1"/>
  <c r="BD6" i="1"/>
  <c r="BD9" i="1" s="1"/>
  <c r="BC6" i="1"/>
  <c r="BC9" i="1" s="1"/>
  <c r="BC83" i="1" s="1"/>
  <c r="BC88" i="1" s="1"/>
  <c r="BC96" i="1" s="1"/>
  <c r="BB6" i="1"/>
  <c r="BB9" i="1" s="1"/>
  <c r="BB83" i="1" s="1"/>
  <c r="BB88" i="1" s="1"/>
  <c r="BB96" i="1" s="1"/>
  <c r="BA6" i="1"/>
  <c r="AZ6" i="1"/>
  <c r="AY6" i="1"/>
  <c r="AY9" i="1" s="1"/>
  <c r="AY83" i="1" s="1"/>
  <c r="AY88" i="1" s="1"/>
  <c r="AY96" i="1" s="1"/>
  <c r="AX6" i="1"/>
  <c r="AX9" i="1" s="1"/>
  <c r="AX83" i="1" s="1"/>
  <c r="AX88" i="1" s="1"/>
  <c r="AX96" i="1" s="1"/>
  <c r="AW6" i="1"/>
  <c r="AW9" i="1" s="1"/>
  <c r="AW83" i="1" s="1"/>
  <c r="AW88" i="1" s="1"/>
  <c r="AW96" i="1" s="1"/>
  <c r="AV6" i="1"/>
  <c r="AV9" i="1" s="1"/>
  <c r="AV83" i="1" s="1"/>
  <c r="AV88" i="1" s="1"/>
  <c r="AV96" i="1" s="1"/>
  <c r="AU6" i="1"/>
  <c r="AU9" i="1" s="1"/>
  <c r="AU83" i="1" s="1"/>
  <c r="AU88" i="1" s="1"/>
  <c r="AU96" i="1" s="1"/>
  <c r="AT6" i="1"/>
  <c r="AS6" i="1"/>
  <c r="AR6" i="1"/>
  <c r="AQ6" i="1"/>
  <c r="AP6" i="1"/>
  <c r="AP9" i="1" s="1"/>
  <c r="AP83" i="1" s="1"/>
  <c r="AP88" i="1" s="1"/>
  <c r="AP96" i="1" s="1"/>
  <c r="AO6" i="1"/>
  <c r="AO9" i="1" s="1"/>
  <c r="AO83" i="1" s="1"/>
  <c r="AO88" i="1" s="1"/>
  <c r="AO96" i="1" s="1"/>
  <c r="AN6" i="1"/>
  <c r="AN9" i="1" s="1"/>
  <c r="AN83" i="1" s="1"/>
  <c r="AN88" i="1" s="1"/>
  <c r="AN96" i="1" s="1"/>
  <c r="AM6" i="1"/>
  <c r="AM9" i="1" s="1"/>
  <c r="AM83" i="1" s="1"/>
  <c r="AM88" i="1" s="1"/>
  <c r="AM96" i="1" s="1"/>
  <c r="AL6" i="1"/>
  <c r="AL9" i="1" s="1"/>
  <c r="AL83" i="1" s="1"/>
  <c r="AL88" i="1" s="1"/>
  <c r="AL96" i="1" s="1"/>
  <c r="AK6" i="1"/>
  <c r="AJ6" i="1"/>
  <c r="AI6" i="1"/>
  <c r="AH6" i="1"/>
  <c r="AG6" i="1"/>
  <c r="AG9" i="1" s="1"/>
  <c r="AG83" i="1" s="1"/>
  <c r="AG88" i="1" s="1"/>
  <c r="AG96" i="1" s="1"/>
  <c r="AF6" i="1"/>
  <c r="AF9" i="1" s="1"/>
  <c r="AF83" i="1" s="1"/>
  <c r="AF88" i="1" s="1"/>
  <c r="AF96" i="1" s="1"/>
  <c r="AE6" i="1"/>
  <c r="AE9" i="1" s="1"/>
  <c r="AE83" i="1" s="1"/>
  <c r="AE88" i="1" s="1"/>
  <c r="AE96" i="1" s="1"/>
  <c r="AD6" i="1"/>
  <c r="AD9" i="1" s="1"/>
  <c r="AD83" i="1" s="1"/>
  <c r="AD88" i="1" s="1"/>
  <c r="AD96" i="1" s="1"/>
  <c r="AC6" i="1"/>
  <c r="AB6" i="1"/>
  <c r="AA6" i="1"/>
  <c r="Z6" i="1"/>
  <c r="Y6" i="1"/>
  <c r="X6" i="1"/>
  <c r="X9" i="1" s="1"/>
  <c r="W6" i="1"/>
  <c r="W9" i="1" s="1"/>
  <c r="W83" i="1" s="1"/>
  <c r="W88" i="1" s="1"/>
  <c r="W96" i="1" s="1"/>
  <c r="V6" i="1"/>
  <c r="V9" i="1" s="1"/>
  <c r="V83" i="1" s="1"/>
  <c r="V88" i="1" s="1"/>
  <c r="V96" i="1" s="1"/>
  <c r="U6" i="1"/>
  <c r="T6" i="1"/>
  <c r="S6" i="1"/>
  <c r="S9" i="1" s="1"/>
  <c r="S83" i="1" s="1"/>
  <c r="S88" i="1" s="1"/>
  <c r="S96" i="1" s="1"/>
  <c r="R6" i="1"/>
  <c r="R9" i="1" s="1"/>
  <c r="R83" i="1" s="1"/>
  <c r="R88" i="1" s="1"/>
  <c r="R96" i="1" s="1"/>
  <c r="Q6" i="1"/>
  <c r="Q9" i="1" s="1"/>
  <c r="Q83" i="1" s="1"/>
  <c r="Q88" i="1" s="1"/>
  <c r="Q96" i="1" s="1"/>
  <c r="P6" i="1"/>
  <c r="P9" i="1" s="1"/>
  <c r="P83" i="1" s="1"/>
  <c r="P88" i="1" s="1"/>
  <c r="P96" i="1" s="1"/>
  <c r="O6" i="1"/>
  <c r="O9" i="1" s="1"/>
  <c r="O83" i="1" s="1"/>
  <c r="O88" i="1" s="1"/>
  <c r="O96" i="1" s="1"/>
  <c r="N6" i="1"/>
  <c r="M6" i="1"/>
  <c r="L6" i="1"/>
  <c r="K6" i="1"/>
  <c r="J6" i="1"/>
  <c r="J9" i="1" s="1"/>
  <c r="J83" i="1" s="1"/>
  <c r="J88" i="1" s="1"/>
  <c r="J96" i="1" s="1"/>
  <c r="I6" i="1"/>
  <c r="I9" i="1" s="1"/>
  <c r="I83" i="1" s="1"/>
  <c r="I88" i="1" s="1"/>
  <c r="I96" i="1" s="1"/>
  <c r="H6" i="1"/>
  <c r="H9" i="1" s="1"/>
  <c r="H83" i="1" s="1"/>
  <c r="H88" i="1" s="1"/>
  <c r="H96" i="1" s="1"/>
  <c r="G6" i="1"/>
  <c r="G9" i="1" s="1"/>
  <c r="G83" i="1" s="1"/>
  <c r="G88" i="1" s="1"/>
  <c r="G96" i="1" s="1"/>
  <c r="F6" i="1"/>
  <c r="F9" i="1" s="1"/>
  <c r="F83" i="1" s="1"/>
  <c r="F88" i="1" s="1"/>
  <c r="F96" i="1" s="1"/>
  <c r="E6" i="1"/>
  <c r="D6" i="1"/>
  <c r="C6" i="1"/>
  <c r="FZ5" i="1"/>
  <c r="FZ4" i="1"/>
  <c r="FZ3" i="1"/>
  <c r="F198" i="1" l="1"/>
  <c r="F201" i="1" s="1"/>
  <c r="F209" i="1" s="1"/>
  <c r="F124" i="1"/>
  <c r="F101" i="1"/>
  <c r="CP198" i="1"/>
  <c r="CP124" i="1"/>
  <c r="CP101" i="1"/>
  <c r="FB198" i="1"/>
  <c r="FB124" i="1"/>
  <c r="FB101" i="1"/>
  <c r="FB142" i="1" s="1"/>
  <c r="G198" i="1"/>
  <c r="G124" i="1"/>
  <c r="G101" i="1"/>
  <c r="BK198" i="1"/>
  <c r="BK124" i="1"/>
  <c r="BK101" i="1"/>
  <c r="DW198" i="1"/>
  <c r="DW201" i="1" s="1"/>
  <c r="DW209" i="1" s="1"/>
  <c r="DW124" i="1"/>
  <c r="DW101" i="1"/>
  <c r="BE198" i="1"/>
  <c r="BE124" i="1"/>
  <c r="BE101" i="1"/>
  <c r="H198" i="1"/>
  <c r="H124" i="1"/>
  <c r="H101" i="1"/>
  <c r="P198" i="1"/>
  <c r="P201" i="1" s="1"/>
  <c r="P209" i="1" s="1"/>
  <c r="P124" i="1"/>
  <c r="P101" i="1"/>
  <c r="AF198" i="1"/>
  <c r="AF124" i="1"/>
  <c r="AF101" i="1"/>
  <c r="AN198" i="1"/>
  <c r="AN124" i="1"/>
  <c r="AN101" i="1"/>
  <c r="AV198" i="1"/>
  <c r="AV124" i="1"/>
  <c r="AV101" i="1"/>
  <c r="BL198" i="1"/>
  <c r="BL124" i="1"/>
  <c r="BL101" i="1"/>
  <c r="BT198" i="1"/>
  <c r="BT201" i="1" s="1"/>
  <c r="BT209" i="1" s="1"/>
  <c r="BT124" i="1"/>
  <c r="BT101" i="1"/>
  <c r="CB198" i="1"/>
  <c r="CB124" i="1"/>
  <c r="CB101" i="1"/>
  <c r="CR198" i="1"/>
  <c r="CR124" i="1"/>
  <c r="CR101" i="1"/>
  <c r="CZ198" i="1"/>
  <c r="CZ201" i="1" s="1"/>
  <c r="CZ209" i="1" s="1"/>
  <c r="CZ124" i="1"/>
  <c r="CZ101" i="1"/>
  <c r="DH198" i="1"/>
  <c r="DH124" i="1"/>
  <c r="DH101" i="1"/>
  <c r="DX198" i="1"/>
  <c r="DX124" i="1"/>
  <c r="DX101" i="1"/>
  <c r="EF198" i="1"/>
  <c r="EF124" i="1"/>
  <c r="EF101" i="1"/>
  <c r="EN198" i="1"/>
  <c r="EN124" i="1"/>
  <c r="EN101" i="1"/>
  <c r="FD198" i="1"/>
  <c r="FD201" i="1" s="1"/>
  <c r="FD209" i="1" s="1"/>
  <c r="FD124" i="1"/>
  <c r="FD101" i="1"/>
  <c r="FL198" i="1"/>
  <c r="FL124" i="1"/>
  <c r="FL101" i="1"/>
  <c r="FT198" i="1"/>
  <c r="FT124" i="1"/>
  <c r="FT101" i="1"/>
  <c r="Y198" i="1"/>
  <c r="Y201" i="1" s="1"/>
  <c r="Y209" i="1" s="1"/>
  <c r="Y124" i="1"/>
  <c r="Y101" i="1"/>
  <c r="EK215" i="1"/>
  <c r="EK191" i="1"/>
  <c r="EK174" i="1"/>
  <c r="EK148" i="1"/>
  <c r="EK112" i="1"/>
  <c r="EK106" i="1"/>
  <c r="EK108" i="1" s="1"/>
  <c r="EK102" i="1"/>
  <c r="EK109" i="1"/>
  <c r="FR198" i="1"/>
  <c r="FR201" i="1" s="1"/>
  <c r="FR209" i="1" s="1"/>
  <c r="FR124" i="1"/>
  <c r="FR101" i="1"/>
  <c r="BD198" i="1"/>
  <c r="BD124" i="1"/>
  <c r="BD101" i="1"/>
  <c r="DG175" i="1"/>
  <c r="DG140" i="1"/>
  <c r="DG142" i="1"/>
  <c r="BR198" i="1"/>
  <c r="BR124" i="1"/>
  <c r="BR101" i="1"/>
  <c r="ED198" i="1"/>
  <c r="ED124" i="1"/>
  <c r="ED101" i="1"/>
  <c r="AI198" i="1"/>
  <c r="AI201" i="1" s="1"/>
  <c r="AI209" i="1" s="1"/>
  <c r="AI101" i="1"/>
  <c r="AI124" i="1"/>
  <c r="BC198" i="1"/>
  <c r="BC124" i="1"/>
  <c r="BC101" i="1"/>
  <c r="CY198" i="1"/>
  <c r="CY124" i="1"/>
  <c r="CY101" i="1"/>
  <c r="FK198" i="1"/>
  <c r="FK201" i="1" s="1"/>
  <c r="FK209" i="1" s="1"/>
  <c r="FK124" i="1"/>
  <c r="FK101" i="1"/>
  <c r="I198" i="1"/>
  <c r="I124" i="1"/>
  <c r="I101" i="1"/>
  <c r="Q198" i="1"/>
  <c r="Q124" i="1"/>
  <c r="Q101" i="1"/>
  <c r="AG198" i="1"/>
  <c r="AG124" i="1"/>
  <c r="AG101" i="1"/>
  <c r="AO198" i="1"/>
  <c r="AO124" i="1"/>
  <c r="AO101" i="1"/>
  <c r="AW198" i="1"/>
  <c r="AW124" i="1"/>
  <c r="AW101" i="1"/>
  <c r="BM198" i="1"/>
  <c r="BM124" i="1"/>
  <c r="BM101" i="1"/>
  <c r="BU198" i="1"/>
  <c r="BU124" i="1"/>
  <c r="BU101" i="1"/>
  <c r="CC198" i="1"/>
  <c r="CC201" i="1" s="1"/>
  <c r="CC209" i="1" s="1"/>
  <c r="CC124" i="1"/>
  <c r="CC101" i="1"/>
  <c r="CS198" i="1"/>
  <c r="CS124" i="1"/>
  <c r="CS101" i="1"/>
  <c r="DA198" i="1"/>
  <c r="DA124" i="1"/>
  <c r="DA101" i="1"/>
  <c r="DI198" i="1"/>
  <c r="DI124" i="1"/>
  <c r="DI101" i="1"/>
  <c r="DY198" i="1"/>
  <c r="DY124" i="1"/>
  <c r="DY101" i="1"/>
  <c r="EG198" i="1"/>
  <c r="EG124" i="1"/>
  <c r="EG101" i="1"/>
  <c r="EO198" i="1"/>
  <c r="EO124" i="1"/>
  <c r="EO101" i="1"/>
  <c r="FE198" i="1"/>
  <c r="FE124" i="1"/>
  <c r="FE101" i="1"/>
  <c r="FM198" i="1"/>
  <c r="FM201" i="1" s="1"/>
  <c r="FM209" i="1" s="1"/>
  <c r="FM124" i="1"/>
  <c r="FM101" i="1"/>
  <c r="FU198" i="1"/>
  <c r="FU124" i="1"/>
  <c r="FU101" i="1"/>
  <c r="BQ175" i="1"/>
  <c r="CJ198" i="1"/>
  <c r="CJ124" i="1"/>
  <c r="CJ101" i="1"/>
  <c r="V198" i="1"/>
  <c r="V124" i="1"/>
  <c r="V101" i="1"/>
  <c r="BB198" i="1"/>
  <c r="BB201" i="1" s="1"/>
  <c r="BB209" i="1" s="1"/>
  <c r="BB124" i="1"/>
  <c r="BB101" i="1"/>
  <c r="CX198" i="1"/>
  <c r="CX124" i="1"/>
  <c r="CX101" i="1"/>
  <c r="FJ198" i="1"/>
  <c r="FJ124" i="1"/>
  <c r="FJ101" i="1"/>
  <c r="AB175" i="1"/>
  <c r="AB140" i="1"/>
  <c r="AB144" i="1" s="1"/>
  <c r="AB142" i="1"/>
  <c r="O198" i="1"/>
  <c r="O124" i="1"/>
  <c r="O101" i="1"/>
  <c r="AM198" i="1"/>
  <c r="AM124" i="1"/>
  <c r="AM101" i="1"/>
  <c r="CI198" i="1"/>
  <c r="CI124" i="1"/>
  <c r="CI101" i="1"/>
  <c r="DO198" i="1"/>
  <c r="DO124" i="1"/>
  <c r="DO101" i="1"/>
  <c r="EU198" i="1"/>
  <c r="EU201" i="1" s="1"/>
  <c r="EU209" i="1" s="1"/>
  <c r="EU124" i="1"/>
  <c r="EU101" i="1"/>
  <c r="X198" i="1"/>
  <c r="X124" i="1"/>
  <c r="X101" i="1"/>
  <c r="J198" i="1"/>
  <c r="J124" i="1"/>
  <c r="J101" i="1"/>
  <c r="R198" i="1"/>
  <c r="R201" i="1" s="1"/>
  <c r="R209" i="1" s="1"/>
  <c r="R124" i="1"/>
  <c r="R101" i="1"/>
  <c r="AP198" i="1"/>
  <c r="AP124" i="1"/>
  <c r="AP101" i="1"/>
  <c r="AX198" i="1"/>
  <c r="AX124" i="1"/>
  <c r="AX101" i="1"/>
  <c r="BV198" i="1"/>
  <c r="BV124" i="1"/>
  <c r="BV101" i="1"/>
  <c r="CD198" i="1"/>
  <c r="CD124" i="1"/>
  <c r="CD101" i="1"/>
  <c r="DB198" i="1"/>
  <c r="DB201" i="1" s="1"/>
  <c r="DB209" i="1" s="1"/>
  <c r="DB124" i="1"/>
  <c r="DB101" i="1"/>
  <c r="DJ198" i="1"/>
  <c r="DJ124" i="1"/>
  <c r="DJ101" i="1"/>
  <c r="EH198" i="1"/>
  <c r="EH124" i="1"/>
  <c r="EH101" i="1"/>
  <c r="EP198" i="1"/>
  <c r="EP201" i="1" s="1"/>
  <c r="EP209" i="1" s="1"/>
  <c r="EP124" i="1"/>
  <c r="EP101" i="1"/>
  <c r="FN198" i="1"/>
  <c r="FN124" i="1"/>
  <c r="FN101" i="1"/>
  <c r="FV198" i="1"/>
  <c r="FV124" i="1"/>
  <c r="FV101" i="1"/>
  <c r="FG198" i="1"/>
  <c r="FG101" i="1"/>
  <c r="FG124" i="1"/>
  <c r="DP198" i="1"/>
  <c r="DP124" i="1"/>
  <c r="DP101" i="1"/>
  <c r="BH175" i="1"/>
  <c r="BH142" i="1"/>
  <c r="BH140" i="1"/>
  <c r="AD198" i="1"/>
  <c r="AD124" i="1"/>
  <c r="AD101" i="1"/>
  <c r="BJ198" i="1"/>
  <c r="BJ124" i="1"/>
  <c r="BJ101" i="1"/>
  <c r="DV198" i="1"/>
  <c r="DV201" i="1" s="1"/>
  <c r="DV209" i="1" s="1"/>
  <c r="DV124" i="1"/>
  <c r="DV101" i="1"/>
  <c r="CK198" i="1"/>
  <c r="CK124" i="1"/>
  <c r="CK101" i="1"/>
  <c r="AE198" i="1"/>
  <c r="AE124" i="1"/>
  <c r="AE101" i="1"/>
  <c r="BS198" i="1"/>
  <c r="BS124" i="1"/>
  <c r="BS101" i="1"/>
  <c r="CQ198" i="1"/>
  <c r="CQ124" i="1"/>
  <c r="CQ101" i="1"/>
  <c r="EM198" i="1"/>
  <c r="EM201" i="1" s="1"/>
  <c r="EM209" i="1" s="1"/>
  <c r="EM124" i="1"/>
  <c r="EM101" i="1"/>
  <c r="FS198" i="1"/>
  <c r="FS124" i="1"/>
  <c r="FS101" i="1"/>
  <c r="S198" i="1"/>
  <c r="S101" i="1"/>
  <c r="S124" i="1"/>
  <c r="AY198" i="1"/>
  <c r="AY201" i="1" s="1"/>
  <c r="AY209" i="1" s="1"/>
  <c r="AY101" i="1"/>
  <c r="AY124" i="1"/>
  <c r="CE198" i="1"/>
  <c r="CE101" i="1"/>
  <c r="CE124" i="1"/>
  <c r="DK198" i="1"/>
  <c r="DK101" i="1"/>
  <c r="DK140" i="1" s="1"/>
  <c r="DK124" i="1"/>
  <c r="EQ198" i="1"/>
  <c r="EQ101" i="1"/>
  <c r="EQ124" i="1"/>
  <c r="FW198" i="1"/>
  <c r="FW101" i="1"/>
  <c r="FW124" i="1"/>
  <c r="CN135" i="1"/>
  <c r="CN137" i="1" s="1"/>
  <c r="EV198" i="1"/>
  <c r="EV124" i="1"/>
  <c r="EV101" i="1"/>
  <c r="AL198" i="1"/>
  <c r="AL124" i="1"/>
  <c r="AL101" i="1"/>
  <c r="DN198" i="1"/>
  <c r="DN124" i="1"/>
  <c r="DN101" i="1"/>
  <c r="DN142" i="1" s="1"/>
  <c r="W198" i="1"/>
  <c r="W124" i="1"/>
  <c r="W101" i="1"/>
  <c r="CA198" i="1"/>
  <c r="CA124" i="1"/>
  <c r="CA101" i="1"/>
  <c r="EE198" i="1"/>
  <c r="EE201" i="1" s="1"/>
  <c r="EE209" i="1" s="1"/>
  <c r="EE124" i="1"/>
  <c r="EE101" i="1"/>
  <c r="AT198" i="1"/>
  <c r="AT124" i="1"/>
  <c r="AT101" i="1"/>
  <c r="CU198" i="1"/>
  <c r="CU101" i="1"/>
  <c r="CU124" i="1"/>
  <c r="EW198" i="1"/>
  <c r="EW124" i="1"/>
  <c r="EW101" i="1"/>
  <c r="F175" i="1"/>
  <c r="F142" i="1"/>
  <c r="F140" i="1"/>
  <c r="CO175" i="1"/>
  <c r="CO140" i="1"/>
  <c r="CO144" i="1" s="1"/>
  <c r="CO146" i="1" s="1"/>
  <c r="CO142" i="1"/>
  <c r="CH198" i="1"/>
  <c r="CH124" i="1"/>
  <c r="CH101" i="1"/>
  <c r="ET198" i="1"/>
  <c r="ET124" i="1"/>
  <c r="ET101" i="1"/>
  <c r="AU198" i="1"/>
  <c r="AU201" i="1" s="1"/>
  <c r="AU209" i="1" s="1"/>
  <c r="AU124" i="1"/>
  <c r="AU101" i="1"/>
  <c r="DG198" i="1"/>
  <c r="DG124" i="1"/>
  <c r="DG101" i="1"/>
  <c r="FC198" i="1"/>
  <c r="FC124" i="1"/>
  <c r="FC101" i="1"/>
  <c r="DQ198" i="1"/>
  <c r="DQ124" i="1"/>
  <c r="DQ101" i="1"/>
  <c r="EX198" i="1"/>
  <c r="EX124" i="1"/>
  <c r="EX101" i="1"/>
  <c r="EO175" i="1"/>
  <c r="EO142" i="1"/>
  <c r="EO140" i="1"/>
  <c r="N198" i="1"/>
  <c r="N124" i="1"/>
  <c r="N101" i="1"/>
  <c r="FZ20" i="1"/>
  <c r="E88" i="1"/>
  <c r="E96" i="1" s="1"/>
  <c r="AA88" i="1"/>
  <c r="AA96" i="1" s="1"/>
  <c r="AK88" i="1"/>
  <c r="AK96" i="1" s="1"/>
  <c r="BG88" i="1"/>
  <c r="BG96" i="1" s="1"/>
  <c r="BQ88" i="1"/>
  <c r="BQ96" i="1" s="1"/>
  <c r="CM88" i="1"/>
  <c r="CM96" i="1" s="1"/>
  <c r="CW88" i="1"/>
  <c r="CW96" i="1" s="1"/>
  <c r="DS88" i="1"/>
  <c r="DS96" i="1" s="1"/>
  <c r="EC88" i="1"/>
  <c r="EC96" i="1" s="1"/>
  <c r="EY88" i="1"/>
  <c r="EY96" i="1" s="1"/>
  <c r="FI88" i="1"/>
  <c r="FI96" i="1" s="1"/>
  <c r="I132" i="1"/>
  <c r="EI132" i="1"/>
  <c r="EI135" i="1" s="1"/>
  <c r="EI137" i="1" s="1"/>
  <c r="FZ85" i="1"/>
  <c r="FZ92" i="1"/>
  <c r="AZ175" i="1"/>
  <c r="BR175" i="1"/>
  <c r="BR142" i="1"/>
  <c r="BR140" i="1"/>
  <c r="DY142" i="1"/>
  <c r="DY175" i="1"/>
  <c r="DY140" i="1"/>
  <c r="DY144" i="1" s="1"/>
  <c r="BK175" i="1"/>
  <c r="BK142" i="1"/>
  <c r="BK140" i="1"/>
  <c r="CG175" i="1"/>
  <c r="CG142" i="1"/>
  <c r="CG140" i="1"/>
  <c r="CG144" i="1" s="1"/>
  <c r="EA175" i="1"/>
  <c r="EA142" i="1"/>
  <c r="EA140" i="1"/>
  <c r="EA144" i="1" s="1"/>
  <c r="EL144" i="1"/>
  <c r="EL146" i="1" s="1"/>
  <c r="M198" i="1"/>
  <c r="M124" i="1"/>
  <c r="M101" i="1"/>
  <c r="EK198" i="1"/>
  <c r="EK124" i="1"/>
  <c r="BF88" i="1"/>
  <c r="BF96" i="1" s="1"/>
  <c r="CL88" i="1"/>
  <c r="CL96" i="1" s="1"/>
  <c r="DR88" i="1"/>
  <c r="DR96" i="1" s="1"/>
  <c r="DF132" i="1"/>
  <c r="DF135" i="1" s="1"/>
  <c r="DF137" i="1" s="1"/>
  <c r="AB88" i="1"/>
  <c r="AB96" i="1" s="1"/>
  <c r="BH88" i="1"/>
  <c r="BH96" i="1" s="1"/>
  <c r="CN88" i="1"/>
  <c r="CN96" i="1" s="1"/>
  <c r="DT88" i="1"/>
  <c r="DT96" i="1" s="1"/>
  <c r="EZ88" i="1"/>
  <c r="EZ96" i="1" s="1"/>
  <c r="FZ10" i="1"/>
  <c r="R103" i="1"/>
  <c r="Z103" i="1"/>
  <c r="AH103" i="1"/>
  <c r="AP103" i="1"/>
  <c r="BF103" i="1"/>
  <c r="BN103" i="1"/>
  <c r="CD103" i="1"/>
  <c r="CL103" i="1"/>
  <c r="CT103" i="1"/>
  <c r="DB103" i="1"/>
  <c r="DR103" i="1"/>
  <c r="DZ103" i="1"/>
  <c r="EP103" i="1"/>
  <c r="EX103" i="1"/>
  <c r="FF103" i="1"/>
  <c r="FN103" i="1"/>
  <c r="CI175" i="1"/>
  <c r="CI140" i="1"/>
  <c r="CI144" i="1" s="1"/>
  <c r="CI142" i="1"/>
  <c r="CS142" i="1"/>
  <c r="CS175" i="1"/>
  <c r="CS140" i="1"/>
  <c r="CS144" i="1" s="1"/>
  <c r="EQ175" i="1"/>
  <c r="EQ142" i="1"/>
  <c r="EQ140" i="1"/>
  <c r="EQ144" i="1" s="1"/>
  <c r="EQ146" i="1" s="1"/>
  <c r="EY175" i="1"/>
  <c r="FW175" i="1"/>
  <c r="FW142" i="1"/>
  <c r="FW140" i="1"/>
  <c r="CL140" i="1"/>
  <c r="CL144" i="1" s="1"/>
  <c r="CL175" i="1"/>
  <c r="CL142" i="1"/>
  <c r="FO175" i="1"/>
  <c r="FO142" i="1"/>
  <c r="FO140" i="1"/>
  <c r="FO144" i="1" s="1"/>
  <c r="BY198" i="1"/>
  <c r="BY124" i="1"/>
  <c r="BY101" i="1"/>
  <c r="EA198" i="1"/>
  <c r="EA101" i="1"/>
  <c r="EA124" i="1"/>
  <c r="DM175" i="1"/>
  <c r="D88" i="1"/>
  <c r="D96" i="1" s="1"/>
  <c r="AJ88" i="1"/>
  <c r="AJ96" i="1" s="1"/>
  <c r="FH88" i="1"/>
  <c r="FH96" i="1" s="1"/>
  <c r="FZ18" i="1"/>
  <c r="DV175" i="1"/>
  <c r="DV142" i="1"/>
  <c r="DV140" i="1"/>
  <c r="DV144" i="1" s="1"/>
  <c r="BE142" i="1"/>
  <c r="BE175" i="1"/>
  <c r="BE140" i="1"/>
  <c r="BE144" i="1" s="1"/>
  <c r="BE146" i="1" s="1"/>
  <c r="FZ6" i="1"/>
  <c r="AC88" i="1"/>
  <c r="AC96" i="1" s="1"/>
  <c r="BI88" i="1"/>
  <c r="BI96" i="1" s="1"/>
  <c r="CO88" i="1"/>
  <c r="CO96" i="1" s="1"/>
  <c r="DU88" i="1"/>
  <c r="DU96" i="1" s="1"/>
  <c r="FA88" i="1"/>
  <c r="FA96" i="1" s="1"/>
  <c r="AY132" i="1"/>
  <c r="AY135" i="1" s="1"/>
  <c r="AY137" i="1" s="1"/>
  <c r="D134" i="1"/>
  <c r="FZ134" i="1" s="1"/>
  <c r="FZ11" i="1"/>
  <c r="M175" i="1"/>
  <c r="M142" i="1"/>
  <c r="M140" i="1"/>
  <c r="M144" i="1" s="1"/>
  <c r="U175" i="1"/>
  <c r="AK175" i="1"/>
  <c r="BB175" i="1"/>
  <c r="BB142" i="1"/>
  <c r="BB140" i="1"/>
  <c r="BB144" i="1" s="1"/>
  <c r="BT175" i="1"/>
  <c r="BT142" i="1"/>
  <c r="BT140" i="1"/>
  <c r="BT144" i="1" s="1"/>
  <c r="BT146" i="1" s="1"/>
  <c r="CJ175" i="1"/>
  <c r="CJ142" i="1"/>
  <c r="CJ140" i="1"/>
  <c r="ER175" i="1"/>
  <c r="ER142" i="1"/>
  <c r="ER140" i="1"/>
  <c r="FP175" i="1"/>
  <c r="FX175" i="1"/>
  <c r="FX142" i="1"/>
  <c r="FX140" i="1"/>
  <c r="FX144" i="1" s="1"/>
  <c r="AU175" i="1"/>
  <c r="AU140" i="1"/>
  <c r="AU142" i="1"/>
  <c r="EM175" i="1"/>
  <c r="EM142" i="1"/>
  <c r="EM140" i="1"/>
  <c r="FK175" i="1"/>
  <c r="FK142" i="1"/>
  <c r="FK140" i="1"/>
  <c r="FK144" i="1" s="1"/>
  <c r="O175" i="1"/>
  <c r="O140" i="1"/>
  <c r="O144" i="1" s="1"/>
  <c r="CB175" i="1"/>
  <c r="CB142" i="1"/>
  <c r="CB140" i="1"/>
  <c r="EZ175" i="1"/>
  <c r="BA175" i="1"/>
  <c r="BA142" i="1"/>
  <c r="BA140" i="1"/>
  <c r="BA144" i="1" s="1"/>
  <c r="BA146" i="1" s="1"/>
  <c r="CP175" i="1"/>
  <c r="CP142" i="1"/>
  <c r="CP140" i="1"/>
  <c r="FB175" i="1"/>
  <c r="EA146" i="1"/>
  <c r="FO146" i="1"/>
  <c r="O142" i="1"/>
  <c r="FZ83" i="1"/>
  <c r="C88" i="1"/>
  <c r="DE198" i="1"/>
  <c r="DE124" i="1"/>
  <c r="DE101" i="1"/>
  <c r="BI175" i="1"/>
  <c r="EL198" i="1"/>
  <c r="EL124" i="1"/>
  <c r="EL101" i="1"/>
  <c r="FZ87" i="1"/>
  <c r="DQ142" i="1"/>
  <c r="DQ140" i="1"/>
  <c r="DQ144" i="1" s="1"/>
  <c r="DQ146" i="1" s="1"/>
  <c r="DQ175" i="1"/>
  <c r="T88" i="1"/>
  <c r="T96" i="1" s="1"/>
  <c r="AZ88" i="1"/>
  <c r="AZ96" i="1" s="1"/>
  <c r="CF88" i="1"/>
  <c r="CF96" i="1" s="1"/>
  <c r="DL88" i="1"/>
  <c r="DL96" i="1" s="1"/>
  <c r="ER88" i="1"/>
  <c r="ER96" i="1" s="1"/>
  <c r="FX88" i="1"/>
  <c r="FX96" i="1" s="1"/>
  <c r="BC132" i="1"/>
  <c r="BC135" i="1" s="1"/>
  <c r="BC137" i="1" s="1"/>
  <c r="CN134" i="1"/>
  <c r="FZ13" i="1"/>
  <c r="FZ19" i="1"/>
  <c r="FZ24" i="1"/>
  <c r="N175" i="1"/>
  <c r="N142" i="1"/>
  <c r="N140" i="1"/>
  <c r="V175" i="1"/>
  <c r="V142" i="1"/>
  <c r="V140" i="1"/>
  <c r="V144" i="1" s="1"/>
  <c r="AD175" i="1"/>
  <c r="AD142" i="1"/>
  <c r="AD140" i="1"/>
  <c r="AL175" i="1"/>
  <c r="AL142" i="1"/>
  <c r="AL140" i="1"/>
  <c r="AL144" i="1" s="1"/>
  <c r="AT175" i="1"/>
  <c r="AT142" i="1"/>
  <c r="AT140" i="1"/>
  <c r="AT144" i="1" s="1"/>
  <c r="AT146" i="1" s="1"/>
  <c r="BD175" i="1"/>
  <c r="BD142" i="1"/>
  <c r="BD140" i="1"/>
  <c r="BL175" i="1"/>
  <c r="BL142" i="1"/>
  <c r="BL140" i="1"/>
  <c r="BL144" i="1" s="1"/>
  <c r="BL146" i="1" s="1"/>
  <c r="DL175" i="1"/>
  <c r="EB175" i="1"/>
  <c r="ES175" i="1"/>
  <c r="EN175" i="1"/>
  <c r="EN142" i="1"/>
  <c r="EN140" i="1"/>
  <c r="FT175" i="1"/>
  <c r="FT142" i="1"/>
  <c r="FT140" i="1"/>
  <c r="FT144" i="1" s="1"/>
  <c r="DT175" i="1"/>
  <c r="BJ175" i="1"/>
  <c r="BJ142" i="1"/>
  <c r="BJ140" i="1"/>
  <c r="FC175" i="1"/>
  <c r="FC140" i="1"/>
  <c r="FC142" i="1"/>
  <c r="CX175" i="1"/>
  <c r="CX142" i="1"/>
  <c r="CX144" i="1" s="1"/>
  <c r="CX146" i="1" s="1"/>
  <c r="AS198" i="1"/>
  <c r="AS201" i="1" s="1"/>
  <c r="AS209" i="1" s="1"/>
  <c r="AS124" i="1"/>
  <c r="AS101" i="1"/>
  <c r="FQ198" i="1"/>
  <c r="FQ124" i="1"/>
  <c r="FQ101" i="1"/>
  <c r="CF175" i="1"/>
  <c r="CF142" i="1"/>
  <c r="CF140" i="1"/>
  <c r="CF144" i="1" s="1"/>
  <c r="CF146" i="1" s="1"/>
  <c r="BZ198" i="1"/>
  <c r="BZ124" i="1"/>
  <c r="BZ101" i="1"/>
  <c r="CV88" i="1"/>
  <c r="CV96" i="1" s="1"/>
  <c r="EB88" i="1"/>
  <c r="EB96" i="1" s="1"/>
  <c r="FA175" i="1"/>
  <c r="FA140" i="1"/>
  <c r="FA142" i="1"/>
  <c r="K88" i="1"/>
  <c r="K96" i="1" s="1"/>
  <c r="U88" i="1"/>
  <c r="U96" i="1" s="1"/>
  <c r="AQ88" i="1"/>
  <c r="AQ96" i="1" s="1"/>
  <c r="BA88" i="1"/>
  <c r="BA96" i="1" s="1"/>
  <c r="BW88" i="1"/>
  <c r="BW96" i="1" s="1"/>
  <c r="CG88" i="1"/>
  <c r="CG96" i="1" s="1"/>
  <c r="DC88" i="1"/>
  <c r="DC96" i="1" s="1"/>
  <c r="DM88" i="1"/>
  <c r="DM96" i="1" s="1"/>
  <c r="EI88" i="1"/>
  <c r="EI96" i="1" s="1"/>
  <c r="ES88" i="1"/>
  <c r="ES96" i="1" s="1"/>
  <c r="FO88" i="1"/>
  <c r="FO96" i="1" s="1"/>
  <c r="FZ9" i="1"/>
  <c r="C311" i="1"/>
  <c r="FZ78" i="1"/>
  <c r="FY93" i="1"/>
  <c r="FZ99" i="1"/>
  <c r="DR200" i="1"/>
  <c r="E131" i="1"/>
  <c r="E132" i="1" s="1"/>
  <c r="E135" i="1" s="1"/>
  <c r="E137" i="1" s="1"/>
  <c r="EC175" i="1"/>
  <c r="EC142" i="1"/>
  <c r="EC140" i="1"/>
  <c r="DH175" i="1"/>
  <c r="DH142" i="1"/>
  <c r="DH140" i="1"/>
  <c r="Q175" i="1"/>
  <c r="Q142" i="1"/>
  <c r="DU175" i="1"/>
  <c r="P175" i="1"/>
  <c r="P142" i="1"/>
  <c r="P140" i="1"/>
  <c r="P144" i="1" s="1"/>
  <c r="P146" i="1" s="1"/>
  <c r="BO198" i="1"/>
  <c r="BO201" i="1" s="1"/>
  <c r="BO209" i="1" s="1"/>
  <c r="BO101" i="1"/>
  <c r="BO124" i="1"/>
  <c r="DF198" i="1"/>
  <c r="DF124" i="1"/>
  <c r="DF101" i="1"/>
  <c r="AC175" i="1"/>
  <c r="AC142" i="1"/>
  <c r="AC140" i="1"/>
  <c r="AC144" i="1" s="1"/>
  <c r="AC146" i="1" s="1"/>
  <c r="Z88" i="1"/>
  <c r="Z96" i="1" s="1"/>
  <c r="BP88" i="1"/>
  <c r="BP96" i="1" s="1"/>
  <c r="L88" i="1"/>
  <c r="L96" i="1" s="1"/>
  <c r="AH88" i="1"/>
  <c r="AH96" i="1" s="1"/>
  <c r="AR88" i="1"/>
  <c r="AR96" i="1" s="1"/>
  <c r="BN88" i="1"/>
  <c r="BN96" i="1" s="1"/>
  <c r="BX88" i="1"/>
  <c r="BX96" i="1" s="1"/>
  <c r="CT88" i="1"/>
  <c r="CT96" i="1" s="1"/>
  <c r="DD88" i="1"/>
  <c r="DD96" i="1" s="1"/>
  <c r="DZ88" i="1"/>
  <c r="DZ96" i="1" s="1"/>
  <c r="EJ88" i="1"/>
  <c r="EJ96" i="1" s="1"/>
  <c r="FF96" i="1"/>
  <c r="FP88" i="1"/>
  <c r="FP96" i="1" s="1"/>
  <c r="D131" i="1"/>
  <c r="D132" i="1" s="1"/>
  <c r="CK131" i="1"/>
  <c r="CK132" i="1" s="1"/>
  <c r="CK135" i="1" s="1"/>
  <c r="CK137" i="1" s="1"/>
  <c r="I134" i="1"/>
  <c r="C258" i="1"/>
  <c r="C259" i="1" s="1"/>
  <c r="FZ60" i="1"/>
  <c r="FZ93" i="1"/>
  <c r="FY95" i="1"/>
  <c r="FZ100" i="1"/>
  <c r="FY100" i="1"/>
  <c r="CW175" i="1"/>
  <c r="CW140" i="1"/>
  <c r="CW144" i="1" s="1"/>
  <c r="CW142" i="1"/>
  <c r="DN175" i="1"/>
  <c r="ED175" i="1"/>
  <c r="ED142" i="1"/>
  <c r="ED140" i="1"/>
  <c r="ED144" i="1" s="1"/>
  <c r="ED146" i="1" s="1"/>
  <c r="DC175" i="1"/>
  <c r="DC142" i="1"/>
  <c r="DC140" i="1"/>
  <c r="Y142" i="1"/>
  <c r="Y175" i="1"/>
  <c r="Y140" i="1"/>
  <c r="Y144" i="1" s="1"/>
  <c r="CC175" i="1"/>
  <c r="CC142" i="1"/>
  <c r="CC140" i="1"/>
  <c r="CC144" i="1" s="1"/>
  <c r="G200" i="1"/>
  <c r="O200" i="1"/>
  <c r="W200" i="1"/>
  <c r="AE200" i="1"/>
  <c r="AM200" i="1"/>
  <c r="AM201" i="1" s="1"/>
  <c r="AM209" i="1" s="1"/>
  <c r="AU200" i="1"/>
  <c r="BC200" i="1"/>
  <c r="BC201" i="1" s="1"/>
  <c r="BC209" i="1" s="1"/>
  <c r="BK200" i="1"/>
  <c r="BS200" i="1"/>
  <c r="CA200" i="1"/>
  <c r="CI200" i="1"/>
  <c r="CQ200" i="1"/>
  <c r="CY200" i="1"/>
  <c r="DG200" i="1"/>
  <c r="DO200" i="1"/>
  <c r="DW200" i="1"/>
  <c r="EE200" i="1"/>
  <c r="EM200" i="1"/>
  <c r="EU200" i="1"/>
  <c r="FC200" i="1"/>
  <c r="FK200" i="1"/>
  <c r="FS200" i="1"/>
  <c r="FS201" i="1" s="1"/>
  <c r="FS209" i="1" s="1"/>
  <c r="W175" i="1"/>
  <c r="W140" i="1"/>
  <c r="W144" i="1" s="1"/>
  <c r="W146" i="1" s="1"/>
  <c r="W142" i="1"/>
  <c r="BM142" i="1"/>
  <c r="BM175" i="1"/>
  <c r="DK175" i="1"/>
  <c r="DS175" i="1"/>
  <c r="EJ175" i="1"/>
  <c r="EJ140" i="1"/>
  <c r="EJ144" i="1" s="1"/>
  <c r="FH175" i="1"/>
  <c r="FH140" i="1"/>
  <c r="FH142" i="1"/>
  <c r="G175" i="1"/>
  <c r="G140" i="1"/>
  <c r="G144" i="1" s="1"/>
  <c r="G146" i="1" s="1"/>
  <c r="G142" i="1"/>
  <c r="FJ175" i="1"/>
  <c r="FJ142" i="1"/>
  <c r="DW135" i="1"/>
  <c r="DW137" i="1" s="1"/>
  <c r="FG175" i="1"/>
  <c r="FG142" i="1"/>
  <c r="FG140" i="1"/>
  <c r="FG144" i="1" s="1"/>
  <c r="FG146" i="1" s="1"/>
  <c r="CD140" i="1"/>
  <c r="CD144" i="1" s="1"/>
  <c r="CD146" i="1" s="1"/>
  <c r="CD175" i="1"/>
  <c r="CD142" i="1"/>
  <c r="AB146" i="1"/>
  <c r="AR146" i="1"/>
  <c r="EJ146" i="1"/>
  <c r="FX146" i="1"/>
  <c r="EK142" i="1"/>
  <c r="FZ168" i="1"/>
  <c r="H200" i="1"/>
  <c r="P200" i="1"/>
  <c r="X200" i="1"/>
  <c r="X201" i="1" s="1"/>
  <c r="X209" i="1" s="1"/>
  <c r="AF200" i="1"/>
  <c r="AN200" i="1"/>
  <c r="AV200" i="1"/>
  <c r="BD200" i="1"/>
  <c r="BL200" i="1"/>
  <c r="BT200" i="1"/>
  <c r="CB200" i="1"/>
  <c r="CB201" i="1" s="1"/>
  <c r="CB209" i="1" s="1"/>
  <c r="CJ200" i="1"/>
  <c r="CJ201" i="1" s="1"/>
  <c r="CJ209" i="1" s="1"/>
  <c r="CR200" i="1"/>
  <c r="CZ200" i="1"/>
  <c r="DH200" i="1"/>
  <c r="DP200" i="1"/>
  <c r="DX200" i="1"/>
  <c r="EF200" i="1"/>
  <c r="EN200" i="1"/>
  <c r="EV200" i="1"/>
  <c r="FD200" i="1"/>
  <c r="FL200" i="1"/>
  <c r="FT200" i="1"/>
  <c r="X175" i="1"/>
  <c r="X142" i="1"/>
  <c r="X140" i="1"/>
  <c r="X144" i="1" s="1"/>
  <c r="X146" i="1" s="1"/>
  <c r="AF175" i="1"/>
  <c r="AF142" i="1"/>
  <c r="AF140" i="1"/>
  <c r="AN175" i="1"/>
  <c r="AN142" i="1"/>
  <c r="AN140" i="1"/>
  <c r="AN144" i="1" s="1"/>
  <c r="AN146" i="1" s="1"/>
  <c r="CM175" i="1"/>
  <c r="CV175" i="1"/>
  <c r="DD175" i="1"/>
  <c r="FI175" i="1"/>
  <c r="FQ175" i="1"/>
  <c r="FQ140" i="1"/>
  <c r="BS175" i="1"/>
  <c r="BS140" i="1"/>
  <c r="BS142" i="1"/>
  <c r="CY175" i="1"/>
  <c r="CY142" i="1"/>
  <c r="CY144" i="1" s="1"/>
  <c r="CY146" i="1" s="1"/>
  <c r="EE135" i="1"/>
  <c r="EE137" i="1" s="1"/>
  <c r="CQ175" i="1"/>
  <c r="CQ140" i="1"/>
  <c r="CQ144" i="1" s="1"/>
  <c r="CQ146" i="1" s="1"/>
  <c r="CQ142" i="1"/>
  <c r="CA175" i="1"/>
  <c r="FM175" i="1"/>
  <c r="FM142" i="1"/>
  <c r="FM140" i="1"/>
  <c r="FM144" i="1" s="1"/>
  <c r="FJ140" i="1"/>
  <c r="FJ144" i="1" s="1"/>
  <c r="FJ146" i="1" s="1"/>
  <c r="AS134" i="1"/>
  <c r="AS135" i="1" s="1"/>
  <c r="AS137" i="1" s="1"/>
  <c r="C103" i="1"/>
  <c r="K103" i="1"/>
  <c r="S103" i="1"/>
  <c r="AA103" i="1"/>
  <c r="AI103" i="1"/>
  <c r="AQ103" i="1"/>
  <c r="AY103" i="1"/>
  <c r="BG103" i="1"/>
  <c r="BO103" i="1"/>
  <c r="BW103" i="1"/>
  <c r="CE103" i="1"/>
  <c r="CM103" i="1"/>
  <c r="CU103" i="1"/>
  <c r="DC103" i="1"/>
  <c r="DK103" i="1"/>
  <c r="DS103" i="1"/>
  <c r="EA103" i="1"/>
  <c r="EI103" i="1"/>
  <c r="EQ103" i="1"/>
  <c r="EY103" i="1"/>
  <c r="FG103" i="1"/>
  <c r="FO103" i="1"/>
  <c r="FW103" i="1"/>
  <c r="FZ98" i="1"/>
  <c r="FY98" i="1"/>
  <c r="Y200" i="1"/>
  <c r="E103" i="1"/>
  <c r="H175" i="1"/>
  <c r="H142" i="1"/>
  <c r="H140" i="1"/>
  <c r="AG142" i="1"/>
  <c r="AG175" i="1"/>
  <c r="AG140" i="1"/>
  <c r="BG175" i="1"/>
  <c r="CE175" i="1"/>
  <c r="CE140" i="1"/>
  <c r="CE144" i="1" s="1"/>
  <c r="CE146" i="1" s="1"/>
  <c r="CE142" i="1"/>
  <c r="DE175" i="1"/>
  <c r="DE140" i="1"/>
  <c r="EL175" i="1"/>
  <c r="EL142" i="1"/>
  <c r="ET175" i="1"/>
  <c r="ET142" i="1"/>
  <c r="FR175" i="1"/>
  <c r="FR142" i="1"/>
  <c r="FR140" i="1"/>
  <c r="FR144" i="1" s="1"/>
  <c r="AO175" i="1"/>
  <c r="AO142" i="1"/>
  <c r="AO140" i="1"/>
  <c r="AO144" i="1" s="1"/>
  <c r="AO146" i="1" s="1"/>
  <c r="BU175" i="1"/>
  <c r="BU142" i="1"/>
  <c r="BU140" i="1"/>
  <c r="DA175" i="1"/>
  <c r="DA142" i="1"/>
  <c r="DA140" i="1"/>
  <c r="DA144" i="1" s="1"/>
  <c r="DA146" i="1" s="1"/>
  <c r="EG175" i="1"/>
  <c r="EG142" i="1"/>
  <c r="EG140" i="1"/>
  <c r="EG144" i="1" s="1"/>
  <c r="EG146" i="1" s="1"/>
  <c r="AE175" i="1"/>
  <c r="AE140" i="1"/>
  <c r="AE144" i="1" s="1"/>
  <c r="AE142" i="1"/>
  <c r="BV175" i="1"/>
  <c r="BV140" i="1"/>
  <c r="BV142" i="1"/>
  <c r="CU175" i="1"/>
  <c r="CU142" i="1"/>
  <c r="CU140" i="1"/>
  <c r="BM140" i="1"/>
  <c r="BM144" i="1" s="1"/>
  <c r="D103" i="1"/>
  <c r="L103" i="1"/>
  <c r="T103" i="1"/>
  <c r="AB103" i="1"/>
  <c r="AJ103" i="1"/>
  <c r="AR103" i="1"/>
  <c r="AZ103" i="1"/>
  <c r="BH103" i="1"/>
  <c r="BP103" i="1"/>
  <c r="BX103" i="1"/>
  <c r="CF103" i="1"/>
  <c r="CN103" i="1"/>
  <c r="CV103" i="1"/>
  <c r="DD103" i="1"/>
  <c r="DL103" i="1"/>
  <c r="DT103" i="1"/>
  <c r="EB103" i="1"/>
  <c r="EJ103" i="1"/>
  <c r="ER103" i="1"/>
  <c r="EZ103" i="1"/>
  <c r="FH103" i="1"/>
  <c r="FP103" i="1"/>
  <c r="FX103" i="1"/>
  <c r="F103" i="1"/>
  <c r="BP135" i="1"/>
  <c r="BP137" i="1" s="1"/>
  <c r="BX175" i="1"/>
  <c r="BX142" i="1"/>
  <c r="BX140" i="1"/>
  <c r="BX144" i="1" s="1"/>
  <c r="BX146" i="1" s="1"/>
  <c r="EU131" i="1"/>
  <c r="EU132" i="1" s="1"/>
  <c r="EU135" i="1" s="1"/>
  <c r="EU137" i="1" s="1"/>
  <c r="FS131" i="1"/>
  <c r="FS132" i="1" s="1"/>
  <c r="FS135" i="1" s="1"/>
  <c r="FS137" i="1" s="1"/>
  <c r="BW175" i="1"/>
  <c r="BW140" i="1"/>
  <c r="BW144" i="1" s="1"/>
  <c r="BW146" i="1" s="1"/>
  <c r="BW142" i="1"/>
  <c r="C200" i="1"/>
  <c r="K200" i="1"/>
  <c r="S200" i="1"/>
  <c r="AA200" i="1"/>
  <c r="AI200" i="1"/>
  <c r="AQ200" i="1"/>
  <c r="AY200" i="1"/>
  <c r="BG200" i="1"/>
  <c r="BO200" i="1"/>
  <c r="BW200" i="1"/>
  <c r="CE200" i="1"/>
  <c r="CM200" i="1"/>
  <c r="CU200" i="1"/>
  <c r="DC200" i="1"/>
  <c r="DK200" i="1"/>
  <c r="DS200" i="1"/>
  <c r="EA200" i="1"/>
  <c r="EA201" i="1" s="1"/>
  <c r="EA209" i="1" s="1"/>
  <c r="EI200" i="1"/>
  <c r="EQ200" i="1"/>
  <c r="EY200" i="1"/>
  <c r="FG200" i="1"/>
  <c r="FO200" i="1"/>
  <c r="FW200" i="1"/>
  <c r="DO135" i="1"/>
  <c r="DO137" i="1" s="1"/>
  <c r="EV175" i="1"/>
  <c r="EV142" i="1"/>
  <c r="EV140" i="1"/>
  <c r="EV144" i="1" s="1"/>
  <c r="EV146" i="1" s="1"/>
  <c r="FD175" i="1"/>
  <c r="FD142" i="1"/>
  <c r="FD140" i="1"/>
  <c r="FL175" i="1"/>
  <c r="FL142" i="1"/>
  <c r="FL140" i="1"/>
  <c r="FL144" i="1" s="1"/>
  <c r="FL146" i="1" s="1"/>
  <c r="AW175" i="1"/>
  <c r="AW142" i="1"/>
  <c r="AW140" i="1"/>
  <c r="AW144" i="1" s="1"/>
  <c r="AW146" i="1" s="1"/>
  <c r="DI175" i="1"/>
  <c r="DI142" i="1"/>
  <c r="DI140" i="1"/>
  <c r="FU175" i="1"/>
  <c r="FU142" i="1"/>
  <c r="FU140" i="1"/>
  <c r="FU144" i="1" s="1"/>
  <c r="AV175" i="1"/>
  <c r="AV142" i="1"/>
  <c r="AV140" i="1"/>
  <c r="FT146" i="1"/>
  <c r="DE142" i="1"/>
  <c r="FQ142" i="1"/>
  <c r="D200" i="1"/>
  <c r="L200" i="1"/>
  <c r="T200" i="1"/>
  <c r="AB200" i="1"/>
  <c r="AJ200" i="1"/>
  <c r="AR200" i="1"/>
  <c r="AZ200" i="1"/>
  <c r="BH200" i="1"/>
  <c r="BP200" i="1"/>
  <c r="BX200" i="1"/>
  <c r="CF200" i="1"/>
  <c r="CN200" i="1"/>
  <c r="CV200" i="1"/>
  <c r="DD200" i="1"/>
  <c r="DL200" i="1"/>
  <c r="DT200" i="1"/>
  <c r="EB200" i="1"/>
  <c r="EJ200" i="1"/>
  <c r="ER200" i="1"/>
  <c r="EZ200" i="1"/>
  <c r="FH200" i="1"/>
  <c r="FP200" i="1"/>
  <c r="FX200" i="1"/>
  <c r="L131" i="1"/>
  <c r="L132" i="1" s="1"/>
  <c r="L135" i="1" s="1"/>
  <c r="L137" i="1" s="1"/>
  <c r="T131" i="1"/>
  <c r="T132" i="1" s="1"/>
  <c r="T135" i="1" s="1"/>
  <c r="T137" i="1" s="1"/>
  <c r="AJ175" i="1"/>
  <c r="AR175" i="1"/>
  <c r="AR142" i="1"/>
  <c r="AR140" i="1"/>
  <c r="AR144" i="1" s="1"/>
  <c r="BZ175" i="1"/>
  <c r="BZ142" i="1"/>
  <c r="CH175" i="1"/>
  <c r="CH142" i="1"/>
  <c r="CH140" i="1"/>
  <c r="CR175" i="1"/>
  <c r="CR142" i="1"/>
  <c r="CR140" i="1"/>
  <c r="CR144" i="1" s="1"/>
  <c r="CR146" i="1" s="1"/>
  <c r="CZ175" i="1"/>
  <c r="CZ142" i="1"/>
  <c r="CZ140" i="1"/>
  <c r="CZ144" i="1" s="1"/>
  <c r="CZ146" i="1" s="1"/>
  <c r="DP175" i="1"/>
  <c r="DP142" i="1"/>
  <c r="DP140" i="1"/>
  <c r="DP144" i="1" s="1"/>
  <c r="DP146" i="1" s="1"/>
  <c r="DX175" i="1"/>
  <c r="DX142" i="1"/>
  <c r="DX140" i="1"/>
  <c r="DX144" i="1" s="1"/>
  <c r="DX146" i="1" s="1"/>
  <c r="EF175" i="1"/>
  <c r="EF142" i="1"/>
  <c r="EF140" i="1"/>
  <c r="FE142" i="1"/>
  <c r="FE175" i="1"/>
  <c r="FE140" i="1"/>
  <c r="EW142" i="1"/>
  <c r="EW144" i="1" s="1"/>
  <c r="EW146" i="1" s="1"/>
  <c r="EW175" i="1"/>
  <c r="BO175" i="1"/>
  <c r="BO140" i="1"/>
  <c r="Y146" i="1"/>
  <c r="BM146" i="1"/>
  <c r="CC146" i="1"/>
  <c r="CS146" i="1"/>
  <c r="DY146" i="1"/>
  <c r="FM146" i="1"/>
  <c r="FU146" i="1"/>
  <c r="EK140" i="1"/>
  <c r="EK144" i="1" s="1"/>
  <c r="M146" i="1"/>
  <c r="CG146" i="1"/>
  <c r="CW146" i="1"/>
  <c r="EK146" i="1"/>
  <c r="DG171" i="1"/>
  <c r="DG207" i="1" s="1"/>
  <c r="V146" i="1"/>
  <c r="AL146" i="1"/>
  <c r="BB146" i="1"/>
  <c r="DV146" i="1"/>
  <c r="FR146" i="1"/>
  <c r="DI171" i="1"/>
  <c r="DI207" i="1" s="1"/>
  <c r="CQ171" i="1"/>
  <c r="CQ207" i="1" s="1"/>
  <c r="EE171" i="1"/>
  <c r="EE207" i="1" s="1"/>
  <c r="FK171" i="1"/>
  <c r="FK207" i="1" s="1"/>
  <c r="H171" i="1"/>
  <c r="H207" i="1" s="1"/>
  <c r="I200" i="1"/>
  <c r="Q200" i="1"/>
  <c r="AG200" i="1"/>
  <c r="AO200" i="1"/>
  <c r="AW200" i="1"/>
  <c r="BE200" i="1"/>
  <c r="BE201" i="1" s="1"/>
  <c r="BE209" i="1" s="1"/>
  <c r="BM200" i="1"/>
  <c r="BU200" i="1"/>
  <c r="CC200" i="1"/>
  <c r="CK200" i="1"/>
  <c r="CS200" i="1"/>
  <c r="DA200" i="1"/>
  <c r="DI200" i="1"/>
  <c r="DQ200" i="1"/>
  <c r="DQ201" i="1" s="1"/>
  <c r="DQ209" i="1" s="1"/>
  <c r="DY200" i="1"/>
  <c r="EG200" i="1"/>
  <c r="EO200" i="1"/>
  <c r="EO201" i="1" s="1"/>
  <c r="EO209" i="1" s="1"/>
  <c r="FE200" i="1"/>
  <c r="FM200" i="1"/>
  <c r="FU200" i="1"/>
  <c r="O146" i="1"/>
  <c r="AE146" i="1"/>
  <c r="CI146" i="1"/>
  <c r="FK146" i="1"/>
  <c r="CD171" i="1"/>
  <c r="CD207" i="1" s="1"/>
  <c r="DR171" i="1"/>
  <c r="DR207" i="1" s="1"/>
  <c r="FF171" i="1"/>
  <c r="FF207" i="1" s="1"/>
  <c r="FV171" i="1"/>
  <c r="FV207" i="1" s="1"/>
  <c r="AH171" i="1"/>
  <c r="AH207" i="1" s="1"/>
  <c r="J200" i="1"/>
  <c r="R200" i="1"/>
  <c r="Z200" i="1"/>
  <c r="AH200" i="1"/>
  <c r="AP200" i="1"/>
  <c r="AX200" i="1"/>
  <c r="AX201" i="1" s="1"/>
  <c r="AX209" i="1" s="1"/>
  <c r="BF200" i="1"/>
  <c r="BN200" i="1"/>
  <c r="BV200" i="1"/>
  <c r="CD200" i="1"/>
  <c r="CD201" i="1" s="1"/>
  <c r="CD209" i="1" s="1"/>
  <c r="CL200" i="1"/>
  <c r="CT200" i="1"/>
  <c r="DB200" i="1"/>
  <c r="DJ200" i="1"/>
  <c r="DJ201" i="1" s="1"/>
  <c r="DJ209" i="1" s="1"/>
  <c r="DZ200" i="1"/>
  <c r="EH200" i="1"/>
  <c r="EP200" i="1"/>
  <c r="EX200" i="1"/>
  <c r="EX201" i="1" s="1"/>
  <c r="EX209" i="1" s="1"/>
  <c r="FF200" i="1"/>
  <c r="FN200" i="1"/>
  <c r="FV200" i="1"/>
  <c r="J131" i="1"/>
  <c r="J132" i="1" s="1"/>
  <c r="J135" i="1" s="1"/>
  <c r="J137" i="1" s="1"/>
  <c r="R131" i="1"/>
  <c r="R132" i="1" s="1"/>
  <c r="R135" i="1" s="1"/>
  <c r="R137" i="1" s="1"/>
  <c r="Z131" i="1"/>
  <c r="Z132" i="1" s="1"/>
  <c r="Z135" i="1" s="1"/>
  <c r="Z137" i="1" s="1"/>
  <c r="AH131" i="1"/>
  <c r="AH132" i="1" s="1"/>
  <c r="AH135" i="1" s="1"/>
  <c r="AH137" i="1" s="1"/>
  <c r="AP131" i="1"/>
  <c r="AP132" i="1" s="1"/>
  <c r="AP135" i="1" s="1"/>
  <c r="AP137" i="1" s="1"/>
  <c r="AX131" i="1"/>
  <c r="AX132" i="1" s="1"/>
  <c r="AX135" i="1" s="1"/>
  <c r="AX137" i="1" s="1"/>
  <c r="BF131" i="1"/>
  <c r="BF132" i="1" s="1"/>
  <c r="BF135" i="1" s="1"/>
  <c r="BF137" i="1" s="1"/>
  <c r="BN131" i="1"/>
  <c r="BN132" i="1" s="1"/>
  <c r="BN135" i="1" s="1"/>
  <c r="BN137" i="1" s="1"/>
  <c r="CT131" i="1"/>
  <c r="CT132" i="1" s="1"/>
  <c r="CT135" i="1" s="1"/>
  <c r="CT137" i="1" s="1"/>
  <c r="DB131" i="1"/>
  <c r="DB132" i="1" s="1"/>
  <c r="DB135" i="1" s="1"/>
  <c r="DB137" i="1" s="1"/>
  <c r="DJ131" i="1"/>
  <c r="DJ132" i="1" s="1"/>
  <c r="DJ135" i="1" s="1"/>
  <c r="DJ137" i="1" s="1"/>
  <c r="DR131" i="1"/>
  <c r="DR132" i="1" s="1"/>
  <c r="DR135" i="1" s="1"/>
  <c r="DR137" i="1" s="1"/>
  <c r="DZ131" i="1"/>
  <c r="DZ132" i="1" s="1"/>
  <c r="DZ135" i="1" s="1"/>
  <c r="DZ137" i="1" s="1"/>
  <c r="EH131" i="1"/>
  <c r="EH132" i="1" s="1"/>
  <c r="EH135" i="1" s="1"/>
  <c r="EH137" i="1" s="1"/>
  <c r="EP131" i="1"/>
  <c r="EP132" i="1" s="1"/>
  <c r="EP135" i="1" s="1"/>
  <c r="EP137" i="1" s="1"/>
  <c r="EX131" i="1"/>
  <c r="EX132" i="1" s="1"/>
  <c r="EX135" i="1" s="1"/>
  <c r="EX137" i="1" s="1"/>
  <c r="FF131" i="1"/>
  <c r="FF132" i="1" s="1"/>
  <c r="FF135" i="1" s="1"/>
  <c r="FF137" i="1" s="1"/>
  <c r="FN131" i="1"/>
  <c r="FN132" i="1" s="1"/>
  <c r="FN135" i="1" s="1"/>
  <c r="FN137" i="1" s="1"/>
  <c r="FV131" i="1"/>
  <c r="FV132" i="1" s="1"/>
  <c r="FV135" i="1" s="1"/>
  <c r="FV137" i="1" s="1"/>
  <c r="G201" i="1"/>
  <c r="G209" i="1" s="1"/>
  <c r="BS201" i="1"/>
  <c r="BS209" i="1" s="1"/>
  <c r="C131" i="1"/>
  <c r="C132" i="1" s="1"/>
  <c r="K131" i="1"/>
  <c r="K132" i="1" s="1"/>
  <c r="K135" i="1" s="1"/>
  <c r="K137" i="1" s="1"/>
  <c r="S131" i="1"/>
  <c r="S132" i="1" s="1"/>
  <c r="S135" i="1" s="1"/>
  <c r="S137" i="1" s="1"/>
  <c r="AA131" i="1"/>
  <c r="AA132" i="1" s="1"/>
  <c r="AA135" i="1" s="1"/>
  <c r="AA137" i="1" s="1"/>
  <c r="AI131" i="1"/>
  <c r="AI132" i="1" s="1"/>
  <c r="AI135" i="1" s="1"/>
  <c r="AI137" i="1" s="1"/>
  <c r="AQ131" i="1"/>
  <c r="AQ132" i="1" s="1"/>
  <c r="AQ135" i="1" s="1"/>
  <c r="AQ137" i="1" s="1"/>
  <c r="EM171" i="1"/>
  <c r="EM207" i="1" s="1"/>
  <c r="H201" i="1"/>
  <c r="H209" i="1" s="1"/>
  <c r="AN201" i="1"/>
  <c r="AN209" i="1" s="1"/>
  <c r="EF201" i="1"/>
  <c r="EF209" i="1" s="1"/>
  <c r="FL201" i="1"/>
  <c r="FL209" i="1" s="1"/>
  <c r="CL146" i="1"/>
  <c r="AU171" i="1"/>
  <c r="AU207" i="1" s="1"/>
  <c r="J166" i="1"/>
  <c r="J171" i="1" s="1"/>
  <c r="J207" i="1" s="1"/>
  <c r="AJ166" i="1"/>
  <c r="AJ171" i="1" s="1"/>
  <c r="AJ207" i="1" s="1"/>
  <c r="BV166" i="1"/>
  <c r="BV171" i="1" s="1"/>
  <c r="BV207" i="1" s="1"/>
  <c r="CV171" i="1"/>
  <c r="CV207" i="1" s="1"/>
  <c r="AX169" i="1"/>
  <c r="AX171" i="1" s="1"/>
  <c r="AX207" i="1" s="1"/>
  <c r="DJ169" i="1"/>
  <c r="DJ171" i="1" s="1"/>
  <c r="DJ207" i="1" s="1"/>
  <c r="FV169" i="1"/>
  <c r="C292" i="1"/>
  <c r="C166" i="1"/>
  <c r="K292" i="1"/>
  <c r="K166" i="1"/>
  <c r="S292" i="1"/>
  <c r="S166" i="1"/>
  <c r="S171" i="1" s="1"/>
  <c r="S207" i="1" s="1"/>
  <c r="AA292" i="1"/>
  <c r="AA166" i="1"/>
  <c r="AI292" i="1"/>
  <c r="AI166" i="1"/>
  <c r="AQ292" i="1"/>
  <c r="AQ166" i="1"/>
  <c r="AY292" i="1"/>
  <c r="AY166" i="1"/>
  <c r="AY171" i="1" s="1"/>
  <c r="AY207" i="1" s="1"/>
  <c r="BG292" i="1"/>
  <c r="BG166" i="1"/>
  <c r="BO292" i="1"/>
  <c r="BO166" i="1"/>
  <c r="BW292" i="1"/>
  <c r="BW166" i="1"/>
  <c r="CE292" i="1"/>
  <c r="CE166" i="1"/>
  <c r="CE171" i="1" s="1"/>
  <c r="CE207" i="1" s="1"/>
  <c r="CM292" i="1"/>
  <c r="CM166" i="1"/>
  <c r="CU292" i="1"/>
  <c r="CU166" i="1"/>
  <c r="DC292" i="1"/>
  <c r="DC166" i="1"/>
  <c r="DK292" i="1"/>
  <c r="DK166" i="1"/>
  <c r="DK171" i="1" s="1"/>
  <c r="DK207" i="1" s="1"/>
  <c r="DS292" i="1"/>
  <c r="DS166" i="1"/>
  <c r="EA292" i="1"/>
  <c r="EA166" i="1"/>
  <c r="EI292" i="1"/>
  <c r="EI166" i="1"/>
  <c r="EQ292" i="1"/>
  <c r="EQ166" i="1"/>
  <c r="EQ171" i="1" s="1"/>
  <c r="EQ207" i="1" s="1"/>
  <c r="EY292" i="1"/>
  <c r="EY166" i="1"/>
  <c r="FG292" i="1"/>
  <c r="FG166" i="1"/>
  <c r="FO292" i="1"/>
  <c r="FO166" i="1"/>
  <c r="FW292" i="1"/>
  <c r="FW166" i="1"/>
  <c r="FW171" i="1" s="1"/>
  <c r="FW207" i="1" s="1"/>
  <c r="DL292" i="1"/>
  <c r="DL166" i="1"/>
  <c r="DL171" i="1" s="1"/>
  <c r="DL207" i="1" s="1"/>
  <c r="DT292" i="1"/>
  <c r="DT166" i="1"/>
  <c r="DT171" i="1" s="1"/>
  <c r="DT207" i="1" s="1"/>
  <c r="EB292" i="1"/>
  <c r="EB166" i="1"/>
  <c r="EB171" i="1" s="1"/>
  <c r="EB207" i="1" s="1"/>
  <c r="EJ292" i="1"/>
  <c r="EJ166" i="1"/>
  <c r="EJ171" i="1" s="1"/>
  <c r="EJ207" i="1" s="1"/>
  <c r="ER292" i="1"/>
  <c r="ER166" i="1"/>
  <c r="ER171" i="1" s="1"/>
  <c r="ER207" i="1" s="1"/>
  <c r="EZ292" i="1"/>
  <c r="EZ166" i="1"/>
  <c r="EZ171" i="1" s="1"/>
  <c r="EZ207" i="1" s="1"/>
  <c r="FH292" i="1"/>
  <c r="FH166" i="1"/>
  <c r="FH171" i="1" s="1"/>
  <c r="FH207" i="1" s="1"/>
  <c r="FP292" i="1"/>
  <c r="FP166" i="1"/>
  <c r="FP171" i="1" s="1"/>
  <c r="FP207" i="1" s="1"/>
  <c r="FX292" i="1"/>
  <c r="FX166" i="1"/>
  <c r="FX171" i="1" s="1"/>
  <c r="FX207" i="1" s="1"/>
  <c r="Z166" i="1"/>
  <c r="Z171" i="1" s="1"/>
  <c r="Z207" i="1" s="1"/>
  <c r="AZ166" i="1"/>
  <c r="AZ171" i="1" s="1"/>
  <c r="AZ207" i="1" s="1"/>
  <c r="CL166" i="1"/>
  <c r="CL171" i="1" s="1"/>
  <c r="CL207" i="1" s="1"/>
  <c r="AH169" i="1"/>
  <c r="CT169" i="1"/>
  <c r="CT171" i="1" s="1"/>
  <c r="CT207" i="1" s="1"/>
  <c r="FF169" i="1"/>
  <c r="E292" i="1"/>
  <c r="E166" i="1"/>
  <c r="E171" i="1" s="1"/>
  <c r="E207" i="1" s="1"/>
  <c r="M292" i="1"/>
  <c r="M166" i="1"/>
  <c r="M171" i="1" s="1"/>
  <c r="M207" i="1" s="1"/>
  <c r="U292" i="1"/>
  <c r="U166" i="1"/>
  <c r="U171" i="1" s="1"/>
  <c r="U207" i="1" s="1"/>
  <c r="AC292" i="1"/>
  <c r="AC166" i="1"/>
  <c r="AC171" i="1" s="1"/>
  <c r="AC207" i="1" s="1"/>
  <c r="AK292" i="1"/>
  <c r="AK166" i="1"/>
  <c r="AK171" i="1" s="1"/>
  <c r="AK207" i="1" s="1"/>
  <c r="AS292" i="1"/>
  <c r="AS166" i="1"/>
  <c r="AS171" i="1" s="1"/>
  <c r="AS207" i="1" s="1"/>
  <c r="BA292" i="1"/>
  <c r="BA166" i="1"/>
  <c r="BI292" i="1"/>
  <c r="BI166" i="1"/>
  <c r="BQ292" i="1"/>
  <c r="BQ166" i="1"/>
  <c r="BQ171" i="1" s="1"/>
  <c r="BQ207" i="1" s="1"/>
  <c r="BY292" i="1"/>
  <c r="BY166" i="1"/>
  <c r="BY171" i="1" s="1"/>
  <c r="BY207" i="1" s="1"/>
  <c r="CG292" i="1"/>
  <c r="CG166" i="1"/>
  <c r="CO292" i="1"/>
  <c r="CO166" i="1"/>
  <c r="CW292" i="1"/>
  <c r="CW166" i="1"/>
  <c r="DE292" i="1"/>
  <c r="DE166" i="1"/>
  <c r="DE171" i="1" s="1"/>
  <c r="DE207" i="1" s="1"/>
  <c r="DM292" i="1"/>
  <c r="DM166" i="1"/>
  <c r="DU292" i="1"/>
  <c r="DU166" i="1"/>
  <c r="EC292" i="1"/>
  <c r="EC166" i="1"/>
  <c r="EC171" i="1" s="1"/>
  <c r="EC207" i="1" s="1"/>
  <c r="EK292" i="1"/>
  <c r="EK166" i="1"/>
  <c r="EK171" i="1" s="1"/>
  <c r="EK207" i="1" s="1"/>
  <c r="ES292" i="1"/>
  <c r="ES166" i="1"/>
  <c r="FA292" i="1"/>
  <c r="FA166" i="1"/>
  <c r="FI292" i="1"/>
  <c r="FI166" i="1"/>
  <c r="FQ292" i="1"/>
  <c r="FQ166" i="1"/>
  <c r="FQ171" i="1" s="1"/>
  <c r="FQ207" i="1" s="1"/>
  <c r="AB171" i="1"/>
  <c r="AB207" i="1" s="1"/>
  <c r="BN166" i="1"/>
  <c r="BN171" i="1" s="1"/>
  <c r="BN207" i="1" s="1"/>
  <c r="CN171" i="1"/>
  <c r="CN207" i="1" s="1"/>
  <c r="C169" i="1"/>
  <c r="K169" i="1"/>
  <c r="S169" i="1"/>
  <c r="AA169" i="1"/>
  <c r="AI169" i="1"/>
  <c r="AQ169" i="1"/>
  <c r="AY169" i="1"/>
  <c r="BG169" i="1"/>
  <c r="BO169" i="1"/>
  <c r="BW169" i="1"/>
  <c r="CE169" i="1"/>
  <c r="CM169" i="1"/>
  <c r="CU169" i="1"/>
  <c r="DC169" i="1"/>
  <c r="DK169" i="1"/>
  <c r="DS169" i="1"/>
  <c r="EA169" i="1"/>
  <c r="EI169" i="1"/>
  <c r="EQ169" i="1"/>
  <c r="EY169" i="1"/>
  <c r="FG169" i="1"/>
  <c r="FO169" i="1"/>
  <c r="FW169" i="1"/>
  <c r="BF169" i="1"/>
  <c r="BF171" i="1" s="1"/>
  <c r="BF207" i="1" s="1"/>
  <c r="DR169" i="1"/>
  <c r="O201" i="1"/>
  <c r="O209" i="1" s="1"/>
  <c r="W201" i="1"/>
  <c r="W209" i="1" s="1"/>
  <c r="AE201" i="1"/>
  <c r="AE209" i="1" s="1"/>
  <c r="BK201" i="1"/>
  <c r="BK209" i="1" s="1"/>
  <c r="CA201" i="1"/>
  <c r="CA209" i="1" s="1"/>
  <c r="CI201" i="1"/>
  <c r="CI209" i="1" s="1"/>
  <c r="CQ201" i="1"/>
  <c r="CQ209" i="1" s="1"/>
  <c r="DG201" i="1"/>
  <c r="DG209" i="1" s="1"/>
  <c r="DO201" i="1"/>
  <c r="DO209" i="1" s="1"/>
  <c r="FC201" i="1"/>
  <c r="FC209" i="1" s="1"/>
  <c r="F292" i="1"/>
  <c r="F166" i="1"/>
  <c r="F171" i="1" s="1"/>
  <c r="F207" i="1" s="1"/>
  <c r="N292" i="1"/>
  <c r="N166" i="1"/>
  <c r="N171" i="1" s="1"/>
  <c r="N207" i="1" s="1"/>
  <c r="V292" i="1"/>
  <c r="V166" i="1"/>
  <c r="V171" i="1" s="1"/>
  <c r="V207" i="1" s="1"/>
  <c r="AD292" i="1"/>
  <c r="AD166" i="1"/>
  <c r="AD171" i="1" s="1"/>
  <c r="AD207" i="1" s="1"/>
  <c r="AL292" i="1"/>
  <c r="AL166" i="1"/>
  <c r="AL171" i="1" s="1"/>
  <c r="AL207" i="1" s="1"/>
  <c r="AT292" i="1"/>
  <c r="AT166" i="1"/>
  <c r="AT171" i="1" s="1"/>
  <c r="AT207" i="1" s="1"/>
  <c r="BB292" i="1"/>
  <c r="BB166" i="1"/>
  <c r="BB171" i="1" s="1"/>
  <c r="BB207" i="1" s="1"/>
  <c r="BJ292" i="1"/>
  <c r="BJ166" i="1"/>
  <c r="BJ171" i="1" s="1"/>
  <c r="BJ207" i="1" s="1"/>
  <c r="BR292" i="1"/>
  <c r="BR166" i="1"/>
  <c r="BR171" i="1" s="1"/>
  <c r="BR207" i="1" s="1"/>
  <c r="R169" i="1"/>
  <c r="R171" i="1" s="1"/>
  <c r="R207" i="1" s="1"/>
  <c r="CD169" i="1"/>
  <c r="EP169" i="1"/>
  <c r="EP171" i="1" s="1"/>
  <c r="EP207" i="1" s="1"/>
  <c r="AF201" i="1"/>
  <c r="AF209" i="1" s="1"/>
  <c r="AV201" i="1"/>
  <c r="AV209" i="1" s="1"/>
  <c r="BD201" i="1"/>
  <c r="BD209" i="1" s="1"/>
  <c r="BL201" i="1"/>
  <c r="BL209" i="1" s="1"/>
  <c r="CR201" i="1"/>
  <c r="CR209" i="1" s="1"/>
  <c r="DH201" i="1"/>
  <c r="DH209" i="1" s="1"/>
  <c r="DP201" i="1"/>
  <c r="DP209" i="1" s="1"/>
  <c r="DX201" i="1"/>
  <c r="DX209" i="1" s="1"/>
  <c r="EN201" i="1"/>
  <c r="EN209" i="1" s="1"/>
  <c r="EV201" i="1"/>
  <c r="EV209" i="1" s="1"/>
  <c r="FT201" i="1"/>
  <c r="FT209" i="1" s="1"/>
  <c r="G292" i="1"/>
  <c r="G169" i="1"/>
  <c r="O292" i="1"/>
  <c r="O169" i="1"/>
  <c r="O171" i="1" s="1"/>
  <c r="O207" i="1" s="1"/>
  <c r="W292" i="1"/>
  <c r="W169" i="1"/>
  <c r="W171" i="1" s="1"/>
  <c r="W207" i="1" s="1"/>
  <c r="AE292" i="1"/>
  <c r="AE169" i="1"/>
  <c r="AE171" i="1" s="1"/>
  <c r="AE207" i="1" s="1"/>
  <c r="AM292" i="1"/>
  <c r="AM169" i="1"/>
  <c r="AM171" i="1" s="1"/>
  <c r="AM207" i="1" s="1"/>
  <c r="AU292" i="1"/>
  <c r="AU169" i="1"/>
  <c r="BC292" i="1"/>
  <c r="BC169" i="1"/>
  <c r="BC171" i="1" s="1"/>
  <c r="BC207" i="1" s="1"/>
  <c r="BK292" i="1"/>
  <c r="BK169" i="1"/>
  <c r="BK171" i="1" s="1"/>
  <c r="BK207" i="1" s="1"/>
  <c r="BS292" i="1"/>
  <c r="BS169" i="1"/>
  <c r="CA292" i="1"/>
  <c r="CA169" i="1"/>
  <c r="CA171" i="1" s="1"/>
  <c r="CA207" i="1" s="1"/>
  <c r="CI292" i="1"/>
  <c r="CI169" i="1"/>
  <c r="CI171" i="1" s="1"/>
  <c r="CI207" i="1" s="1"/>
  <c r="CQ292" i="1"/>
  <c r="CQ169" i="1"/>
  <c r="CY292" i="1"/>
  <c r="CY169" i="1"/>
  <c r="CY171" i="1" s="1"/>
  <c r="CY207" i="1" s="1"/>
  <c r="DG292" i="1"/>
  <c r="DG169" i="1"/>
  <c r="DO292" i="1"/>
  <c r="DO169" i="1"/>
  <c r="DO171" i="1" s="1"/>
  <c r="DO207" i="1" s="1"/>
  <c r="DW292" i="1"/>
  <c r="DW169" i="1"/>
  <c r="DW171" i="1" s="1"/>
  <c r="DW207" i="1" s="1"/>
  <c r="EE292" i="1"/>
  <c r="EE169" i="1"/>
  <c r="EM292" i="1"/>
  <c r="EM169" i="1"/>
  <c r="EU292" i="1"/>
  <c r="EU169" i="1"/>
  <c r="EU171" i="1" s="1"/>
  <c r="EU207" i="1" s="1"/>
  <c r="FC292" i="1"/>
  <c r="FC169" i="1"/>
  <c r="FC171" i="1" s="1"/>
  <c r="FC207" i="1" s="1"/>
  <c r="FK292" i="1"/>
  <c r="FK169" i="1"/>
  <c r="FS292" i="1"/>
  <c r="FS169" i="1"/>
  <c r="FS171" i="1" s="1"/>
  <c r="FS207" i="1" s="1"/>
  <c r="G166" i="1"/>
  <c r="G171" i="1" s="1"/>
  <c r="G207" i="1" s="1"/>
  <c r="BS166" i="1"/>
  <c r="BS171" i="1" s="1"/>
  <c r="BS207" i="1" s="1"/>
  <c r="AS169" i="1"/>
  <c r="BA169" i="1"/>
  <c r="BI169" i="1"/>
  <c r="BQ169" i="1"/>
  <c r="BY169" i="1"/>
  <c r="CG169" i="1"/>
  <c r="CO169" i="1"/>
  <c r="CW169" i="1"/>
  <c r="DE169" i="1"/>
  <c r="DM169" i="1"/>
  <c r="DU169" i="1"/>
  <c r="EC169" i="1"/>
  <c r="EK169" i="1"/>
  <c r="ES169" i="1"/>
  <c r="FA169" i="1"/>
  <c r="FI169" i="1"/>
  <c r="FQ169" i="1"/>
  <c r="AP169" i="1"/>
  <c r="AP171" i="1" s="1"/>
  <c r="AP207" i="1" s="1"/>
  <c r="DB169" i="1"/>
  <c r="DB171" i="1" s="1"/>
  <c r="DB207" i="1" s="1"/>
  <c r="FN169" i="1"/>
  <c r="FN171" i="1" s="1"/>
  <c r="FN207" i="1" s="1"/>
  <c r="I201" i="1"/>
  <c r="I209" i="1" s="1"/>
  <c r="Q201" i="1"/>
  <c r="Q209" i="1" s="1"/>
  <c r="AG201" i="1"/>
  <c r="AG209" i="1" s="1"/>
  <c r="AO201" i="1"/>
  <c r="AO209" i="1" s="1"/>
  <c r="AW201" i="1"/>
  <c r="AW209" i="1" s="1"/>
  <c r="BM201" i="1"/>
  <c r="BM209" i="1" s="1"/>
  <c r="BU201" i="1"/>
  <c r="BU209" i="1" s="1"/>
  <c r="CK201" i="1"/>
  <c r="CK209" i="1" s="1"/>
  <c r="CS201" i="1"/>
  <c r="CS209" i="1" s="1"/>
  <c r="DA201" i="1"/>
  <c r="DA209" i="1" s="1"/>
  <c r="DI201" i="1"/>
  <c r="DI209" i="1" s="1"/>
  <c r="DY201" i="1"/>
  <c r="DY209" i="1" s="1"/>
  <c r="EG201" i="1"/>
  <c r="EG209" i="1" s="1"/>
  <c r="EW201" i="1"/>
  <c r="EW209" i="1" s="1"/>
  <c r="FE201" i="1"/>
  <c r="FE209" i="1" s="1"/>
  <c r="FU201" i="1"/>
  <c r="FU209" i="1" s="1"/>
  <c r="J201" i="1"/>
  <c r="J209" i="1" s="1"/>
  <c r="AP201" i="1"/>
  <c r="AP209" i="1" s="1"/>
  <c r="BV201" i="1"/>
  <c r="BV209" i="1" s="1"/>
  <c r="EH201" i="1"/>
  <c r="EH209" i="1" s="1"/>
  <c r="FN201" i="1"/>
  <c r="FN209" i="1" s="1"/>
  <c r="FV201" i="1"/>
  <c r="FV209" i="1" s="1"/>
  <c r="S201" i="1"/>
  <c r="S209" i="1" s="1"/>
  <c r="CE201" i="1"/>
  <c r="CE209" i="1" s="1"/>
  <c r="CU201" i="1"/>
  <c r="CU209" i="1" s="1"/>
  <c r="DK201" i="1"/>
  <c r="DK209" i="1" s="1"/>
  <c r="EQ201" i="1"/>
  <c r="EQ209" i="1" s="1"/>
  <c r="FG201" i="1"/>
  <c r="FG209" i="1" s="1"/>
  <c r="FW201" i="1"/>
  <c r="FW209" i="1" s="1"/>
  <c r="BZ166" i="1"/>
  <c r="BZ171" i="1" s="1"/>
  <c r="BZ207" i="1" s="1"/>
  <c r="CH166" i="1"/>
  <c r="CH171" i="1" s="1"/>
  <c r="CH207" i="1" s="1"/>
  <c r="CP166" i="1"/>
  <c r="CP171" i="1" s="1"/>
  <c r="CP207" i="1" s="1"/>
  <c r="CX166" i="1"/>
  <c r="CX171" i="1" s="1"/>
  <c r="CX207" i="1" s="1"/>
  <c r="DF166" i="1"/>
  <c r="DF171" i="1" s="1"/>
  <c r="DF207" i="1" s="1"/>
  <c r="DN166" i="1"/>
  <c r="DN171" i="1" s="1"/>
  <c r="DN207" i="1" s="1"/>
  <c r="DV166" i="1"/>
  <c r="DV171" i="1" s="1"/>
  <c r="DV207" i="1" s="1"/>
  <c r="ED166" i="1"/>
  <c r="ED171" i="1" s="1"/>
  <c r="ED207" i="1" s="1"/>
  <c r="EL166" i="1"/>
  <c r="EL171" i="1" s="1"/>
  <c r="EL207" i="1" s="1"/>
  <c r="ET166" i="1"/>
  <c r="ET171" i="1" s="1"/>
  <c r="ET207" i="1" s="1"/>
  <c r="FB166" i="1"/>
  <c r="FB171" i="1" s="1"/>
  <c r="FB207" i="1" s="1"/>
  <c r="FJ166" i="1"/>
  <c r="FJ171" i="1" s="1"/>
  <c r="FJ207" i="1" s="1"/>
  <c r="FR166" i="1"/>
  <c r="FR171" i="1" s="1"/>
  <c r="FR207" i="1" s="1"/>
  <c r="EK193" i="1"/>
  <c r="M201" i="1"/>
  <c r="M209" i="1" s="1"/>
  <c r="BY201" i="1"/>
  <c r="BY209" i="1" s="1"/>
  <c r="DE201" i="1"/>
  <c r="DE209" i="1" s="1"/>
  <c r="EK201" i="1"/>
  <c r="EK209" i="1" s="1"/>
  <c r="FQ201" i="1"/>
  <c r="FQ209" i="1" s="1"/>
  <c r="N201" i="1"/>
  <c r="N209" i="1" s="1"/>
  <c r="V201" i="1"/>
  <c r="V209" i="1" s="1"/>
  <c r="AD201" i="1"/>
  <c r="AD209" i="1" s="1"/>
  <c r="AL201" i="1"/>
  <c r="AL209" i="1" s="1"/>
  <c r="AT201" i="1"/>
  <c r="AT209" i="1" s="1"/>
  <c r="BJ201" i="1"/>
  <c r="BJ209" i="1" s="1"/>
  <c r="BR201" i="1"/>
  <c r="BR209" i="1" s="1"/>
  <c r="BZ201" i="1"/>
  <c r="BZ209" i="1" s="1"/>
  <c r="CH201" i="1"/>
  <c r="CH209" i="1" s="1"/>
  <c r="CP201" i="1"/>
  <c r="CP209" i="1" s="1"/>
  <c r="CX201" i="1"/>
  <c r="CX209" i="1" s="1"/>
  <c r="DF201" i="1"/>
  <c r="DF209" i="1" s="1"/>
  <c r="DN201" i="1"/>
  <c r="DN209" i="1" s="1"/>
  <c r="ED201" i="1"/>
  <c r="ED209" i="1" s="1"/>
  <c r="EL201" i="1"/>
  <c r="EL209" i="1" s="1"/>
  <c r="ET201" i="1"/>
  <c r="ET209" i="1" s="1"/>
  <c r="FB201" i="1"/>
  <c r="FB209" i="1" s="1"/>
  <c r="FJ201" i="1"/>
  <c r="FJ209" i="1" s="1"/>
  <c r="EK248" i="1"/>
  <c r="I305" i="1"/>
  <c r="I270" i="1"/>
  <c r="I283" i="1" s="1"/>
  <c r="I297" i="1" s="1"/>
  <c r="Q305" i="1"/>
  <c r="Q270" i="1"/>
  <c r="Q283" i="1" s="1"/>
  <c r="Q297" i="1" s="1"/>
  <c r="Y305" i="1"/>
  <c r="Y270" i="1"/>
  <c r="Y283" i="1" s="1"/>
  <c r="Y297" i="1" s="1"/>
  <c r="AG305" i="1"/>
  <c r="AG270" i="1"/>
  <c r="AG283" i="1" s="1"/>
  <c r="AG297" i="1" s="1"/>
  <c r="AO305" i="1"/>
  <c r="AO270" i="1"/>
  <c r="AO283" i="1" s="1"/>
  <c r="AO297" i="1" s="1"/>
  <c r="AW305" i="1"/>
  <c r="AW270" i="1"/>
  <c r="AW283" i="1" s="1"/>
  <c r="AW297" i="1" s="1"/>
  <c r="BE305" i="1"/>
  <c r="BE270" i="1"/>
  <c r="BE283" i="1" s="1"/>
  <c r="BE297" i="1" s="1"/>
  <c r="BM305" i="1"/>
  <c r="BM270" i="1"/>
  <c r="BM283" i="1" s="1"/>
  <c r="BM297" i="1" s="1"/>
  <c r="BU305" i="1"/>
  <c r="BU270" i="1"/>
  <c r="BU283" i="1" s="1"/>
  <c r="BU297" i="1" s="1"/>
  <c r="CC305" i="1"/>
  <c r="CC270" i="1"/>
  <c r="CC283" i="1" s="1"/>
  <c r="CC297" i="1" s="1"/>
  <c r="CK305" i="1"/>
  <c r="CK270" i="1"/>
  <c r="CK283" i="1" s="1"/>
  <c r="CK297" i="1" s="1"/>
  <c r="CS305" i="1"/>
  <c r="CS270" i="1"/>
  <c r="CS283" i="1" s="1"/>
  <c r="CS297" i="1" s="1"/>
  <c r="DA305" i="1"/>
  <c r="DA270" i="1"/>
  <c r="DA283" i="1" s="1"/>
  <c r="DA297" i="1" s="1"/>
  <c r="DI305" i="1"/>
  <c r="DI270" i="1"/>
  <c r="DI283" i="1" s="1"/>
  <c r="DI297" i="1" s="1"/>
  <c r="DQ305" i="1"/>
  <c r="DQ270" i="1"/>
  <c r="DQ283" i="1" s="1"/>
  <c r="DQ297" i="1" s="1"/>
  <c r="DY305" i="1"/>
  <c r="DY270" i="1"/>
  <c r="DY283" i="1" s="1"/>
  <c r="DY297" i="1" s="1"/>
  <c r="EG305" i="1"/>
  <c r="EG270" i="1"/>
  <c r="EG283" i="1" s="1"/>
  <c r="EG297" i="1" s="1"/>
  <c r="EO305" i="1"/>
  <c r="EO270" i="1"/>
  <c r="EO283" i="1" s="1"/>
  <c r="EO297" i="1" s="1"/>
  <c r="EW305" i="1"/>
  <c r="EW270" i="1"/>
  <c r="EW283" i="1" s="1"/>
  <c r="EW297" i="1" s="1"/>
  <c r="FE305" i="1"/>
  <c r="FE270" i="1"/>
  <c r="FE283" i="1" s="1"/>
  <c r="FE297" i="1" s="1"/>
  <c r="FM305" i="1"/>
  <c r="FM270" i="1"/>
  <c r="FM283" i="1" s="1"/>
  <c r="FM297" i="1" s="1"/>
  <c r="FU305" i="1"/>
  <c r="FU270" i="1"/>
  <c r="FU283" i="1" s="1"/>
  <c r="FU297" i="1" s="1"/>
  <c r="EK261" i="1"/>
  <c r="DP270" i="1"/>
  <c r="DP283" i="1" s="1"/>
  <c r="DP297" i="1" s="1"/>
  <c r="H305" i="1"/>
  <c r="H270" i="1"/>
  <c r="H283" i="1" s="1"/>
  <c r="H297" i="1" s="1"/>
  <c r="P305" i="1"/>
  <c r="P313" i="1" s="1"/>
  <c r="P270" i="1"/>
  <c r="P283" i="1" s="1"/>
  <c r="P297" i="1" s="1"/>
  <c r="AF305" i="1"/>
  <c r="AF270" i="1"/>
  <c r="AF283" i="1" s="1"/>
  <c r="AF297" i="1" s="1"/>
  <c r="AN305" i="1"/>
  <c r="AN270" i="1"/>
  <c r="AN283" i="1" s="1"/>
  <c r="AN297" i="1" s="1"/>
  <c r="AV305" i="1"/>
  <c r="AV270" i="1"/>
  <c r="AV283" i="1" s="1"/>
  <c r="AV297" i="1" s="1"/>
  <c r="BD305" i="1"/>
  <c r="BD313" i="1" s="1"/>
  <c r="BD270" i="1"/>
  <c r="BD283" i="1" s="1"/>
  <c r="BD297" i="1" s="1"/>
  <c r="BL305" i="1"/>
  <c r="BL270" i="1"/>
  <c r="BL283" i="1" s="1"/>
  <c r="BL297" i="1" s="1"/>
  <c r="BT305" i="1"/>
  <c r="BT270" i="1"/>
  <c r="BT283" i="1" s="1"/>
  <c r="BT297" i="1" s="1"/>
  <c r="CB305" i="1"/>
  <c r="CB270" i="1"/>
  <c r="CB283" i="1" s="1"/>
  <c r="CB297" i="1" s="1"/>
  <c r="CJ305" i="1"/>
  <c r="CJ313" i="1" s="1"/>
  <c r="CJ270" i="1"/>
  <c r="CJ283" i="1" s="1"/>
  <c r="CJ297" i="1" s="1"/>
  <c r="CR305" i="1"/>
  <c r="CR270" i="1"/>
  <c r="CR283" i="1" s="1"/>
  <c r="CR297" i="1" s="1"/>
  <c r="CZ305" i="1"/>
  <c r="CZ270" i="1"/>
  <c r="CZ283" i="1" s="1"/>
  <c r="CZ297" i="1" s="1"/>
  <c r="DH305" i="1"/>
  <c r="DH270" i="1"/>
  <c r="DH283" i="1" s="1"/>
  <c r="DH297" i="1" s="1"/>
  <c r="DP313" i="1"/>
  <c r="DX305" i="1"/>
  <c r="DX270" i="1"/>
  <c r="DX283" i="1" s="1"/>
  <c r="DX297" i="1" s="1"/>
  <c r="EF305" i="1"/>
  <c r="EF313" i="1" s="1"/>
  <c r="EF270" i="1"/>
  <c r="EF283" i="1" s="1"/>
  <c r="EF297" i="1" s="1"/>
  <c r="EN305" i="1"/>
  <c r="EN270" i="1"/>
  <c r="EN283" i="1" s="1"/>
  <c r="EN297" i="1" s="1"/>
  <c r="EV305" i="1"/>
  <c r="EV313" i="1" s="1"/>
  <c r="EV270" i="1"/>
  <c r="EV283" i="1" s="1"/>
  <c r="EV297" i="1" s="1"/>
  <c r="FD305" i="1"/>
  <c r="FD313" i="1" s="1"/>
  <c r="FD270" i="1"/>
  <c r="FD283" i="1" s="1"/>
  <c r="FD297" i="1" s="1"/>
  <c r="FL305" i="1"/>
  <c r="FL313" i="1" s="1"/>
  <c r="FL270" i="1"/>
  <c r="FL283" i="1" s="1"/>
  <c r="FL297" i="1" s="1"/>
  <c r="R305" i="1"/>
  <c r="R313" i="1" s="1"/>
  <c r="R270" i="1"/>
  <c r="R283" i="1" s="1"/>
  <c r="R297" i="1" s="1"/>
  <c r="AH305" i="1"/>
  <c r="AH313" i="1" s="1"/>
  <c r="AH270" i="1"/>
  <c r="AH283" i="1" s="1"/>
  <c r="AH297" i="1" s="1"/>
  <c r="AP313" i="1"/>
  <c r="AX305" i="1"/>
  <c r="AX313" i="1" s="1"/>
  <c r="AX270" i="1"/>
  <c r="AX283" i="1" s="1"/>
  <c r="AX297" i="1" s="1"/>
  <c r="BN305" i="1"/>
  <c r="BN313" i="1" s="1"/>
  <c r="BN270" i="1"/>
  <c r="BN283" i="1" s="1"/>
  <c r="BN297" i="1" s="1"/>
  <c r="BV305" i="1"/>
  <c r="BV313" i="1" s="1"/>
  <c r="BV270" i="1"/>
  <c r="BV283" i="1" s="1"/>
  <c r="BV297" i="1" s="1"/>
  <c r="CD305" i="1"/>
  <c r="CD313" i="1" s="1"/>
  <c r="CD270" i="1"/>
  <c r="CD283" i="1" s="1"/>
  <c r="CD297" i="1" s="1"/>
  <c r="CL305" i="1"/>
  <c r="CL313" i="1" s="1"/>
  <c r="CL270" i="1"/>
  <c r="CL283" i="1" s="1"/>
  <c r="CL297" i="1" s="1"/>
  <c r="CT305" i="1"/>
  <c r="CT313" i="1" s="1"/>
  <c r="CT270" i="1"/>
  <c r="CT283" i="1" s="1"/>
  <c r="CT297" i="1" s="1"/>
  <c r="DB305" i="1"/>
  <c r="DB313" i="1" s="1"/>
  <c r="DB270" i="1"/>
  <c r="DB283" i="1" s="1"/>
  <c r="DB297" i="1" s="1"/>
  <c r="DJ305" i="1"/>
  <c r="DJ313" i="1" s="1"/>
  <c r="DJ270" i="1"/>
  <c r="DJ283" i="1" s="1"/>
  <c r="DJ297" i="1" s="1"/>
  <c r="DR305" i="1"/>
  <c r="DR313" i="1" s="1"/>
  <c r="DR270" i="1"/>
  <c r="DR283" i="1" s="1"/>
  <c r="DR297" i="1" s="1"/>
  <c r="DZ305" i="1"/>
  <c r="DZ313" i="1" s="1"/>
  <c r="DZ270" i="1"/>
  <c r="DZ283" i="1" s="1"/>
  <c r="DZ297" i="1" s="1"/>
  <c r="EH305" i="1"/>
  <c r="EH313" i="1" s="1"/>
  <c r="EH270" i="1"/>
  <c r="EH283" i="1" s="1"/>
  <c r="EH297" i="1" s="1"/>
  <c r="EP305" i="1"/>
  <c r="EP313" i="1" s="1"/>
  <c r="EP270" i="1"/>
  <c r="EP283" i="1" s="1"/>
  <c r="EP297" i="1" s="1"/>
  <c r="EX305" i="1"/>
  <c r="EX313" i="1" s="1"/>
  <c r="EX270" i="1"/>
  <c r="EX283" i="1" s="1"/>
  <c r="EX297" i="1" s="1"/>
  <c r="FF305" i="1"/>
  <c r="FF313" i="1" s="1"/>
  <c r="FF270" i="1"/>
  <c r="FF283" i="1" s="1"/>
  <c r="FF297" i="1" s="1"/>
  <c r="FN305" i="1"/>
  <c r="FN313" i="1" s="1"/>
  <c r="FN270" i="1"/>
  <c r="FN283" i="1" s="1"/>
  <c r="FN297" i="1" s="1"/>
  <c r="FV305" i="1"/>
  <c r="FV313" i="1" s="1"/>
  <c r="FV270" i="1"/>
  <c r="FV283" i="1" s="1"/>
  <c r="FV297" i="1" s="1"/>
  <c r="Z270" i="1"/>
  <c r="Z283" i="1" s="1"/>
  <c r="Z297" i="1" s="1"/>
  <c r="AP270" i="1"/>
  <c r="AP283" i="1" s="1"/>
  <c r="AP297" i="1" s="1"/>
  <c r="G306" i="1"/>
  <c r="G274" i="1"/>
  <c r="O306" i="1"/>
  <c r="O274" i="1"/>
  <c r="W306" i="1"/>
  <c r="W274" i="1"/>
  <c r="AE306" i="1"/>
  <c r="AE274" i="1"/>
  <c r="AM306" i="1"/>
  <c r="AM274" i="1"/>
  <c r="AU306" i="1"/>
  <c r="AU274" i="1"/>
  <c r="BC306" i="1"/>
  <c r="BC313" i="1" s="1"/>
  <c r="BC274" i="1"/>
  <c r="BK306" i="1"/>
  <c r="BK274" i="1"/>
  <c r="BS306" i="1"/>
  <c r="BS274" i="1"/>
  <c r="CA306" i="1"/>
  <c r="CA274" i="1"/>
  <c r="CI306" i="1"/>
  <c r="CI274" i="1"/>
  <c r="CQ306" i="1"/>
  <c r="CQ274" i="1"/>
  <c r="CY306" i="1"/>
  <c r="CY274" i="1"/>
  <c r="DG306" i="1"/>
  <c r="DG274" i="1"/>
  <c r="DO306" i="1"/>
  <c r="DO313" i="1" s="1"/>
  <c r="DO274" i="1"/>
  <c r="DW306" i="1"/>
  <c r="DW274" i="1"/>
  <c r="EE306" i="1"/>
  <c r="EE274" i="1"/>
  <c r="EM306" i="1"/>
  <c r="EM274" i="1"/>
  <c r="EU306" i="1"/>
  <c r="EU274" i="1"/>
  <c r="FC306" i="1"/>
  <c r="FC274" i="1"/>
  <c r="FK306" i="1"/>
  <c r="FK274" i="1"/>
  <c r="FS306" i="1"/>
  <c r="FS274" i="1"/>
  <c r="BF270" i="1"/>
  <c r="BF283" i="1" s="1"/>
  <c r="BF297" i="1" s="1"/>
  <c r="H306" i="1"/>
  <c r="H274" i="1"/>
  <c r="P306" i="1"/>
  <c r="P274" i="1"/>
  <c r="X306" i="1"/>
  <c r="X313" i="1" s="1"/>
  <c r="X274" i="1"/>
  <c r="AF306" i="1"/>
  <c r="AF274" i="1"/>
  <c r="AN306" i="1"/>
  <c r="AN274" i="1"/>
  <c r="AV306" i="1"/>
  <c r="AV274" i="1"/>
  <c r="BD306" i="1"/>
  <c r="BD274" i="1"/>
  <c r="BL306" i="1"/>
  <c r="BL274" i="1"/>
  <c r="BT306" i="1"/>
  <c r="BT274" i="1"/>
  <c r="CB306" i="1"/>
  <c r="CB274" i="1"/>
  <c r="CJ306" i="1"/>
  <c r="CJ274" i="1"/>
  <c r="CR306" i="1"/>
  <c r="CR274" i="1"/>
  <c r="CZ306" i="1"/>
  <c r="CZ274" i="1"/>
  <c r="DH306" i="1"/>
  <c r="DH274" i="1"/>
  <c r="DP306" i="1"/>
  <c r="DP274" i="1"/>
  <c r="DX306" i="1"/>
  <c r="DX274" i="1"/>
  <c r="EF306" i="1"/>
  <c r="EF274" i="1"/>
  <c r="EN306" i="1"/>
  <c r="EN274" i="1"/>
  <c r="G305" i="1"/>
  <c r="G313" i="1" s="1"/>
  <c r="G270" i="1"/>
  <c r="G283" i="1" s="1"/>
  <c r="G297" i="1" s="1"/>
  <c r="O305" i="1"/>
  <c r="O313" i="1" s="1"/>
  <c r="O270" i="1"/>
  <c r="O283" i="1" s="1"/>
  <c r="O297" i="1" s="1"/>
  <c r="W305" i="1"/>
  <c r="W270" i="1"/>
  <c r="W283" i="1" s="1"/>
  <c r="W297" i="1" s="1"/>
  <c r="AE305" i="1"/>
  <c r="AE313" i="1" s="1"/>
  <c r="AE270" i="1"/>
  <c r="AE283" i="1" s="1"/>
  <c r="AE297" i="1" s="1"/>
  <c r="AM305" i="1"/>
  <c r="AM313" i="1" s="1"/>
  <c r="AM270" i="1"/>
  <c r="AM283" i="1" s="1"/>
  <c r="AM297" i="1" s="1"/>
  <c r="AU313" i="1"/>
  <c r="C305" i="1"/>
  <c r="C313" i="1" s="1"/>
  <c r="C270" i="1"/>
  <c r="K305" i="1"/>
  <c r="K313" i="1" s="1"/>
  <c r="K270" i="1"/>
  <c r="K283" i="1" s="1"/>
  <c r="K297" i="1" s="1"/>
  <c r="S305" i="1"/>
  <c r="S313" i="1" s="1"/>
  <c r="S270" i="1"/>
  <c r="S283" i="1" s="1"/>
  <c r="S297" i="1" s="1"/>
  <c r="AA305" i="1"/>
  <c r="AA313" i="1" s="1"/>
  <c r="AA270" i="1"/>
  <c r="AA283" i="1" s="1"/>
  <c r="AA297" i="1" s="1"/>
  <c r="AI305" i="1"/>
  <c r="AI313" i="1" s="1"/>
  <c r="AI270" i="1"/>
  <c r="AI283" i="1" s="1"/>
  <c r="AI297" i="1" s="1"/>
  <c r="AQ305" i="1"/>
  <c r="AQ313" i="1" s="1"/>
  <c r="AQ270" i="1"/>
  <c r="AQ283" i="1" s="1"/>
  <c r="AQ297" i="1" s="1"/>
  <c r="AY305" i="1"/>
  <c r="AY313" i="1" s="1"/>
  <c r="AY270" i="1"/>
  <c r="AY283" i="1" s="1"/>
  <c r="AY297" i="1" s="1"/>
  <c r="BG305" i="1"/>
  <c r="BG313" i="1" s="1"/>
  <c r="BG270" i="1"/>
  <c r="BG283" i="1" s="1"/>
  <c r="BG297" i="1" s="1"/>
  <c r="BO305" i="1"/>
  <c r="BO313" i="1" s="1"/>
  <c r="BO270" i="1"/>
  <c r="BO283" i="1" s="1"/>
  <c r="BO297" i="1" s="1"/>
  <c r="BW305" i="1"/>
  <c r="BW313" i="1" s="1"/>
  <c r="BW270" i="1"/>
  <c r="BW283" i="1" s="1"/>
  <c r="BW297" i="1" s="1"/>
  <c r="CE305" i="1"/>
  <c r="CE313" i="1" s="1"/>
  <c r="CE270" i="1"/>
  <c r="CE283" i="1" s="1"/>
  <c r="CE297" i="1" s="1"/>
  <c r="CM305" i="1"/>
  <c r="CM313" i="1" s="1"/>
  <c r="CM270" i="1"/>
  <c r="CM283" i="1" s="1"/>
  <c r="CM297" i="1" s="1"/>
  <c r="CU305" i="1"/>
  <c r="CU313" i="1" s="1"/>
  <c r="CU270" i="1"/>
  <c r="CU283" i="1" s="1"/>
  <c r="CU297" i="1" s="1"/>
  <c r="DC305" i="1"/>
  <c r="DC313" i="1" s="1"/>
  <c r="DC270" i="1"/>
  <c r="DC283" i="1" s="1"/>
  <c r="DC297" i="1" s="1"/>
  <c r="DK305" i="1"/>
  <c r="DK313" i="1" s="1"/>
  <c r="DK270" i="1"/>
  <c r="DK283" i="1" s="1"/>
  <c r="DK297" i="1" s="1"/>
  <c r="DS305" i="1"/>
  <c r="DS313" i="1" s="1"/>
  <c r="DS270" i="1"/>
  <c r="DS283" i="1" s="1"/>
  <c r="DS297" i="1" s="1"/>
  <c r="EA305" i="1"/>
  <c r="EA313" i="1" s="1"/>
  <c r="EA270" i="1"/>
  <c r="EA283" i="1" s="1"/>
  <c r="EA297" i="1" s="1"/>
  <c r="EI305" i="1"/>
  <c r="EI313" i="1" s="1"/>
  <c r="EI270" i="1"/>
  <c r="EI283" i="1" s="1"/>
  <c r="EI297" i="1" s="1"/>
  <c r="EQ305" i="1"/>
  <c r="EQ313" i="1" s="1"/>
  <c r="EQ270" i="1"/>
  <c r="EQ283" i="1" s="1"/>
  <c r="EQ297" i="1" s="1"/>
  <c r="EY305" i="1"/>
  <c r="EY313" i="1" s="1"/>
  <c r="EY270" i="1"/>
  <c r="EY283" i="1" s="1"/>
  <c r="EY297" i="1" s="1"/>
  <c r="FG305" i="1"/>
  <c r="FG313" i="1" s="1"/>
  <c r="FG270" i="1"/>
  <c r="FG283" i="1" s="1"/>
  <c r="FG297" i="1" s="1"/>
  <c r="FO305" i="1"/>
  <c r="FO313" i="1" s="1"/>
  <c r="FO270" i="1"/>
  <c r="FO283" i="1" s="1"/>
  <c r="FO297" i="1" s="1"/>
  <c r="FW305" i="1"/>
  <c r="FW313" i="1" s="1"/>
  <c r="FW270" i="1"/>
  <c r="FW283" i="1" s="1"/>
  <c r="FW297" i="1" s="1"/>
  <c r="I306" i="1"/>
  <c r="I274" i="1"/>
  <c r="Q306" i="1"/>
  <c r="Q274" i="1"/>
  <c r="Y306" i="1"/>
  <c r="Y274" i="1"/>
  <c r="AG306" i="1"/>
  <c r="AG274" i="1"/>
  <c r="AO306" i="1"/>
  <c r="AO274" i="1"/>
  <c r="AW306" i="1"/>
  <c r="AW274" i="1"/>
  <c r="BE306" i="1"/>
  <c r="BE274" i="1"/>
  <c r="BM306" i="1"/>
  <c r="BM274" i="1"/>
  <c r="BU306" i="1"/>
  <c r="BU274" i="1"/>
  <c r="CC306" i="1"/>
  <c r="CC274" i="1"/>
  <c r="CK306" i="1"/>
  <c r="CK274" i="1"/>
  <c r="CS306" i="1"/>
  <c r="CS274" i="1"/>
  <c r="DA306" i="1"/>
  <c r="DA274" i="1"/>
  <c r="DI306" i="1"/>
  <c r="DI274" i="1"/>
  <c r="DQ306" i="1"/>
  <c r="DQ274" i="1"/>
  <c r="DY306" i="1"/>
  <c r="DY274" i="1"/>
  <c r="EG306" i="1"/>
  <c r="EG274" i="1"/>
  <c r="EO306" i="1"/>
  <c r="EO274" i="1"/>
  <c r="EW306" i="1"/>
  <c r="EW274" i="1"/>
  <c r="FE306" i="1"/>
  <c r="FE274" i="1"/>
  <c r="FM306" i="1"/>
  <c r="FM274" i="1"/>
  <c r="FU306" i="1"/>
  <c r="FU274" i="1"/>
  <c r="N270" i="1"/>
  <c r="N283" i="1" s="1"/>
  <c r="N297" i="1" s="1"/>
  <c r="AD270" i="1"/>
  <c r="AD283" i="1" s="1"/>
  <c r="AD297" i="1" s="1"/>
  <c r="AT270" i="1"/>
  <c r="AT283" i="1" s="1"/>
  <c r="AT297" i="1" s="1"/>
  <c r="V274" i="1"/>
  <c r="BB274" i="1"/>
  <c r="CH274" i="1"/>
  <c r="DN274" i="1"/>
  <c r="ET274" i="1"/>
  <c r="D305" i="1"/>
  <c r="D313" i="1" s="1"/>
  <c r="D270" i="1"/>
  <c r="D283" i="1" s="1"/>
  <c r="D297" i="1" s="1"/>
  <c r="L305" i="1"/>
  <c r="L270" i="1"/>
  <c r="L283" i="1" s="1"/>
  <c r="L297" i="1" s="1"/>
  <c r="T305" i="1"/>
  <c r="T270" i="1"/>
  <c r="T283" i="1" s="1"/>
  <c r="T297" i="1" s="1"/>
  <c r="AB305" i="1"/>
  <c r="AB270" i="1"/>
  <c r="AB283" i="1" s="1"/>
  <c r="AB297" i="1" s="1"/>
  <c r="AJ305" i="1"/>
  <c r="AJ313" i="1" s="1"/>
  <c r="AJ270" i="1"/>
  <c r="AJ283" i="1" s="1"/>
  <c r="AJ297" i="1" s="1"/>
  <c r="AR305" i="1"/>
  <c r="AR270" i="1"/>
  <c r="AR283" i="1" s="1"/>
  <c r="AR297" i="1" s="1"/>
  <c r="AZ305" i="1"/>
  <c r="AZ270" i="1"/>
  <c r="AZ283" i="1" s="1"/>
  <c r="AZ297" i="1" s="1"/>
  <c r="BH305" i="1"/>
  <c r="BH270" i="1"/>
  <c r="BH283" i="1" s="1"/>
  <c r="BH297" i="1" s="1"/>
  <c r="BP305" i="1"/>
  <c r="BP313" i="1" s="1"/>
  <c r="BP270" i="1"/>
  <c r="BP283" i="1" s="1"/>
  <c r="BP297" i="1" s="1"/>
  <c r="BX305" i="1"/>
  <c r="BX270" i="1"/>
  <c r="BX283" i="1" s="1"/>
  <c r="BX297" i="1" s="1"/>
  <c r="CF305" i="1"/>
  <c r="CF270" i="1"/>
  <c r="CF283" i="1" s="1"/>
  <c r="CF297" i="1" s="1"/>
  <c r="CN305" i="1"/>
  <c r="CN270" i="1"/>
  <c r="CN283" i="1" s="1"/>
  <c r="CN297" i="1" s="1"/>
  <c r="CV305" i="1"/>
  <c r="CV313" i="1" s="1"/>
  <c r="CV270" i="1"/>
  <c r="CV283" i="1" s="1"/>
  <c r="CV297" i="1" s="1"/>
  <c r="DD305" i="1"/>
  <c r="DD270" i="1"/>
  <c r="DD283" i="1" s="1"/>
  <c r="DD297" i="1" s="1"/>
  <c r="DL305" i="1"/>
  <c r="DL270" i="1"/>
  <c r="DL283" i="1" s="1"/>
  <c r="DL297" i="1" s="1"/>
  <c r="DT305" i="1"/>
  <c r="DT270" i="1"/>
  <c r="DT283" i="1" s="1"/>
  <c r="DT297" i="1" s="1"/>
  <c r="EB305" i="1"/>
  <c r="EB313" i="1" s="1"/>
  <c r="EB270" i="1"/>
  <c r="EB283" i="1" s="1"/>
  <c r="EB297" i="1" s="1"/>
  <c r="EJ305" i="1"/>
  <c r="EJ270" i="1"/>
  <c r="EJ283" i="1" s="1"/>
  <c r="EJ297" i="1" s="1"/>
  <c r="ER305" i="1"/>
  <c r="ER270" i="1"/>
  <c r="ER283" i="1" s="1"/>
  <c r="ER297" i="1" s="1"/>
  <c r="EZ305" i="1"/>
  <c r="EZ270" i="1"/>
  <c r="EZ283" i="1" s="1"/>
  <c r="EZ297" i="1" s="1"/>
  <c r="FH305" i="1"/>
  <c r="FH313" i="1" s="1"/>
  <c r="FH270" i="1"/>
  <c r="FH283" i="1" s="1"/>
  <c r="FH297" i="1" s="1"/>
  <c r="FP305" i="1"/>
  <c r="FP270" i="1"/>
  <c r="FP283" i="1" s="1"/>
  <c r="FP297" i="1" s="1"/>
  <c r="FX305" i="1"/>
  <c r="FX270" i="1"/>
  <c r="FX283" i="1" s="1"/>
  <c r="FX297" i="1" s="1"/>
  <c r="AU270" i="1"/>
  <c r="AU283" i="1" s="1"/>
  <c r="AU297" i="1" s="1"/>
  <c r="BS270" i="1"/>
  <c r="BS283" i="1" s="1"/>
  <c r="BS297" i="1" s="1"/>
  <c r="CY270" i="1"/>
  <c r="CY283" i="1" s="1"/>
  <c r="CY297" i="1" s="1"/>
  <c r="EE270" i="1"/>
  <c r="EE283" i="1" s="1"/>
  <c r="EE297" i="1" s="1"/>
  <c r="FK270" i="1"/>
  <c r="FK283" i="1" s="1"/>
  <c r="FK297" i="1" s="1"/>
  <c r="AC274" i="1"/>
  <c r="BI274" i="1"/>
  <c r="CO274" i="1"/>
  <c r="DU274" i="1"/>
  <c r="FA274" i="1"/>
  <c r="E305" i="1"/>
  <c r="E313" i="1" s="1"/>
  <c r="E270" i="1"/>
  <c r="E283" i="1" s="1"/>
  <c r="E297" i="1" s="1"/>
  <c r="M305" i="1"/>
  <c r="M313" i="1" s="1"/>
  <c r="M270" i="1"/>
  <c r="M283" i="1" s="1"/>
  <c r="M297" i="1" s="1"/>
  <c r="U305" i="1"/>
  <c r="U313" i="1" s="1"/>
  <c r="U270" i="1"/>
  <c r="U283" i="1" s="1"/>
  <c r="U297" i="1" s="1"/>
  <c r="AC305" i="1"/>
  <c r="AC313" i="1" s="1"/>
  <c r="AC270" i="1"/>
  <c r="AC283" i="1" s="1"/>
  <c r="AC297" i="1" s="1"/>
  <c r="AK305" i="1"/>
  <c r="AK313" i="1" s="1"/>
  <c r="AK270" i="1"/>
  <c r="AK283" i="1" s="1"/>
  <c r="AK297" i="1" s="1"/>
  <c r="AS305" i="1"/>
  <c r="AS313" i="1" s="1"/>
  <c r="AS270" i="1"/>
  <c r="AS283" i="1" s="1"/>
  <c r="AS297" i="1" s="1"/>
  <c r="BA305" i="1"/>
  <c r="BA313" i="1" s="1"/>
  <c r="BA270" i="1"/>
  <c r="BA283" i="1" s="1"/>
  <c r="BA297" i="1" s="1"/>
  <c r="BI305" i="1"/>
  <c r="BI313" i="1" s="1"/>
  <c r="BI270" i="1"/>
  <c r="BI283" i="1" s="1"/>
  <c r="BI297" i="1" s="1"/>
  <c r="BQ305" i="1"/>
  <c r="BQ313" i="1" s="1"/>
  <c r="BQ270" i="1"/>
  <c r="BQ283" i="1" s="1"/>
  <c r="BQ297" i="1" s="1"/>
  <c r="BY305" i="1"/>
  <c r="BY313" i="1" s="1"/>
  <c r="BY270" i="1"/>
  <c r="BY283" i="1" s="1"/>
  <c r="BY297" i="1" s="1"/>
  <c r="CG305" i="1"/>
  <c r="CG313" i="1" s="1"/>
  <c r="CG270" i="1"/>
  <c r="CG283" i="1" s="1"/>
  <c r="CG297" i="1" s="1"/>
  <c r="CO305" i="1"/>
  <c r="CO313" i="1" s="1"/>
  <c r="CO270" i="1"/>
  <c r="CO283" i="1" s="1"/>
  <c r="CO297" i="1" s="1"/>
  <c r="CW305" i="1"/>
  <c r="CW313" i="1" s="1"/>
  <c r="CW270" i="1"/>
  <c r="CW283" i="1" s="1"/>
  <c r="CW297" i="1" s="1"/>
  <c r="DE305" i="1"/>
  <c r="DE313" i="1" s="1"/>
  <c r="DE270" i="1"/>
  <c r="DE283" i="1" s="1"/>
  <c r="DE297" i="1" s="1"/>
  <c r="DM305" i="1"/>
  <c r="DM313" i="1" s="1"/>
  <c r="DM270" i="1"/>
  <c r="DM283" i="1" s="1"/>
  <c r="DM297" i="1" s="1"/>
  <c r="DU305" i="1"/>
  <c r="DU313" i="1" s="1"/>
  <c r="DU270" i="1"/>
  <c r="DU283" i="1" s="1"/>
  <c r="DU297" i="1" s="1"/>
  <c r="EC305" i="1"/>
  <c r="EC313" i="1" s="1"/>
  <c r="EC270" i="1"/>
  <c r="EC283" i="1" s="1"/>
  <c r="EC297" i="1" s="1"/>
  <c r="EK305" i="1"/>
  <c r="EK313" i="1" s="1"/>
  <c r="EK270" i="1"/>
  <c r="EK283" i="1" s="1"/>
  <c r="EK297" i="1" s="1"/>
  <c r="ES305" i="1"/>
  <c r="ES313" i="1" s="1"/>
  <c r="ES270" i="1"/>
  <c r="ES283" i="1" s="1"/>
  <c r="ES297" i="1" s="1"/>
  <c r="FA305" i="1"/>
  <c r="FA313" i="1" s="1"/>
  <c r="FA270" i="1"/>
  <c r="FA283" i="1" s="1"/>
  <c r="FA297" i="1" s="1"/>
  <c r="FI305" i="1"/>
  <c r="FI313" i="1" s="1"/>
  <c r="FI270" i="1"/>
  <c r="FI283" i="1" s="1"/>
  <c r="FI297" i="1" s="1"/>
  <c r="FQ305" i="1"/>
  <c r="FQ313" i="1" s="1"/>
  <c r="FQ270" i="1"/>
  <c r="FQ283" i="1" s="1"/>
  <c r="FQ297" i="1" s="1"/>
  <c r="AD274" i="1"/>
  <c r="BJ274" i="1"/>
  <c r="CP274" i="1"/>
  <c r="DV274" i="1"/>
  <c r="FB274" i="1"/>
  <c r="F313" i="1"/>
  <c r="N313" i="1"/>
  <c r="V313" i="1"/>
  <c r="AD313" i="1"/>
  <c r="AL313" i="1"/>
  <c r="AT313" i="1"/>
  <c r="BB305" i="1"/>
  <c r="BB313" i="1" s="1"/>
  <c r="BB270" i="1"/>
  <c r="BB283" i="1" s="1"/>
  <c r="BB297" i="1" s="1"/>
  <c r="BJ305" i="1"/>
  <c r="BJ313" i="1" s="1"/>
  <c r="BJ270" i="1"/>
  <c r="BJ283" i="1" s="1"/>
  <c r="BJ297" i="1" s="1"/>
  <c r="BR305" i="1"/>
  <c r="BR313" i="1" s="1"/>
  <c r="BR270" i="1"/>
  <c r="BR283" i="1" s="1"/>
  <c r="BR297" i="1" s="1"/>
  <c r="BZ305" i="1"/>
  <c r="BZ313" i="1" s="1"/>
  <c r="BZ270" i="1"/>
  <c r="BZ283" i="1" s="1"/>
  <c r="BZ297" i="1" s="1"/>
  <c r="CH305" i="1"/>
  <c r="CH313" i="1" s="1"/>
  <c r="CH270" i="1"/>
  <c r="CH283" i="1" s="1"/>
  <c r="CH297" i="1" s="1"/>
  <c r="CP305" i="1"/>
  <c r="CP313" i="1" s="1"/>
  <c r="CP270" i="1"/>
  <c r="CP283" i="1" s="1"/>
  <c r="CP297" i="1" s="1"/>
  <c r="CX305" i="1"/>
  <c r="CX313" i="1" s="1"/>
  <c r="CX270" i="1"/>
  <c r="CX283" i="1" s="1"/>
  <c r="CX297" i="1" s="1"/>
  <c r="DF305" i="1"/>
  <c r="DF313" i="1" s="1"/>
  <c r="DF270" i="1"/>
  <c r="DF283" i="1" s="1"/>
  <c r="DF297" i="1" s="1"/>
  <c r="DN305" i="1"/>
  <c r="DN313" i="1" s="1"/>
  <c r="DN270" i="1"/>
  <c r="DN283" i="1" s="1"/>
  <c r="DN297" i="1" s="1"/>
  <c r="DV305" i="1"/>
  <c r="DV313" i="1" s="1"/>
  <c r="DV270" i="1"/>
  <c r="DV283" i="1" s="1"/>
  <c r="DV297" i="1" s="1"/>
  <c r="ED305" i="1"/>
  <c r="ED313" i="1" s="1"/>
  <c r="ED270" i="1"/>
  <c r="ED283" i="1" s="1"/>
  <c r="ED297" i="1" s="1"/>
  <c r="EL305" i="1"/>
  <c r="EL313" i="1" s="1"/>
  <c r="EL270" i="1"/>
  <c r="EL283" i="1" s="1"/>
  <c r="EL297" i="1" s="1"/>
  <c r="ET305" i="1"/>
  <c r="ET313" i="1" s="1"/>
  <c r="ET270" i="1"/>
  <c r="ET283" i="1" s="1"/>
  <c r="ET297" i="1" s="1"/>
  <c r="FB305" i="1"/>
  <c r="FB313" i="1" s="1"/>
  <c r="FB270" i="1"/>
  <c r="FB283" i="1" s="1"/>
  <c r="FB297" i="1" s="1"/>
  <c r="FJ305" i="1"/>
  <c r="FJ313" i="1" s="1"/>
  <c r="FJ270" i="1"/>
  <c r="FJ283" i="1" s="1"/>
  <c r="FJ297" i="1" s="1"/>
  <c r="FR305" i="1"/>
  <c r="FR313" i="1" s="1"/>
  <c r="FR270" i="1"/>
  <c r="FR283" i="1" s="1"/>
  <c r="FR297" i="1" s="1"/>
  <c r="D306" i="1"/>
  <c r="D274" i="1"/>
  <c r="L306" i="1"/>
  <c r="L274" i="1"/>
  <c r="T306" i="1"/>
  <c r="T274" i="1"/>
  <c r="AB306" i="1"/>
  <c r="AB274" i="1"/>
  <c r="AJ306" i="1"/>
  <c r="AJ274" i="1"/>
  <c r="AR306" i="1"/>
  <c r="AR274" i="1"/>
  <c r="AZ306" i="1"/>
  <c r="AZ274" i="1"/>
  <c r="BH306" i="1"/>
  <c r="BH274" i="1"/>
  <c r="BP306" i="1"/>
  <c r="BP274" i="1"/>
  <c r="BX306" i="1"/>
  <c r="BX274" i="1"/>
  <c r="CF306" i="1"/>
  <c r="CF274" i="1"/>
  <c r="CN306" i="1"/>
  <c r="CN274" i="1"/>
  <c r="CV306" i="1"/>
  <c r="CV274" i="1"/>
  <c r="DD306" i="1"/>
  <c r="DD274" i="1"/>
  <c r="DL306" i="1"/>
  <c r="DL274" i="1"/>
  <c r="DT306" i="1"/>
  <c r="DT274" i="1"/>
  <c r="EB306" i="1"/>
  <c r="EB274" i="1"/>
  <c r="EJ306" i="1"/>
  <c r="EJ274" i="1"/>
  <c r="ER306" i="1"/>
  <c r="ER274" i="1"/>
  <c r="EZ306" i="1"/>
  <c r="EZ274" i="1"/>
  <c r="FH306" i="1"/>
  <c r="FH274" i="1"/>
  <c r="FP306" i="1"/>
  <c r="FP274" i="1"/>
  <c r="FX306" i="1"/>
  <c r="FX274" i="1"/>
  <c r="FY286" i="1"/>
  <c r="FY301" i="1" s="1"/>
  <c r="GA280" i="1"/>
  <c r="CA270" i="1"/>
  <c r="CA283" i="1" s="1"/>
  <c r="CA297" i="1" s="1"/>
  <c r="DG270" i="1"/>
  <c r="DG283" i="1" s="1"/>
  <c r="DG297" i="1" s="1"/>
  <c r="EM270" i="1"/>
  <c r="EM283" i="1" s="1"/>
  <c r="EM297" i="1" s="1"/>
  <c r="FS270" i="1"/>
  <c r="FS283" i="1" s="1"/>
  <c r="FS297" i="1" s="1"/>
  <c r="E274" i="1"/>
  <c r="AK274" i="1"/>
  <c r="BQ274" i="1"/>
  <c r="CW274" i="1"/>
  <c r="EC274" i="1"/>
  <c r="FI274" i="1"/>
  <c r="BK313" i="1"/>
  <c r="BS313" i="1"/>
  <c r="CA313" i="1"/>
  <c r="CI313" i="1"/>
  <c r="CQ313" i="1"/>
  <c r="CY313" i="1"/>
  <c r="DG313" i="1"/>
  <c r="DW313" i="1"/>
  <c r="EE313" i="1"/>
  <c r="EM313" i="1"/>
  <c r="EU313" i="1"/>
  <c r="FC313" i="1"/>
  <c r="FK313" i="1"/>
  <c r="FS313" i="1"/>
  <c r="F270" i="1"/>
  <c r="F283" i="1" s="1"/>
  <c r="F297" i="1" s="1"/>
  <c r="V270" i="1"/>
  <c r="V283" i="1" s="1"/>
  <c r="V297" i="1" s="1"/>
  <c r="AL270" i="1"/>
  <c r="AL283" i="1" s="1"/>
  <c r="AL297" i="1" s="1"/>
  <c r="BC270" i="1"/>
  <c r="BC283" i="1" s="1"/>
  <c r="BC297" i="1" s="1"/>
  <c r="FT270" i="1"/>
  <c r="FT283" i="1" s="1"/>
  <c r="FT297" i="1" s="1"/>
  <c r="F274" i="1"/>
  <c r="AL274" i="1"/>
  <c r="BR274" i="1"/>
  <c r="CX274" i="1"/>
  <c r="ED274" i="1"/>
  <c r="FJ274" i="1"/>
  <c r="CI270" i="1"/>
  <c r="CI283" i="1" s="1"/>
  <c r="CI297" i="1" s="1"/>
  <c r="DO270" i="1"/>
  <c r="DO283" i="1" s="1"/>
  <c r="DO297" i="1" s="1"/>
  <c r="EU270" i="1"/>
  <c r="EU283" i="1" s="1"/>
  <c r="EU297" i="1" s="1"/>
  <c r="C284" i="1"/>
  <c r="FZ271" i="1"/>
  <c r="M274" i="1"/>
  <c r="AS274" i="1"/>
  <c r="BY274" i="1"/>
  <c r="DE274" i="1"/>
  <c r="EK274" i="1"/>
  <c r="FQ274" i="1"/>
  <c r="EV274" i="1"/>
  <c r="FD274" i="1"/>
  <c r="FL274" i="1"/>
  <c r="FT274" i="1"/>
  <c r="J274" i="1"/>
  <c r="R274" i="1"/>
  <c r="Z274" i="1"/>
  <c r="AH274" i="1"/>
  <c r="AP274" i="1"/>
  <c r="AX274" i="1"/>
  <c r="BF274" i="1"/>
  <c r="BN274" i="1"/>
  <c r="BV274" i="1"/>
  <c r="CD274" i="1"/>
  <c r="CL274" i="1"/>
  <c r="CT274" i="1"/>
  <c r="DB274" i="1"/>
  <c r="DJ274" i="1"/>
  <c r="DR274" i="1"/>
  <c r="DZ274" i="1"/>
  <c r="EH274" i="1"/>
  <c r="EP274" i="1"/>
  <c r="EX274" i="1"/>
  <c r="FF274" i="1"/>
  <c r="FN274" i="1"/>
  <c r="FV274" i="1"/>
  <c r="C274" i="1"/>
  <c r="K274" i="1"/>
  <c r="S274" i="1"/>
  <c r="AA274" i="1"/>
  <c r="AI274" i="1"/>
  <c r="AQ274" i="1"/>
  <c r="AY274" i="1"/>
  <c r="BG274" i="1"/>
  <c r="BO274" i="1"/>
  <c r="BW274" i="1"/>
  <c r="CE274" i="1"/>
  <c r="CM274" i="1"/>
  <c r="CU274" i="1"/>
  <c r="DC274" i="1"/>
  <c r="DK274" i="1"/>
  <c r="DS274" i="1"/>
  <c r="EA274" i="1"/>
  <c r="EI274" i="1"/>
  <c r="EQ274" i="1"/>
  <c r="EY274" i="1"/>
  <c r="FG274" i="1"/>
  <c r="FO274" i="1"/>
  <c r="FW274" i="1"/>
  <c r="FY285" i="1"/>
  <c r="AS175" i="1" l="1"/>
  <c r="AS142" i="1"/>
  <c r="AS140" i="1"/>
  <c r="AS144" i="1" s="1"/>
  <c r="AS146" i="1" s="1"/>
  <c r="FN175" i="1"/>
  <c r="FN140" i="1"/>
  <c r="FN144" i="1" s="1"/>
  <c r="FN146" i="1" s="1"/>
  <c r="FN142" i="1"/>
  <c r="AJ198" i="1"/>
  <c r="AJ201" i="1" s="1"/>
  <c r="AJ209" i="1" s="1"/>
  <c r="AJ124" i="1"/>
  <c r="AJ101" i="1"/>
  <c r="AE215" i="1"/>
  <c r="AE174" i="1"/>
  <c r="AE154" i="1"/>
  <c r="AE152" i="1"/>
  <c r="AE191" i="1"/>
  <c r="AE158" i="1"/>
  <c r="AE150" i="1"/>
  <c r="AE102" i="1"/>
  <c r="AE112" i="1"/>
  <c r="AE106" i="1"/>
  <c r="AE108" i="1" s="1"/>
  <c r="AE110" i="1" s="1"/>
  <c r="AE120" i="1" s="1"/>
  <c r="AE109" i="1"/>
  <c r="AE156" i="1"/>
  <c r="AM215" i="1"/>
  <c r="AM191" i="1"/>
  <c r="AM174" i="1"/>
  <c r="AM150" i="1"/>
  <c r="AM102" i="1"/>
  <c r="AM112" i="1"/>
  <c r="AM106" i="1"/>
  <c r="AM108" i="1" s="1"/>
  <c r="AM148" i="1"/>
  <c r="AM152" i="1" s="1"/>
  <c r="AM109" i="1"/>
  <c r="AM140" i="1"/>
  <c r="FM313" i="1"/>
  <c r="BU313" i="1"/>
  <c r="FF175" i="1"/>
  <c r="FF140" i="1"/>
  <c r="FF144" i="1" s="1"/>
  <c r="FF146" i="1" s="1"/>
  <c r="FF142" i="1"/>
  <c r="T175" i="1"/>
  <c r="T142" i="1"/>
  <c r="T140" i="1"/>
  <c r="T144" i="1" s="1"/>
  <c r="T146" i="1" s="1"/>
  <c r="D135" i="1"/>
  <c r="D137" i="1" s="1"/>
  <c r="FA144" i="1"/>
  <c r="FA146" i="1" s="1"/>
  <c r="AY175" i="1"/>
  <c r="AY140" i="1"/>
  <c r="AY144" i="1" s="1"/>
  <c r="AY146" i="1" s="1"/>
  <c r="AY142" i="1"/>
  <c r="CL198" i="1"/>
  <c r="CL201" i="1" s="1"/>
  <c r="CL209" i="1" s="1"/>
  <c r="CL124" i="1"/>
  <c r="CL101" i="1"/>
  <c r="CN175" i="1"/>
  <c r="CN142" i="1"/>
  <c r="CN140" i="1"/>
  <c r="EH215" i="1"/>
  <c r="EH191" i="1"/>
  <c r="EH174" i="1"/>
  <c r="EH150" i="1"/>
  <c r="EH112" i="1"/>
  <c r="EH109" i="1"/>
  <c r="EH106" i="1"/>
  <c r="EH108" i="1" s="1"/>
  <c r="EH110" i="1" s="1"/>
  <c r="EH120" i="1" s="1"/>
  <c r="EH102" i="1"/>
  <c r="J215" i="1"/>
  <c r="J191" i="1"/>
  <c r="J174" i="1"/>
  <c r="J150" i="1"/>
  <c r="J148" i="1"/>
  <c r="J112" i="1"/>
  <c r="J109" i="1"/>
  <c r="J102" i="1"/>
  <c r="J106" i="1"/>
  <c r="J108" i="1" s="1"/>
  <c r="J110" i="1" s="1"/>
  <c r="J120" i="1" s="1"/>
  <c r="CY215" i="1"/>
  <c r="CY191" i="1"/>
  <c r="CY174" i="1"/>
  <c r="CY158" i="1"/>
  <c r="CY154" i="1"/>
  <c r="CY152" i="1"/>
  <c r="CY150" i="1"/>
  <c r="CY102" i="1"/>
  <c r="CY112" i="1"/>
  <c r="CY106" i="1"/>
  <c r="CY108" i="1" s="1"/>
  <c r="CY110" i="1" s="1"/>
  <c r="CY120" i="1" s="1"/>
  <c r="CY156" i="1"/>
  <c r="CY109" i="1"/>
  <c r="DG144" i="1"/>
  <c r="DG146" i="1" s="1"/>
  <c r="FT215" i="1"/>
  <c r="FT191" i="1"/>
  <c r="FT174" i="1"/>
  <c r="FT158" i="1"/>
  <c r="FT152" i="1"/>
  <c r="FT150" i="1"/>
  <c r="FT156" i="1"/>
  <c r="FT154" i="1"/>
  <c r="FT112" i="1"/>
  <c r="FT106" i="1"/>
  <c r="FT108" i="1" s="1"/>
  <c r="FT109" i="1"/>
  <c r="FT102" i="1"/>
  <c r="CR215" i="1"/>
  <c r="CR191" i="1"/>
  <c r="CR174" i="1"/>
  <c r="CR158" i="1"/>
  <c r="CR152" i="1"/>
  <c r="CR150" i="1"/>
  <c r="CR156" i="1"/>
  <c r="CR112" i="1"/>
  <c r="CR106" i="1"/>
  <c r="CR108" i="1" s="1"/>
  <c r="CR110" i="1" s="1"/>
  <c r="CR120" i="1" s="1"/>
  <c r="CR154" i="1"/>
  <c r="CR109" i="1"/>
  <c r="CR102" i="1"/>
  <c r="EZ313" i="1"/>
  <c r="DT313" i="1"/>
  <c r="CN313" i="1"/>
  <c r="BH313" i="1"/>
  <c r="AB313" i="1"/>
  <c r="DH313" i="1"/>
  <c r="CB313" i="1"/>
  <c r="AV313" i="1"/>
  <c r="FI171" i="1"/>
  <c r="FI207" i="1" s="1"/>
  <c r="CW171" i="1"/>
  <c r="CW207" i="1" s="1"/>
  <c r="FO171" i="1"/>
  <c r="FO207" i="1" s="1"/>
  <c r="EI171" i="1"/>
  <c r="EI207" i="1" s="1"/>
  <c r="DC171" i="1"/>
  <c r="DC207" i="1" s="1"/>
  <c r="BW171" i="1"/>
  <c r="BW207" i="1" s="1"/>
  <c r="AQ171" i="1"/>
  <c r="AQ207" i="1" s="1"/>
  <c r="K171" i="1"/>
  <c r="K207" i="1" s="1"/>
  <c r="EX140" i="1"/>
  <c r="EX144" i="1" s="1"/>
  <c r="EX146" i="1" s="1"/>
  <c r="EX175" i="1"/>
  <c r="EX142" i="1"/>
  <c r="BN175" i="1"/>
  <c r="L175" i="1"/>
  <c r="L140" i="1"/>
  <c r="FS175" i="1"/>
  <c r="FS140" i="1"/>
  <c r="FS144" i="1" s="1"/>
  <c r="FS146" i="1" s="1"/>
  <c r="FS142" i="1"/>
  <c r="FP198" i="1"/>
  <c r="FP201" i="1" s="1"/>
  <c r="FP209" i="1" s="1"/>
  <c r="FP101" i="1"/>
  <c r="FP124" i="1"/>
  <c r="AR198" i="1"/>
  <c r="AR201" i="1" s="1"/>
  <c r="AR209" i="1" s="1"/>
  <c r="AR101" i="1"/>
  <c r="AR124" i="1"/>
  <c r="DH144" i="1"/>
  <c r="DH146" i="1" s="1"/>
  <c r="CG198" i="1"/>
  <c r="CG201" i="1" s="1"/>
  <c r="CG209" i="1" s="1"/>
  <c r="CG124" i="1"/>
  <c r="CG101" i="1"/>
  <c r="T198" i="1"/>
  <c r="T201" i="1" s="1"/>
  <c r="T209" i="1" s="1"/>
  <c r="T124" i="1"/>
  <c r="T101" i="1"/>
  <c r="FB140" i="1"/>
  <c r="FB144" i="1" s="1"/>
  <c r="FB146" i="1" s="1"/>
  <c r="AU144" i="1"/>
  <c r="AU146" i="1" s="1"/>
  <c r="ER144" i="1"/>
  <c r="ER146" i="1" s="1"/>
  <c r="FA198" i="1"/>
  <c r="FA201" i="1" s="1"/>
  <c r="FA209" i="1" s="1"/>
  <c r="FA124" i="1"/>
  <c r="FA101" i="1"/>
  <c r="FW144" i="1"/>
  <c r="FW146" i="1" s="1"/>
  <c r="EZ198" i="1"/>
  <c r="EZ201" i="1" s="1"/>
  <c r="EZ209" i="1" s="1"/>
  <c r="EZ124" i="1"/>
  <c r="EZ101" i="1"/>
  <c r="BF198" i="1"/>
  <c r="BF201" i="1" s="1"/>
  <c r="BF209" i="1" s="1"/>
  <c r="BF124" i="1"/>
  <c r="BF101" i="1"/>
  <c r="DS198" i="1"/>
  <c r="DS201" i="1" s="1"/>
  <c r="DS209" i="1" s="1"/>
  <c r="DS101" i="1"/>
  <c r="DS124" i="1"/>
  <c r="EX215" i="1"/>
  <c r="EX191" i="1"/>
  <c r="EX174" i="1"/>
  <c r="EX150" i="1"/>
  <c r="EX112" i="1"/>
  <c r="EX106" i="1"/>
  <c r="EX108" i="1" s="1"/>
  <c r="EX110" i="1" s="1"/>
  <c r="EX120" i="1" s="1"/>
  <c r="EX102" i="1"/>
  <c r="EX109" i="1"/>
  <c r="F144" i="1"/>
  <c r="F146" i="1" s="1"/>
  <c r="S215" i="1"/>
  <c r="S191" i="1"/>
  <c r="S150" i="1"/>
  <c r="S148" i="1"/>
  <c r="S174" i="1"/>
  <c r="S152" i="1"/>
  <c r="S109" i="1"/>
  <c r="S106" i="1"/>
  <c r="S108" i="1" s="1"/>
  <c r="S110" i="1" s="1"/>
  <c r="S120" i="1" s="1"/>
  <c r="S102" i="1"/>
  <c r="S112" i="1"/>
  <c r="CQ215" i="1"/>
  <c r="CQ191" i="1"/>
  <c r="CQ174" i="1"/>
  <c r="CQ150" i="1"/>
  <c r="CQ152" i="1" s="1"/>
  <c r="CQ148" i="1"/>
  <c r="CQ102" i="1"/>
  <c r="CQ112" i="1"/>
  <c r="CQ106" i="1"/>
  <c r="CQ108" i="1" s="1"/>
  <c r="CQ109" i="1"/>
  <c r="DP215" i="1"/>
  <c r="DP191" i="1"/>
  <c r="DP174" i="1"/>
  <c r="DP158" i="1"/>
  <c r="DP152" i="1"/>
  <c r="DP150" i="1"/>
  <c r="DP156" i="1"/>
  <c r="DP112" i="1"/>
  <c r="DP106" i="1"/>
  <c r="DP108" i="1" s="1"/>
  <c r="DP154" i="1"/>
  <c r="DP109" i="1"/>
  <c r="DP102" i="1"/>
  <c r="CD215" i="1"/>
  <c r="CD191" i="1"/>
  <c r="CD174" i="1"/>
  <c r="CD150" i="1"/>
  <c r="CD112" i="1"/>
  <c r="CD106" i="1"/>
  <c r="CD108" i="1" s="1"/>
  <c r="CD102" i="1"/>
  <c r="CD109" i="1"/>
  <c r="DO215" i="1"/>
  <c r="DO191" i="1"/>
  <c r="DO174" i="1"/>
  <c r="DO150" i="1"/>
  <c r="DO102" i="1"/>
  <c r="DO148" i="1"/>
  <c r="DO152" i="1" s="1"/>
  <c r="DO112" i="1"/>
  <c r="DO106" i="1"/>
  <c r="DO108" i="1" s="1"/>
  <c r="DO110" i="1" s="1"/>
  <c r="DO120" i="1" s="1"/>
  <c r="DO109" i="1"/>
  <c r="V215" i="1"/>
  <c r="V191" i="1"/>
  <c r="V174" i="1"/>
  <c r="V150" i="1"/>
  <c r="V102" i="1"/>
  <c r="V109" i="1"/>
  <c r="V112" i="1"/>
  <c r="V106" i="1"/>
  <c r="V108" i="1" s="1"/>
  <c r="V110" i="1" s="1"/>
  <c r="V120" i="1" s="1"/>
  <c r="DY215" i="1"/>
  <c r="DY191" i="1"/>
  <c r="DY174" i="1"/>
  <c r="DY158" i="1"/>
  <c r="DY152" i="1"/>
  <c r="DY150" i="1"/>
  <c r="DY156" i="1"/>
  <c r="DY112" i="1"/>
  <c r="DY154" i="1"/>
  <c r="DY109" i="1"/>
  <c r="DY106" i="1"/>
  <c r="DY108" i="1" s="1"/>
  <c r="DY110" i="1" s="1"/>
  <c r="DY120" i="1" s="1"/>
  <c r="DY102" i="1"/>
  <c r="AO215" i="1"/>
  <c r="AO191" i="1"/>
  <c r="AO174" i="1"/>
  <c r="AO150" i="1"/>
  <c r="AO148" i="1"/>
  <c r="AO112" i="1"/>
  <c r="AO109" i="1"/>
  <c r="AO106" i="1"/>
  <c r="AO108" i="1" s="1"/>
  <c r="AO110" i="1" s="1"/>
  <c r="AO120" i="1" s="1"/>
  <c r="AO102" i="1"/>
  <c r="ED215" i="1"/>
  <c r="ED191" i="1"/>
  <c r="ED174" i="1"/>
  <c r="ED148" i="1"/>
  <c r="ED102" i="1"/>
  <c r="ED112" i="1"/>
  <c r="ED106" i="1"/>
  <c r="ED108" i="1" s="1"/>
  <c r="ED110" i="1" s="1"/>
  <c r="ED120" i="1" s="1"/>
  <c r="ED109" i="1"/>
  <c r="EN215" i="1"/>
  <c r="EN191" i="1"/>
  <c r="EN174" i="1"/>
  <c r="EN152" i="1"/>
  <c r="EN150" i="1"/>
  <c r="EN148" i="1"/>
  <c r="EN112" i="1"/>
  <c r="EN106" i="1"/>
  <c r="EN108" i="1" s="1"/>
  <c r="EN109" i="1"/>
  <c r="EN102" i="1"/>
  <c r="BL215" i="1"/>
  <c r="BL191" i="1"/>
  <c r="BL174" i="1"/>
  <c r="BL152" i="1"/>
  <c r="BL158" i="1"/>
  <c r="BL150" i="1"/>
  <c r="BL156" i="1"/>
  <c r="BL112" i="1"/>
  <c r="BL106" i="1"/>
  <c r="BL108" i="1" s="1"/>
  <c r="BL154" i="1"/>
  <c r="BL109" i="1"/>
  <c r="BL102" i="1"/>
  <c r="BK215" i="1"/>
  <c r="BK191" i="1"/>
  <c r="BK174" i="1"/>
  <c r="BK148" i="1"/>
  <c r="BK102" i="1"/>
  <c r="BK112" i="1"/>
  <c r="BK106" i="1"/>
  <c r="BK108" i="1" s="1"/>
  <c r="BK109" i="1"/>
  <c r="DB175" i="1"/>
  <c r="DB140" i="1"/>
  <c r="DB142" i="1"/>
  <c r="E175" i="1"/>
  <c r="DR198" i="1"/>
  <c r="DR201" i="1" s="1"/>
  <c r="DR209" i="1" s="1"/>
  <c r="DR124" i="1"/>
  <c r="DR101" i="1"/>
  <c r="AN215" i="1"/>
  <c r="AN191" i="1"/>
  <c r="AN174" i="1"/>
  <c r="AN152" i="1"/>
  <c r="AN158" i="1"/>
  <c r="AN150" i="1"/>
  <c r="AN156" i="1"/>
  <c r="AN154" i="1"/>
  <c r="AN112" i="1"/>
  <c r="AN106" i="1"/>
  <c r="AN108" i="1" s="1"/>
  <c r="AN109" i="1"/>
  <c r="AN102" i="1"/>
  <c r="EG313" i="1"/>
  <c r="AO313" i="1"/>
  <c r="J175" i="1"/>
  <c r="J140" i="1"/>
  <c r="J144" i="1" s="1"/>
  <c r="J146" i="1" s="1"/>
  <c r="J142" i="1"/>
  <c r="DC198" i="1"/>
  <c r="DC201" i="1" s="1"/>
  <c r="DC209" i="1" s="1"/>
  <c r="DC101" i="1"/>
  <c r="DC124" i="1"/>
  <c r="D198" i="1"/>
  <c r="D201" i="1" s="1"/>
  <c r="D209" i="1" s="1"/>
  <c r="D124" i="1"/>
  <c r="D101" i="1"/>
  <c r="E198" i="1"/>
  <c r="E201" i="1" s="1"/>
  <c r="E209" i="1" s="1"/>
  <c r="E124" i="1"/>
  <c r="E101" i="1"/>
  <c r="E140" i="1" s="1"/>
  <c r="CA191" i="1"/>
  <c r="CA215" i="1"/>
  <c r="CA174" i="1"/>
  <c r="CA150" i="1"/>
  <c r="CA102" i="1"/>
  <c r="CA112" i="1"/>
  <c r="CA106" i="1"/>
  <c r="CA108" i="1" s="1"/>
  <c r="CA142" i="1"/>
  <c r="CA109" i="1"/>
  <c r="DK215" i="1"/>
  <c r="DK191" i="1"/>
  <c r="DK150" i="1"/>
  <c r="DK174" i="1"/>
  <c r="DK109" i="1"/>
  <c r="DK112" i="1"/>
  <c r="DK106" i="1"/>
  <c r="DK108" i="1" s="1"/>
  <c r="DK110" i="1" s="1"/>
  <c r="DK120" i="1" s="1"/>
  <c r="DK102" i="1"/>
  <c r="EN313" i="1"/>
  <c r="H313" i="1"/>
  <c r="FE313" i="1"/>
  <c r="DY313" i="1"/>
  <c r="CS313" i="1"/>
  <c r="BM313" i="1"/>
  <c r="AG313" i="1"/>
  <c r="AQ175" i="1"/>
  <c r="AQ140" i="1"/>
  <c r="AQ142" i="1"/>
  <c r="EP140" i="1"/>
  <c r="EP144" i="1" s="1"/>
  <c r="EP146" i="1" s="1"/>
  <c r="EP175" i="1"/>
  <c r="EP142" i="1"/>
  <c r="BF140" i="1"/>
  <c r="BF175" i="1"/>
  <c r="BF142" i="1"/>
  <c r="EU175" i="1"/>
  <c r="EU140" i="1"/>
  <c r="EU144" i="1" s="1"/>
  <c r="EU146" i="1" s="1"/>
  <c r="EU142" i="1"/>
  <c r="BV144" i="1"/>
  <c r="BV146" i="1" s="1"/>
  <c r="FH144" i="1"/>
  <c r="FH146" i="1" s="1"/>
  <c r="DK142" i="1"/>
  <c r="DK144" i="1" s="1"/>
  <c r="DK146" i="1" s="1"/>
  <c r="FF198" i="1"/>
  <c r="FF201" i="1" s="1"/>
  <c r="FF209" i="1" s="1"/>
  <c r="FF124" i="1"/>
  <c r="FF101" i="1"/>
  <c r="AH198" i="1"/>
  <c r="AH201" i="1" s="1"/>
  <c r="AH209" i="1" s="1"/>
  <c r="AH124" i="1"/>
  <c r="AH101" i="1"/>
  <c r="DF215" i="1"/>
  <c r="DF191" i="1"/>
  <c r="DF174" i="1"/>
  <c r="DF152" i="1"/>
  <c r="DF150" i="1"/>
  <c r="DF102" i="1"/>
  <c r="DF106" i="1"/>
  <c r="DF108" i="1" s="1"/>
  <c r="DF112" i="1"/>
  <c r="DF109" i="1"/>
  <c r="DF148" i="1"/>
  <c r="BW198" i="1"/>
  <c r="BW201" i="1" s="1"/>
  <c r="BW209" i="1" s="1"/>
  <c r="BW101" i="1"/>
  <c r="BW124" i="1"/>
  <c r="EB198" i="1"/>
  <c r="EB201" i="1" s="1"/>
  <c r="EB209" i="1" s="1"/>
  <c r="EB124" i="1"/>
  <c r="EB101" i="1"/>
  <c r="FQ215" i="1"/>
  <c r="FQ191" i="1"/>
  <c r="FQ174" i="1"/>
  <c r="FQ148" i="1"/>
  <c r="FQ150" i="1"/>
  <c r="FQ112" i="1"/>
  <c r="FQ106" i="1"/>
  <c r="FQ108" i="1" s="1"/>
  <c r="FQ102" i="1"/>
  <c r="FQ109" i="1"/>
  <c r="DU198" i="1"/>
  <c r="DU201" i="1" s="1"/>
  <c r="DU209" i="1" s="1"/>
  <c r="DU124" i="1"/>
  <c r="DU101" i="1"/>
  <c r="DT198" i="1"/>
  <c r="DT201" i="1" s="1"/>
  <c r="DT209" i="1" s="1"/>
  <c r="DT101" i="1"/>
  <c r="DT124" i="1"/>
  <c r="CW198" i="1"/>
  <c r="CW201" i="1" s="1"/>
  <c r="CW209" i="1" s="1"/>
  <c r="CW124" i="1"/>
  <c r="CW101" i="1"/>
  <c r="DG215" i="1"/>
  <c r="DG191" i="1"/>
  <c r="DG174" i="1"/>
  <c r="DG154" i="1"/>
  <c r="DG158" i="1"/>
  <c r="DG152" i="1"/>
  <c r="DG150" i="1"/>
  <c r="DG102" i="1"/>
  <c r="DG156" i="1"/>
  <c r="DG112" i="1"/>
  <c r="DG106" i="1"/>
  <c r="DG108" i="1" s="1"/>
  <c r="DG109" i="1"/>
  <c r="AT191" i="1"/>
  <c r="AT215" i="1"/>
  <c r="AT174" i="1"/>
  <c r="AT102" i="1"/>
  <c r="AT106" i="1"/>
  <c r="AT108" i="1" s="1"/>
  <c r="AT112" i="1"/>
  <c r="AT109" i="1"/>
  <c r="AT148" i="1"/>
  <c r="AL215" i="1"/>
  <c r="AL191" i="1"/>
  <c r="AL174" i="1"/>
  <c r="AL150" i="1"/>
  <c r="AL102" i="1"/>
  <c r="AL112" i="1"/>
  <c r="AL106" i="1"/>
  <c r="AL108" i="1" s="1"/>
  <c r="AL109" i="1"/>
  <c r="FW215" i="1"/>
  <c r="FW191" i="1"/>
  <c r="FW150" i="1"/>
  <c r="FW174" i="1"/>
  <c r="FW109" i="1"/>
  <c r="FW112" i="1"/>
  <c r="FW106" i="1"/>
  <c r="FW108" i="1" s="1"/>
  <c r="FW110" i="1" s="1"/>
  <c r="FW120" i="1" s="1"/>
  <c r="FW102" i="1"/>
  <c r="CK215" i="1"/>
  <c r="CK191" i="1"/>
  <c r="CK174" i="1"/>
  <c r="CK148" i="1"/>
  <c r="CK112" i="1"/>
  <c r="CK109" i="1"/>
  <c r="CK106" i="1"/>
  <c r="CK108" i="1" s="1"/>
  <c r="CK102" i="1"/>
  <c r="FN215" i="1"/>
  <c r="FN191" i="1"/>
  <c r="FN174" i="1"/>
  <c r="FN150" i="1"/>
  <c r="FN148" i="1"/>
  <c r="FN112" i="1"/>
  <c r="FN106" i="1"/>
  <c r="FN108" i="1" s="1"/>
  <c r="FN102" i="1"/>
  <c r="FN109" i="1"/>
  <c r="AP215" i="1"/>
  <c r="AP191" i="1"/>
  <c r="AP174" i="1"/>
  <c r="AP150" i="1"/>
  <c r="AP148" i="1"/>
  <c r="AP152" i="1" s="1"/>
  <c r="AP112" i="1"/>
  <c r="AP106" i="1"/>
  <c r="AP108" i="1" s="1"/>
  <c r="AP110" i="1" s="1"/>
  <c r="AP120" i="1" s="1"/>
  <c r="AP102" i="1"/>
  <c r="AP109" i="1"/>
  <c r="O215" i="1"/>
  <c r="O174" i="1"/>
  <c r="O191" i="1"/>
  <c r="O102" i="1"/>
  <c r="O112" i="1"/>
  <c r="O106" i="1"/>
  <c r="O108" i="1" s="1"/>
  <c r="O148" i="1"/>
  <c r="O109" i="1"/>
  <c r="FU215" i="1"/>
  <c r="FU191" i="1"/>
  <c r="FU174" i="1"/>
  <c r="FU152" i="1"/>
  <c r="FU150" i="1"/>
  <c r="FU148" i="1"/>
  <c r="FU112" i="1"/>
  <c r="FU109" i="1"/>
  <c r="FU106" i="1"/>
  <c r="FU108" i="1" s="1"/>
  <c r="FU102" i="1"/>
  <c r="CS215" i="1"/>
  <c r="CS191" i="1"/>
  <c r="CS174" i="1"/>
  <c r="CS158" i="1"/>
  <c r="CS152" i="1"/>
  <c r="CS150" i="1"/>
  <c r="CS156" i="1"/>
  <c r="CS112" i="1"/>
  <c r="CS154" i="1"/>
  <c r="CS109" i="1"/>
  <c r="CS106" i="1"/>
  <c r="CS108" i="1" s="1"/>
  <c r="CS110" i="1" s="1"/>
  <c r="CS120" i="1" s="1"/>
  <c r="CS102" i="1"/>
  <c r="I215" i="1"/>
  <c r="I191" i="1"/>
  <c r="I174" i="1"/>
  <c r="I148" i="1"/>
  <c r="I112" i="1"/>
  <c r="I109" i="1"/>
  <c r="I106" i="1"/>
  <c r="I108" i="1" s="1"/>
  <c r="I102" i="1"/>
  <c r="CY201" i="1"/>
  <c r="CY209" i="1" s="1"/>
  <c r="BD191" i="1"/>
  <c r="BD215" i="1"/>
  <c r="BD174" i="1"/>
  <c r="BD148" i="1"/>
  <c r="BD112" i="1"/>
  <c r="BD106" i="1"/>
  <c r="BD108" i="1" s="1"/>
  <c r="BD110" i="1" s="1"/>
  <c r="BD120" i="1" s="1"/>
  <c r="BD109" i="1"/>
  <c r="BD102" i="1"/>
  <c r="EK110" i="1"/>
  <c r="EK120" i="1" s="1"/>
  <c r="EK185" i="1"/>
  <c r="EK210" i="1" s="1"/>
  <c r="EK180" i="1"/>
  <c r="EK184" i="1"/>
  <c r="EK176" i="1"/>
  <c r="EK178" i="1"/>
  <c r="EK182" i="1"/>
  <c r="DH215" i="1"/>
  <c r="DH191" i="1"/>
  <c r="DH174" i="1"/>
  <c r="DH152" i="1"/>
  <c r="DH150" i="1"/>
  <c r="DH148" i="1"/>
  <c r="DH112" i="1"/>
  <c r="DH106" i="1"/>
  <c r="DH108" i="1" s="1"/>
  <c r="DH110" i="1" s="1"/>
  <c r="DH120" i="1" s="1"/>
  <c r="DH109" i="1"/>
  <c r="DH102" i="1"/>
  <c r="AF215" i="1"/>
  <c r="AF191" i="1"/>
  <c r="AF174" i="1"/>
  <c r="AF152" i="1"/>
  <c r="AF158" i="1"/>
  <c r="AF150" i="1"/>
  <c r="AF156" i="1"/>
  <c r="AF112" i="1"/>
  <c r="AF106" i="1"/>
  <c r="AF108" i="1" s="1"/>
  <c r="AF154" i="1"/>
  <c r="AF109" i="1"/>
  <c r="AF102" i="1"/>
  <c r="CP215" i="1"/>
  <c r="CP191" i="1"/>
  <c r="CP174" i="1"/>
  <c r="CP148" i="1"/>
  <c r="CP102" i="1"/>
  <c r="CP106" i="1"/>
  <c r="CP108" i="1" s="1"/>
  <c r="CP110" i="1" s="1"/>
  <c r="CP120" i="1" s="1"/>
  <c r="CP109" i="1"/>
  <c r="CP112" i="1"/>
  <c r="R140" i="1"/>
  <c r="R144" i="1" s="1"/>
  <c r="R146" i="1" s="1"/>
  <c r="R175" i="1"/>
  <c r="R142" i="1"/>
  <c r="CK142" i="1"/>
  <c r="CK140" i="1"/>
  <c r="CK175" i="1"/>
  <c r="BY215" i="1"/>
  <c r="BY191" i="1"/>
  <c r="BY174" i="1"/>
  <c r="BY148" i="1"/>
  <c r="BY152" i="1"/>
  <c r="BY150" i="1"/>
  <c r="BY112" i="1"/>
  <c r="BY106" i="1"/>
  <c r="BY108" i="1" s="1"/>
  <c r="BY110" i="1" s="1"/>
  <c r="BY120" i="1" s="1"/>
  <c r="BY102" i="1"/>
  <c r="BY142" i="1"/>
  <c r="BY109" i="1"/>
  <c r="FV215" i="1"/>
  <c r="FV191" i="1"/>
  <c r="FV174" i="1"/>
  <c r="FV150" i="1"/>
  <c r="FV148" i="1"/>
  <c r="FV112" i="1"/>
  <c r="FV106" i="1"/>
  <c r="FV108" i="1" s="1"/>
  <c r="FV109" i="1"/>
  <c r="FV102" i="1"/>
  <c r="AX215" i="1"/>
  <c r="AX191" i="1"/>
  <c r="AX174" i="1"/>
  <c r="AX150" i="1"/>
  <c r="AX112" i="1"/>
  <c r="AX109" i="1"/>
  <c r="AX102" i="1"/>
  <c r="AX106" i="1"/>
  <c r="AX108" i="1" s="1"/>
  <c r="DA313" i="1"/>
  <c r="I313" i="1"/>
  <c r="EK217" i="1"/>
  <c r="CT175" i="1"/>
  <c r="EE175" i="1"/>
  <c r="EE142" i="1"/>
  <c r="EE140" i="1"/>
  <c r="EE144" i="1" s="1"/>
  <c r="EE146" i="1" s="1"/>
  <c r="BN198" i="1"/>
  <c r="BN201" i="1" s="1"/>
  <c r="BN209" i="1" s="1"/>
  <c r="BN124" i="1"/>
  <c r="BN101" i="1"/>
  <c r="BN140" i="1" s="1"/>
  <c r="AZ198" i="1"/>
  <c r="AZ201" i="1" s="1"/>
  <c r="AZ209" i="1" s="1"/>
  <c r="AZ124" i="1"/>
  <c r="AZ101" i="1"/>
  <c r="EC198" i="1"/>
  <c r="EC201" i="1" s="1"/>
  <c r="EC209" i="1" s="1"/>
  <c r="EC124" i="1"/>
  <c r="EC101" i="1"/>
  <c r="ET215" i="1"/>
  <c r="ET191" i="1"/>
  <c r="ET174" i="1"/>
  <c r="ET150" i="1"/>
  <c r="ET102" i="1"/>
  <c r="ET109" i="1"/>
  <c r="ET112" i="1"/>
  <c r="ET106" i="1"/>
  <c r="ET108" i="1" s="1"/>
  <c r="ET110" i="1" s="1"/>
  <c r="ET120" i="1" s="1"/>
  <c r="CU215" i="1"/>
  <c r="CU191" i="1"/>
  <c r="CU174" i="1"/>
  <c r="CU150" i="1"/>
  <c r="CU156" i="1"/>
  <c r="CU158" i="1"/>
  <c r="CU154" i="1"/>
  <c r="CU109" i="1"/>
  <c r="CU112" i="1"/>
  <c r="CU102" i="1"/>
  <c r="CU152" i="1"/>
  <c r="CU106" i="1"/>
  <c r="CU108" i="1" s="1"/>
  <c r="BJ215" i="1"/>
  <c r="BJ191" i="1"/>
  <c r="BJ174" i="1"/>
  <c r="BJ148" i="1"/>
  <c r="BJ102" i="1"/>
  <c r="BJ109" i="1"/>
  <c r="BJ112" i="1"/>
  <c r="BJ106" i="1"/>
  <c r="BJ108" i="1" s="1"/>
  <c r="BJ110" i="1" s="1"/>
  <c r="BJ120" i="1" s="1"/>
  <c r="FJ215" i="1"/>
  <c r="FJ191" i="1"/>
  <c r="FJ174" i="1"/>
  <c r="FJ148" i="1"/>
  <c r="FJ102" i="1"/>
  <c r="FJ112" i="1"/>
  <c r="FJ106" i="1"/>
  <c r="FJ108" i="1" s="1"/>
  <c r="FJ110" i="1" s="1"/>
  <c r="FJ120" i="1" s="1"/>
  <c r="FJ109" i="1"/>
  <c r="FE215" i="1"/>
  <c r="FE191" i="1"/>
  <c r="FE174" i="1"/>
  <c r="FE158" i="1"/>
  <c r="FE152" i="1"/>
  <c r="FE150" i="1"/>
  <c r="FE156" i="1"/>
  <c r="FE112" i="1"/>
  <c r="FE154" i="1"/>
  <c r="FE109" i="1"/>
  <c r="FE106" i="1"/>
  <c r="FE108" i="1" s="1"/>
  <c r="FE102" i="1"/>
  <c r="BU215" i="1"/>
  <c r="BU191" i="1"/>
  <c r="BU174" i="1"/>
  <c r="BU152" i="1"/>
  <c r="BU158" i="1"/>
  <c r="BU150" i="1"/>
  <c r="BU156" i="1"/>
  <c r="BU154" i="1"/>
  <c r="BU112" i="1"/>
  <c r="BU109" i="1"/>
  <c r="BU106" i="1"/>
  <c r="BU108" i="1" s="1"/>
  <c r="BU110" i="1" s="1"/>
  <c r="BU120" i="1" s="1"/>
  <c r="BU102" i="1"/>
  <c r="H215" i="1"/>
  <c r="H191" i="1"/>
  <c r="H174" i="1"/>
  <c r="H148" i="1"/>
  <c r="H112" i="1"/>
  <c r="H106" i="1"/>
  <c r="H108" i="1" s="1"/>
  <c r="H110" i="1" s="1"/>
  <c r="H120" i="1" s="1"/>
  <c r="H109" i="1"/>
  <c r="H102" i="1"/>
  <c r="FZ274" i="1"/>
  <c r="FX313" i="1"/>
  <c r="ER313" i="1"/>
  <c r="DL313" i="1"/>
  <c r="CF313" i="1"/>
  <c r="AZ313" i="1"/>
  <c r="T313" i="1"/>
  <c r="W313" i="1"/>
  <c r="CZ313" i="1"/>
  <c r="BT313" i="1"/>
  <c r="AN313" i="1"/>
  <c r="FZ169" i="1"/>
  <c r="FA171" i="1"/>
  <c r="FA207" i="1" s="1"/>
  <c r="DU171" i="1"/>
  <c r="DU207" i="1" s="1"/>
  <c r="CO171" i="1"/>
  <c r="CO207" i="1" s="1"/>
  <c r="BI171" i="1"/>
  <c r="BI207" i="1" s="1"/>
  <c r="FG171" i="1"/>
  <c r="FG207" i="1" s="1"/>
  <c r="EA171" i="1"/>
  <c r="EA207" i="1" s="1"/>
  <c r="CU171" i="1"/>
  <c r="CU207" i="1" s="1"/>
  <c r="BO171" i="1"/>
  <c r="BO207" i="1" s="1"/>
  <c r="AI171" i="1"/>
  <c r="AI207" i="1" s="1"/>
  <c r="C171" i="1"/>
  <c r="C207" i="1" s="1"/>
  <c r="FZ166" i="1"/>
  <c r="AI175" i="1"/>
  <c r="AI140" i="1"/>
  <c r="AI144" i="1" s="1"/>
  <c r="AI146" i="1" s="1"/>
  <c r="AI142" i="1"/>
  <c r="EH175" i="1"/>
  <c r="EH140" i="1"/>
  <c r="EH142" i="1"/>
  <c r="AX140" i="1"/>
  <c r="AX142" i="1"/>
  <c r="AX175" i="1"/>
  <c r="FE144" i="1"/>
  <c r="FE146" i="1" s="1"/>
  <c r="DO175" i="1"/>
  <c r="DO142" i="1"/>
  <c r="DO140" i="1"/>
  <c r="DO144" i="1" s="1"/>
  <c r="DO146" i="1" s="1"/>
  <c r="DE144" i="1"/>
  <c r="DE146" i="1" s="1"/>
  <c r="AG144" i="1"/>
  <c r="AG146" i="1" s="1"/>
  <c r="FZ103" i="1"/>
  <c r="CA140" i="1"/>
  <c r="CA144" i="1" s="1"/>
  <c r="CA146" i="1" s="1"/>
  <c r="DW175" i="1"/>
  <c r="DW142" i="1"/>
  <c r="DW140" i="1"/>
  <c r="DW144" i="1" s="1"/>
  <c r="DW146" i="1" s="1"/>
  <c r="DN140" i="1"/>
  <c r="DN144" i="1" s="1"/>
  <c r="DN146" i="1" s="1"/>
  <c r="EJ198" i="1"/>
  <c r="EJ201" i="1" s="1"/>
  <c r="EJ209" i="1" s="1"/>
  <c r="EJ124" i="1"/>
  <c r="EJ101" i="1"/>
  <c r="L198" i="1"/>
  <c r="L201" i="1" s="1"/>
  <c r="L209" i="1" s="1"/>
  <c r="L101" i="1"/>
  <c r="L142" i="1" s="1"/>
  <c r="L124" i="1"/>
  <c r="BA198" i="1"/>
  <c r="BA201" i="1" s="1"/>
  <c r="BA209" i="1" s="1"/>
  <c r="BA124" i="1"/>
  <c r="BA101" i="1"/>
  <c r="CV198" i="1"/>
  <c r="CV201" i="1" s="1"/>
  <c r="CV209" i="1" s="1"/>
  <c r="CV124" i="1"/>
  <c r="CV101" i="1"/>
  <c r="FC144" i="1"/>
  <c r="FC146" i="1" s="1"/>
  <c r="BC175" i="1"/>
  <c r="BC140" i="1"/>
  <c r="BC144" i="1" s="1"/>
  <c r="BC146" i="1" s="1"/>
  <c r="BC142" i="1"/>
  <c r="CO198" i="1"/>
  <c r="CO201" i="1" s="1"/>
  <c r="CO209" i="1" s="1"/>
  <c r="CO124" i="1"/>
  <c r="CO101" i="1"/>
  <c r="CN198" i="1"/>
  <c r="CN201" i="1" s="1"/>
  <c r="CN209" i="1" s="1"/>
  <c r="CN101" i="1"/>
  <c r="CN124" i="1"/>
  <c r="CM198" i="1"/>
  <c r="CM201" i="1" s="1"/>
  <c r="CM209" i="1" s="1"/>
  <c r="CM101" i="1"/>
  <c r="CM124" i="1"/>
  <c r="N215" i="1"/>
  <c r="N191" i="1"/>
  <c r="N174" i="1"/>
  <c r="N102" i="1"/>
  <c r="N148" i="1"/>
  <c r="N106" i="1"/>
  <c r="N108" i="1" s="1"/>
  <c r="N112" i="1"/>
  <c r="N109" i="1"/>
  <c r="CH215" i="1"/>
  <c r="CH191" i="1"/>
  <c r="CH174" i="1"/>
  <c r="CH150" i="1"/>
  <c r="CH102" i="1"/>
  <c r="CH109" i="1"/>
  <c r="CH112" i="1"/>
  <c r="CH106" i="1"/>
  <c r="CH108" i="1" s="1"/>
  <c r="W215" i="1"/>
  <c r="W191" i="1"/>
  <c r="W174" i="1"/>
  <c r="W150" i="1"/>
  <c r="W102" i="1"/>
  <c r="W112" i="1"/>
  <c r="W106" i="1"/>
  <c r="W108" i="1" s="1"/>
  <c r="W110" i="1" s="1"/>
  <c r="W120" i="1" s="1"/>
  <c r="W109" i="1"/>
  <c r="CE215" i="1"/>
  <c r="CE191" i="1"/>
  <c r="CE150" i="1"/>
  <c r="CE158" i="1"/>
  <c r="CE156" i="1"/>
  <c r="CE174" i="1"/>
  <c r="CE154" i="1"/>
  <c r="CE152" i="1"/>
  <c r="CE109" i="1"/>
  <c r="CE106" i="1"/>
  <c r="CE108" i="1" s="1"/>
  <c r="CE110" i="1" s="1"/>
  <c r="CE120" i="1" s="1"/>
  <c r="CE102" i="1"/>
  <c r="CE112" i="1"/>
  <c r="FS191" i="1"/>
  <c r="FS215" i="1"/>
  <c r="FS174" i="1"/>
  <c r="FS154" i="1"/>
  <c r="FS158" i="1"/>
  <c r="FS152" i="1"/>
  <c r="FS150" i="1"/>
  <c r="FS102" i="1"/>
  <c r="FS156" i="1"/>
  <c r="FS112" i="1"/>
  <c r="FS106" i="1"/>
  <c r="FS108" i="1" s="1"/>
  <c r="FS109" i="1"/>
  <c r="AD215" i="1"/>
  <c r="AD191" i="1"/>
  <c r="AD174" i="1"/>
  <c r="AD148" i="1"/>
  <c r="AD102" i="1"/>
  <c r="AD106" i="1"/>
  <c r="AD108" i="1" s="1"/>
  <c r="AD110" i="1" s="1"/>
  <c r="AD120" i="1" s="1"/>
  <c r="AD109" i="1"/>
  <c r="AD112" i="1"/>
  <c r="DJ215" i="1"/>
  <c r="DJ191" i="1"/>
  <c r="DJ174" i="1"/>
  <c r="DJ148" i="1"/>
  <c r="DJ112" i="1"/>
  <c r="DJ106" i="1"/>
  <c r="DJ108" i="1" s="1"/>
  <c r="DJ110" i="1" s="1"/>
  <c r="DJ120" i="1" s="1"/>
  <c r="DJ109" i="1"/>
  <c r="DJ102" i="1"/>
  <c r="X215" i="1"/>
  <c r="X191" i="1"/>
  <c r="X174" i="1"/>
  <c r="X152" i="1"/>
  <c r="X158" i="1"/>
  <c r="X150" i="1"/>
  <c r="X156" i="1"/>
  <c r="X112" i="1"/>
  <c r="X106" i="1"/>
  <c r="X108" i="1" s="1"/>
  <c r="X109" i="1"/>
  <c r="X102" i="1"/>
  <c r="X154" i="1"/>
  <c r="CX215" i="1"/>
  <c r="CX191" i="1"/>
  <c r="CX174" i="1"/>
  <c r="CX158" i="1"/>
  <c r="CX154" i="1"/>
  <c r="CX152" i="1"/>
  <c r="CX150" i="1"/>
  <c r="CX102" i="1"/>
  <c r="CX112" i="1"/>
  <c r="CX106" i="1"/>
  <c r="CX108" i="1" s="1"/>
  <c r="CX110" i="1" s="1"/>
  <c r="CX120" i="1" s="1"/>
  <c r="CX156" i="1"/>
  <c r="CX109" i="1"/>
  <c r="EO215" i="1"/>
  <c r="EO191" i="1"/>
  <c r="EO174" i="1"/>
  <c r="EO148" i="1"/>
  <c r="EO112" i="1"/>
  <c r="EO109" i="1"/>
  <c r="EO106" i="1"/>
  <c r="EO108" i="1" s="1"/>
  <c r="EO110" i="1" s="1"/>
  <c r="EO120" i="1" s="1"/>
  <c r="EO102" i="1"/>
  <c r="BM215" i="1"/>
  <c r="BM191" i="1"/>
  <c r="BM174" i="1"/>
  <c r="BM150" i="1"/>
  <c r="BM112" i="1"/>
  <c r="BM109" i="1"/>
  <c r="BM106" i="1"/>
  <c r="BM108" i="1" s="1"/>
  <c r="BM102" i="1"/>
  <c r="BC215" i="1"/>
  <c r="BC191" i="1"/>
  <c r="BC174" i="1"/>
  <c r="BC152" i="1"/>
  <c r="BC150" i="1"/>
  <c r="BC102" i="1"/>
  <c r="BC148" i="1"/>
  <c r="BC112" i="1"/>
  <c r="BC106" i="1"/>
  <c r="BC108" i="1" s="1"/>
  <c r="BC109" i="1"/>
  <c r="EK116" i="1"/>
  <c r="EK121" i="1" s="1"/>
  <c r="EK125" i="1" s="1"/>
  <c r="EK204" i="1" s="1"/>
  <c r="EK119" i="1"/>
  <c r="FL215" i="1"/>
  <c r="FL191" i="1"/>
  <c r="FL174" i="1"/>
  <c r="FL148" i="1"/>
  <c r="FL112" i="1"/>
  <c r="FL106" i="1"/>
  <c r="FL108" i="1" s="1"/>
  <c r="FL109" i="1"/>
  <c r="FL102" i="1"/>
  <c r="CB215" i="1"/>
  <c r="CB191" i="1"/>
  <c r="CB174" i="1"/>
  <c r="CB148" i="1"/>
  <c r="CB112" i="1"/>
  <c r="CB106" i="1"/>
  <c r="CB108" i="1" s="1"/>
  <c r="CB110" i="1" s="1"/>
  <c r="CB120" i="1" s="1"/>
  <c r="CB109" i="1"/>
  <c r="CB102" i="1"/>
  <c r="BE215" i="1"/>
  <c r="BE191" i="1"/>
  <c r="BE174" i="1"/>
  <c r="BE148" i="1"/>
  <c r="BE112" i="1"/>
  <c r="BE109" i="1"/>
  <c r="BE106" i="1"/>
  <c r="BE108" i="1" s="1"/>
  <c r="BE102" i="1"/>
  <c r="DI144" i="1"/>
  <c r="DI146" i="1" s="1"/>
  <c r="BS144" i="1"/>
  <c r="BS146" i="1" s="1"/>
  <c r="DZ198" i="1"/>
  <c r="DZ201" i="1" s="1"/>
  <c r="DZ209" i="1" s="1"/>
  <c r="DZ124" i="1"/>
  <c r="DZ101" i="1"/>
  <c r="EC144" i="1"/>
  <c r="EC146" i="1" s="1"/>
  <c r="FO198" i="1"/>
  <c r="FO201" i="1" s="1"/>
  <c r="FO209" i="1" s="1"/>
  <c r="FO101" i="1"/>
  <c r="FO124" i="1"/>
  <c r="AQ198" i="1"/>
  <c r="AQ201" i="1" s="1"/>
  <c r="AQ209" i="1" s="1"/>
  <c r="AQ101" i="1"/>
  <c r="AQ124" i="1"/>
  <c r="BZ215" i="1"/>
  <c r="BZ191" i="1"/>
  <c r="BZ174" i="1"/>
  <c r="BZ150" i="1"/>
  <c r="BZ102" i="1"/>
  <c r="BZ106" i="1"/>
  <c r="BZ108" i="1" s="1"/>
  <c r="BZ110" i="1" s="1"/>
  <c r="BZ120" i="1" s="1"/>
  <c r="BZ112" i="1"/>
  <c r="BZ109" i="1"/>
  <c r="N144" i="1"/>
  <c r="N146" i="1" s="1"/>
  <c r="FX198" i="1"/>
  <c r="FX201" i="1" s="1"/>
  <c r="FX209" i="1" s="1"/>
  <c r="FX124" i="1"/>
  <c r="FX101" i="1"/>
  <c r="DE215" i="1"/>
  <c r="DE191" i="1"/>
  <c r="DE174" i="1"/>
  <c r="DE148" i="1"/>
  <c r="DE112" i="1"/>
  <c r="DE106" i="1"/>
  <c r="DE108" i="1" s="1"/>
  <c r="DE102" i="1"/>
  <c r="DE109" i="1"/>
  <c r="CP144" i="1"/>
  <c r="CP146" i="1" s="1"/>
  <c r="CJ144" i="1"/>
  <c r="CJ146" i="1" s="1"/>
  <c r="BI198" i="1"/>
  <c r="BI201" i="1" s="1"/>
  <c r="BI209" i="1" s="1"/>
  <c r="BI124" i="1"/>
  <c r="BI101" i="1"/>
  <c r="BH198" i="1"/>
  <c r="BH201" i="1" s="1"/>
  <c r="BH209" i="1" s="1"/>
  <c r="BH101" i="1"/>
  <c r="BH124" i="1"/>
  <c r="M215" i="1"/>
  <c r="M191" i="1"/>
  <c r="M174" i="1"/>
  <c r="M148" i="1"/>
  <c r="M152" i="1"/>
  <c r="M150" i="1"/>
  <c r="M112" i="1"/>
  <c r="M106" i="1"/>
  <c r="M108" i="1" s="1"/>
  <c r="M110" i="1" s="1"/>
  <c r="M120" i="1" s="1"/>
  <c r="M102" i="1"/>
  <c r="M109" i="1"/>
  <c r="BZ140" i="1"/>
  <c r="BZ144" i="1" s="1"/>
  <c r="BZ146" i="1" s="1"/>
  <c r="EI175" i="1"/>
  <c r="BQ198" i="1"/>
  <c r="BQ201" i="1" s="1"/>
  <c r="BQ209" i="1" s="1"/>
  <c r="BQ124" i="1"/>
  <c r="BQ101" i="1"/>
  <c r="DQ215" i="1"/>
  <c r="DQ191" i="1"/>
  <c r="DQ174" i="1"/>
  <c r="DQ152" i="1"/>
  <c r="DQ150" i="1"/>
  <c r="DQ148" i="1"/>
  <c r="DQ112" i="1"/>
  <c r="DQ109" i="1"/>
  <c r="DQ106" i="1"/>
  <c r="DQ108" i="1" s="1"/>
  <c r="DQ102" i="1"/>
  <c r="EW215" i="1"/>
  <c r="EW191" i="1"/>
  <c r="EW174" i="1"/>
  <c r="EW148" i="1"/>
  <c r="EW112" i="1"/>
  <c r="EW109" i="1"/>
  <c r="EW106" i="1"/>
  <c r="EW108" i="1" s="1"/>
  <c r="EW102" i="1"/>
  <c r="BS215" i="1"/>
  <c r="BS191" i="1"/>
  <c r="BS174" i="1"/>
  <c r="BS150" i="1"/>
  <c r="BS102" i="1"/>
  <c r="BS112" i="1"/>
  <c r="BS106" i="1"/>
  <c r="BS108" i="1" s="1"/>
  <c r="BS109" i="1"/>
  <c r="BS148" i="1"/>
  <c r="BS152" i="1" s="1"/>
  <c r="BV215" i="1"/>
  <c r="BV191" i="1"/>
  <c r="BV174" i="1"/>
  <c r="BV148" i="1"/>
  <c r="BV112" i="1"/>
  <c r="BV109" i="1"/>
  <c r="BV106" i="1"/>
  <c r="BV108" i="1" s="1"/>
  <c r="BV110" i="1" s="1"/>
  <c r="BV120" i="1" s="1"/>
  <c r="BV102" i="1"/>
  <c r="CI215" i="1"/>
  <c r="CI191" i="1"/>
  <c r="CI174" i="1"/>
  <c r="CI150" i="1"/>
  <c r="CI102" i="1"/>
  <c r="CI148" i="1"/>
  <c r="CI112" i="1"/>
  <c r="CI106" i="1"/>
  <c r="CI108" i="1" s="1"/>
  <c r="CI109" i="1"/>
  <c r="CJ191" i="1"/>
  <c r="CJ215" i="1"/>
  <c r="CJ174" i="1"/>
  <c r="CJ152" i="1"/>
  <c r="CJ150" i="1"/>
  <c r="CJ148" i="1"/>
  <c r="CJ112" i="1"/>
  <c r="CJ106" i="1"/>
  <c r="CJ108" i="1" s="1"/>
  <c r="CJ109" i="1"/>
  <c r="CJ102" i="1"/>
  <c r="DI215" i="1"/>
  <c r="DI191" i="1"/>
  <c r="DI174" i="1"/>
  <c r="DI152" i="1"/>
  <c r="DI150" i="1"/>
  <c r="DI148" i="1"/>
  <c r="DI112" i="1"/>
  <c r="DI109" i="1"/>
  <c r="DI102" i="1"/>
  <c r="DI106" i="1"/>
  <c r="DI108" i="1" s="1"/>
  <c r="DI110" i="1" s="1"/>
  <c r="DI120" i="1" s="1"/>
  <c r="AG215" i="1"/>
  <c r="AG191" i="1"/>
  <c r="AG174" i="1"/>
  <c r="AG148" i="1"/>
  <c r="AG112" i="1"/>
  <c r="AG109" i="1"/>
  <c r="AG106" i="1"/>
  <c r="AG108" i="1" s="1"/>
  <c r="AG102" i="1"/>
  <c r="BR215" i="1"/>
  <c r="BR191" i="1"/>
  <c r="BR174" i="1"/>
  <c r="BR152" i="1"/>
  <c r="BR150" i="1"/>
  <c r="BR148" i="1"/>
  <c r="BR102" i="1"/>
  <c r="BR112" i="1"/>
  <c r="BR106" i="1"/>
  <c r="BR108" i="1" s="1"/>
  <c r="BR109" i="1"/>
  <c r="EF215" i="1"/>
  <c r="EF191" i="1"/>
  <c r="EF174" i="1"/>
  <c r="EF152" i="1"/>
  <c r="EF150" i="1"/>
  <c r="EF148" i="1"/>
  <c r="EF112" i="1"/>
  <c r="EF106" i="1"/>
  <c r="EF108" i="1" s="1"/>
  <c r="EF110" i="1" s="1"/>
  <c r="EF120" i="1" s="1"/>
  <c r="EF109" i="1"/>
  <c r="EF102" i="1"/>
  <c r="AV215" i="1"/>
  <c r="AV191" i="1"/>
  <c r="AV174" i="1"/>
  <c r="AV152" i="1"/>
  <c r="AV158" i="1"/>
  <c r="AV150" i="1"/>
  <c r="AV156" i="1"/>
  <c r="AV154" i="1"/>
  <c r="AV112" i="1"/>
  <c r="AV106" i="1"/>
  <c r="AV108" i="1" s="1"/>
  <c r="AV110" i="1" s="1"/>
  <c r="AV120" i="1" s="1"/>
  <c r="AV109" i="1"/>
  <c r="AV102" i="1"/>
  <c r="G215" i="1"/>
  <c r="G174" i="1"/>
  <c r="G102" i="1"/>
  <c r="G112" i="1"/>
  <c r="G106" i="1"/>
  <c r="G108" i="1" s="1"/>
  <c r="G191" i="1"/>
  <c r="G148" i="1"/>
  <c r="G109" i="1"/>
  <c r="C135" i="1"/>
  <c r="FZ132" i="1"/>
  <c r="BX198" i="1"/>
  <c r="BX201" i="1" s="1"/>
  <c r="BX209" i="1" s="1"/>
  <c r="BX101" i="1"/>
  <c r="BX124" i="1"/>
  <c r="CF198" i="1"/>
  <c r="CF201" i="1" s="1"/>
  <c r="CF209" i="1" s="1"/>
  <c r="CF124" i="1"/>
  <c r="CF101" i="1"/>
  <c r="AA198" i="1"/>
  <c r="AA201" i="1" s="1"/>
  <c r="AA209" i="1" s="1"/>
  <c r="AA101" i="1"/>
  <c r="AA124" i="1"/>
  <c r="DN215" i="1"/>
  <c r="DN191" i="1"/>
  <c r="DN174" i="1"/>
  <c r="DN152" i="1"/>
  <c r="DN150" i="1"/>
  <c r="DN102" i="1"/>
  <c r="DN148" i="1"/>
  <c r="DN106" i="1"/>
  <c r="DN108" i="1" s="1"/>
  <c r="DN110" i="1" s="1"/>
  <c r="DN120" i="1" s="1"/>
  <c r="DN109" i="1"/>
  <c r="DN112" i="1"/>
  <c r="FB215" i="1"/>
  <c r="FB191" i="1"/>
  <c r="FB174" i="1"/>
  <c r="FB150" i="1"/>
  <c r="FB102" i="1"/>
  <c r="FB106" i="1"/>
  <c r="FB108" i="1" s="1"/>
  <c r="FB110" i="1" s="1"/>
  <c r="FB120" i="1" s="1"/>
  <c r="FB109" i="1"/>
  <c r="FB112" i="1"/>
  <c r="EW313" i="1"/>
  <c r="CK313" i="1"/>
  <c r="Y313" i="1"/>
  <c r="AP175" i="1"/>
  <c r="AP140" i="1"/>
  <c r="AP142" i="1"/>
  <c r="C298" i="1"/>
  <c r="FZ298" i="1" s="1"/>
  <c r="FZ284" i="1"/>
  <c r="FP313" i="1"/>
  <c r="EJ313" i="1"/>
  <c r="DD313" i="1"/>
  <c r="BX313" i="1"/>
  <c r="AR313" i="1"/>
  <c r="L313" i="1"/>
  <c r="CR313" i="1"/>
  <c r="BL313" i="1"/>
  <c r="AF313" i="1"/>
  <c r="ES171" i="1"/>
  <c r="ES207" i="1" s="1"/>
  <c r="DM171" i="1"/>
  <c r="DM207" i="1" s="1"/>
  <c r="CG171" i="1"/>
  <c r="CG207" i="1" s="1"/>
  <c r="BA171" i="1"/>
  <c r="BA207" i="1" s="1"/>
  <c r="EY171" i="1"/>
  <c r="EY207" i="1" s="1"/>
  <c r="DS171" i="1"/>
  <c r="DS207" i="1" s="1"/>
  <c r="CM171" i="1"/>
  <c r="CM207" i="1" s="1"/>
  <c r="BG171" i="1"/>
  <c r="BG207" i="1" s="1"/>
  <c r="AA171" i="1"/>
  <c r="AA207" i="1" s="1"/>
  <c r="S175" i="1"/>
  <c r="S140" i="1"/>
  <c r="S144" i="1" s="1"/>
  <c r="S146" i="1" s="1"/>
  <c r="S142" i="1"/>
  <c r="DR140" i="1"/>
  <c r="DR144" i="1" s="1"/>
  <c r="DR146" i="1" s="1"/>
  <c r="DR175" i="1"/>
  <c r="DR142" i="1"/>
  <c r="AH175" i="1"/>
  <c r="AH140" i="1"/>
  <c r="AH144" i="1" s="1"/>
  <c r="AH146" i="1" s="1"/>
  <c r="AH142" i="1"/>
  <c r="CH144" i="1"/>
  <c r="CH146" i="1" s="1"/>
  <c r="FD144" i="1"/>
  <c r="FD146" i="1" s="1"/>
  <c r="BY140" i="1"/>
  <c r="BY144" i="1" s="1"/>
  <c r="BY146" i="1" s="1"/>
  <c r="BU144" i="1"/>
  <c r="BU146" i="1" s="1"/>
  <c r="DC144" i="1"/>
  <c r="DC146" i="1" s="1"/>
  <c r="DD198" i="1"/>
  <c r="DD201" i="1" s="1"/>
  <c r="DD209" i="1" s="1"/>
  <c r="DD101" i="1"/>
  <c r="DD124" i="1"/>
  <c r="BP198" i="1"/>
  <c r="BP201" i="1" s="1"/>
  <c r="BP209" i="1" s="1"/>
  <c r="BP124" i="1"/>
  <c r="BP101" i="1"/>
  <c r="BP140" i="1" s="1"/>
  <c r="ES198" i="1"/>
  <c r="ES201" i="1" s="1"/>
  <c r="ES209" i="1" s="1"/>
  <c r="ES124" i="1"/>
  <c r="ES101" i="1"/>
  <c r="U198" i="1"/>
  <c r="U201" i="1" s="1"/>
  <c r="U209" i="1" s="1"/>
  <c r="U124" i="1"/>
  <c r="U101" i="1"/>
  <c r="AS215" i="1"/>
  <c r="AS191" i="1"/>
  <c r="AS174" i="1"/>
  <c r="AS148" i="1"/>
  <c r="AS112" i="1"/>
  <c r="AS106" i="1"/>
  <c r="AS108" i="1" s="1"/>
  <c r="AS110" i="1" s="1"/>
  <c r="AS120" i="1" s="1"/>
  <c r="AS102" i="1"/>
  <c r="AS109" i="1"/>
  <c r="BJ144" i="1"/>
  <c r="BJ146" i="1" s="1"/>
  <c r="BD144" i="1"/>
  <c r="BD146" i="1" s="1"/>
  <c r="ER198" i="1"/>
  <c r="ER201" i="1" s="1"/>
  <c r="ER209" i="1" s="1"/>
  <c r="ER101" i="1"/>
  <c r="ER124" i="1"/>
  <c r="CB144" i="1"/>
  <c r="CB146" i="1" s="1"/>
  <c r="EM144" i="1"/>
  <c r="EM146" i="1" s="1"/>
  <c r="AC198" i="1"/>
  <c r="AC201" i="1" s="1"/>
  <c r="AC209" i="1" s="1"/>
  <c r="AC124" i="1"/>
  <c r="AC101" i="1"/>
  <c r="EA215" i="1"/>
  <c r="EA191" i="1"/>
  <c r="EA174" i="1"/>
  <c r="EA148" i="1"/>
  <c r="EA109" i="1"/>
  <c r="EA112" i="1"/>
  <c r="EA106" i="1"/>
  <c r="EA108" i="1" s="1"/>
  <c r="EA102" i="1"/>
  <c r="AB198" i="1"/>
  <c r="AB201" i="1" s="1"/>
  <c r="AB209" i="1" s="1"/>
  <c r="AB101" i="1"/>
  <c r="AB124" i="1"/>
  <c r="BR144" i="1"/>
  <c r="BR146" i="1" s="1"/>
  <c r="I135" i="1"/>
  <c r="I137" i="1" s="1"/>
  <c r="BG198" i="1"/>
  <c r="BG201" i="1" s="1"/>
  <c r="BG209" i="1" s="1"/>
  <c r="BG101" i="1"/>
  <c r="BG124" i="1"/>
  <c r="AU191" i="1"/>
  <c r="AU215" i="1"/>
  <c r="AU174" i="1"/>
  <c r="AU154" i="1"/>
  <c r="AU152" i="1"/>
  <c r="AU158" i="1"/>
  <c r="AU150" i="1"/>
  <c r="AU102" i="1"/>
  <c r="AU156" i="1"/>
  <c r="AU112" i="1"/>
  <c r="AU106" i="1"/>
  <c r="AU108" i="1" s="1"/>
  <c r="AU110" i="1" s="1"/>
  <c r="AU120" i="1" s="1"/>
  <c r="AU109" i="1"/>
  <c r="EE215" i="1"/>
  <c r="EE191" i="1"/>
  <c r="EE174" i="1"/>
  <c r="EE150" i="1"/>
  <c r="EE102" i="1"/>
  <c r="EE112" i="1"/>
  <c r="EE106" i="1"/>
  <c r="EE108" i="1" s="1"/>
  <c r="EE109" i="1"/>
  <c r="EV215" i="1"/>
  <c r="EV191" i="1"/>
  <c r="EV174" i="1"/>
  <c r="EV150" i="1"/>
  <c r="EV112" i="1"/>
  <c r="EV106" i="1"/>
  <c r="EV108" i="1" s="1"/>
  <c r="EV110" i="1" s="1"/>
  <c r="EV120" i="1" s="1"/>
  <c r="EV102" i="1"/>
  <c r="EV109" i="1"/>
  <c r="EQ215" i="1"/>
  <c r="EQ191" i="1"/>
  <c r="EQ148" i="1"/>
  <c r="EQ174" i="1"/>
  <c r="EQ109" i="1"/>
  <c r="EQ106" i="1"/>
  <c r="EQ108" i="1" s="1"/>
  <c r="EQ110" i="1" s="1"/>
  <c r="EQ120" i="1" s="1"/>
  <c r="EQ102" i="1"/>
  <c r="EQ112" i="1"/>
  <c r="DV215" i="1"/>
  <c r="DV191" i="1"/>
  <c r="DV174" i="1"/>
  <c r="DV150" i="1"/>
  <c r="DV102" i="1"/>
  <c r="DV109" i="1"/>
  <c r="DV112" i="1"/>
  <c r="DV106" i="1"/>
  <c r="DV108" i="1" s="1"/>
  <c r="FG215" i="1"/>
  <c r="FG191" i="1"/>
  <c r="FG174" i="1"/>
  <c r="FG150" i="1"/>
  <c r="FG156" i="1"/>
  <c r="FG158" i="1"/>
  <c r="FG154" i="1"/>
  <c r="FG109" i="1"/>
  <c r="FG152" i="1"/>
  <c r="FG112" i="1"/>
  <c r="FG102" i="1"/>
  <c r="FG106" i="1"/>
  <c r="FG108" i="1" s="1"/>
  <c r="FG110" i="1" s="1"/>
  <c r="FG120" i="1" s="1"/>
  <c r="EP215" i="1"/>
  <c r="EP191" i="1"/>
  <c r="EP174" i="1"/>
  <c r="EP158" i="1"/>
  <c r="EP150" i="1"/>
  <c r="EP156" i="1"/>
  <c r="EP154" i="1"/>
  <c r="EP112" i="1"/>
  <c r="EP152" i="1"/>
  <c r="EP106" i="1"/>
  <c r="EP108" i="1" s="1"/>
  <c r="EP102" i="1"/>
  <c r="EP109" i="1"/>
  <c r="R215" i="1"/>
  <c r="R191" i="1"/>
  <c r="R174" i="1"/>
  <c r="R148" i="1"/>
  <c r="R112" i="1"/>
  <c r="R106" i="1"/>
  <c r="R108" i="1" s="1"/>
  <c r="R110" i="1" s="1"/>
  <c r="R120" i="1" s="1"/>
  <c r="R102" i="1"/>
  <c r="R109" i="1"/>
  <c r="FM215" i="1"/>
  <c r="FM191" i="1"/>
  <c r="FM174" i="1"/>
  <c r="FM148" i="1"/>
  <c r="FM112" i="1"/>
  <c r="FM109" i="1"/>
  <c r="FM106" i="1"/>
  <c r="FM108" i="1" s="1"/>
  <c r="FM102" i="1"/>
  <c r="CC215" i="1"/>
  <c r="CC191" i="1"/>
  <c r="CC174" i="1"/>
  <c r="CC158" i="1"/>
  <c r="CC152" i="1"/>
  <c r="CC150" i="1"/>
  <c r="CC156" i="1"/>
  <c r="CC112" i="1"/>
  <c r="CC109" i="1"/>
  <c r="CC106" i="1"/>
  <c r="CC108" i="1" s="1"/>
  <c r="CC102" i="1"/>
  <c r="CC154" i="1"/>
  <c r="FK215" i="1"/>
  <c r="FK191" i="1"/>
  <c r="FK174" i="1"/>
  <c r="FK150" i="1"/>
  <c r="FK102" i="1"/>
  <c r="FK112" i="1"/>
  <c r="FK106" i="1"/>
  <c r="FK108" i="1" s="1"/>
  <c r="FK148" i="1"/>
  <c r="FK152" i="1" s="1"/>
  <c r="FK109" i="1"/>
  <c r="FR191" i="1"/>
  <c r="FR215" i="1"/>
  <c r="FR174" i="1"/>
  <c r="FR154" i="1"/>
  <c r="FR158" i="1"/>
  <c r="FR152" i="1"/>
  <c r="FR150" i="1"/>
  <c r="FR102" i="1"/>
  <c r="FR156" i="1"/>
  <c r="FR106" i="1"/>
  <c r="FR108" i="1" s="1"/>
  <c r="FR110" i="1" s="1"/>
  <c r="FR120" i="1" s="1"/>
  <c r="FR112" i="1"/>
  <c r="FR109" i="1"/>
  <c r="Y215" i="1"/>
  <c r="Y191" i="1"/>
  <c r="Y174" i="1"/>
  <c r="Y152" i="1"/>
  <c r="Y150" i="1"/>
  <c r="Y148" i="1"/>
  <c r="Y112" i="1"/>
  <c r="Y109" i="1"/>
  <c r="Y106" i="1"/>
  <c r="Y108" i="1" s="1"/>
  <c r="Y102" i="1"/>
  <c r="CZ215" i="1"/>
  <c r="CZ191" i="1"/>
  <c r="CZ174" i="1"/>
  <c r="CZ152" i="1"/>
  <c r="CZ150" i="1"/>
  <c r="CZ148" i="1"/>
  <c r="CZ112" i="1"/>
  <c r="CZ106" i="1"/>
  <c r="CZ108" i="1" s="1"/>
  <c r="CZ110" i="1" s="1"/>
  <c r="CZ120" i="1" s="1"/>
  <c r="CZ109" i="1"/>
  <c r="CZ102" i="1"/>
  <c r="P215" i="1"/>
  <c r="P191" i="1"/>
  <c r="P174" i="1"/>
  <c r="P150" i="1"/>
  <c r="P112" i="1"/>
  <c r="P106" i="1"/>
  <c r="P108" i="1" s="1"/>
  <c r="P110" i="1" s="1"/>
  <c r="P120" i="1" s="1"/>
  <c r="P109" i="1"/>
  <c r="P102" i="1"/>
  <c r="F215" i="1"/>
  <c r="F191" i="1"/>
  <c r="F174" i="1"/>
  <c r="F148" i="1"/>
  <c r="F102" i="1"/>
  <c r="F112" i="1"/>
  <c r="F106" i="1"/>
  <c r="F108" i="1" s="1"/>
  <c r="F110" i="1" s="1"/>
  <c r="F120" i="1" s="1"/>
  <c r="F109" i="1"/>
  <c r="DM198" i="1"/>
  <c r="DM201" i="1" s="1"/>
  <c r="DM209" i="1" s="1"/>
  <c r="DM124" i="1"/>
  <c r="DM101" i="1"/>
  <c r="FZ88" i="1"/>
  <c r="C96" i="1"/>
  <c r="EY198" i="1"/>
  <c r="EY201" i="1" s="1"/>
  <c r="EY209" i="1" s="1"/>
  <c r="EY101" i="1"/>
  <c r="EY124" i="1"/>
  <c r="FC215" i="1"/>
  <c r="FC191" i="1"/>
  <c r="FC174" i="1"/>
  <c r="FC148" i="1"/>
  <c r="FC102" i="1"/>
  <c r="FC112" i="1"/>
  <c r="FC106" i="1"/>
  <c r="FC108" i="1" s="1"/>
  <c r="FC109" i="1"/>
  <c r="DA215" i="1"/>
  <c r="DA191" i="1"/>
  <c r="DA174" i="1"/>
  <c r="DA158" i="1"/>
  <c r="DA152" i="1"/>
  <c r="DA150" i="1"/>
  <c r="DA156" i="1"/>
  <c r="DA154" i="1"/>
  <c r="DA112" i="1"/>
  <c r="DA109" i="1"/>
  <c r="DA106" i="1"/>
  <c r="DA108" i="1" s="1"/>
  <c r="DA102" i="1"/>
  <c r="Q215" i="1"/>
  <c r="Q191" i="1"/>
  <c r="Q174" i="1"/>
  <c r="Q150" i="1"/>
  <c r="Q148" i="1"/>
  <c r="Q112" i="1"/>
  <c r="Q109" i="1"/>
  <c r="Q106" i="1"/>
  <c r="Q108" i="1" s="1"/>
  <c r="Q102" i="1"/>
  <c r="AI215" i="1"/>
  <c r="AI191" i="1"/>
  <c r="AI174" i="1"/>
  <c r="AI150" i="1"/>
  <c r="AI109" i="1"/>
  <c r="AI106" i="1"/>
  <c r="AI108" i="1" s="1"/>
  <c r="AI110" i="1" s="1"/>
  <c r="AI120" i="1" s="1"/>
  <c r="AI102" i="1"/>
  <c r="AI112" i="1"/>
  <c r="DX215" i="1"/>
  <c r="DX191" i="1"/>
  <c r="DX174" i="1"/>
  <c r="DX158" i="1"/>
  <c r="DX152" i="1"/>
  <c r="DX150" i="1"/>
  <c r="DX156" i="1"/>
  <c r="DX112" i="1"/>
  <c r="DX106" i="1"/>
  <c r="DX108" i="1" s="1"/>
  <c r="DX110" i="1" s="1"/>
  <c r="DX120" i="1" s="1"/>
  <c r="DX154" i="1"/>
  <c r="DX109" i="1"/>
  <c r="DX102" i="1"/>
  <c r="DQ313" i="1"/>
  <c r="BE313" i="1"/>
  <c r="AA175" i="1"/>
  <c r="AA140" i="1"/>
  <c r="AA144" i="1" s="1"/>
  <c r="AA146" i="1" s="1"/>
  <c r="AA142" i="1"/>
  <c r="DZ175" i="1"/>
  <c r="DZ140" i="1"/>
  <c r="DZ142" i="1"/>
  <c r="C283" i="1"/>
  <c r="FZ270" i="1"/>
  <c r="DX313" i="1"/>
  <c r="FU313" i="1"/>
  <c r="EO313" i="1"/>
  <c r="DI313" i="1"/>
  <c r="CC313" i="1"/>
  <c r="AW313" i="1"/>
  <c r="Q313" i="1"/>
  <c r="K175" i="1"/>
  <c r="FV140" i="1"/>
  <c r="FV144" i="1" s="1"/>
  <c r="FV146" i="1" s="1"/>
  <c r="FV175" i="1"/>
  <c r="FV142" i="1"/>
  <c r="DJ140" i="1"/>
  <c r="DJ144" i="1" s="1"/>
  <c r="DJ146" i="1" s="1"/>
  <c r="DJ142" i="1"/>
  <c r="DJ175" i="1"/>
  <c r="Z175" i="1"/>
  <c r="Z142" i="1"/>
  <c r="EF144" i="1"/>
  <c r="EF146" i="1" s="1"/>
  <c r="AV144" i="1"/>
  <c r="AV146" i="1" s="1"/>
  <c r="BP175" i="1"/>
  <c r="CU144" i="1"/>
  <c r="CU146" i="1" s="1"/>
  <c r="ET140" i="1"/>
  <c r="ET144" i="1" s="1"/>
  <c r="ET146" i="1" s="1"/>
  <c r="H144" i="1"/>
  <c r="H146" i="1" s="1"/>
  <c r="AM142" i="1"/>
  <c r="FQ144" i="1"/>
  <c r="FQ146" i="1" s="1"/>
  <c r="AF144" i="1"/>
  <c r="AF146" i="1" s="1"/>
  <c r="CT198" i="1"/>
  <c r="CT201" i="1" s="1"/>
  <c r="CT209" i="1" s="1"/>
  <c r="CT124" i="1"/>
  <c r="CT101" i="1"/>
  <c r="Z198" i="1"/>
  <c r="Z201" i="1" s="1"/>
  <c r="Z209" i="1" s="1"/>
  <c r="Z124" i="1"/>
  <c r="Z101" i="1"/>
  <c r="BO215" i="1"/>
  <c r="BO191" i="1"/>
  <c r="BO174" i="1"/>
  <c r="BO150" i="1"/>
  <c r="BO148" i="1"/>
  <c r="BO109" i="1"/>
  <c r="BO152" i="1"/>
  <c r="BO112" i="1"/>
  <c r="BO106" i="1"/>
  <c r="BO108" i="1" s="1"/>
  <c r="BO110" i="1" s="1"/>
  <c r="BO120" i="1" s="1"/>
  <c r="BO102" i="1"/>
  <c r="BO142" i="1"/>
  <c r="BO144" i="1" s="1"/>
  <c r="BO146" i="1" s="1"/>
  <c r="Q140" i="1"/>
  <c r="Q144" i="1" s="1"/>
  <c r="Q146" i="1" s="1"/>
  <c r="EI198" i="1"/>
  <c r="EI201" i="1" s="1"/>
  <c r="EI209" i="1" s="1"/>
  <c r="EI101" i="1"/>
  <c r="EI124" i="1"/>
  <c r="K198" i="1"/>
  <c r="K201" i="1" s="1"/>
  <c r="K209" i="1" s="1"/>
  <c r="K101" i="1"/>
  <c r="K140" i="1" s="1"/>
  <c r="K124" i="1"/>
  <c r="EN144" i="1"/>
  <c r="EN146" i="1" s="1"/>
  <c r="AD144" i="1"/>
  <c r="AD146" i="1" s="1"/>
  <c r="DL198" i="1"/>
  <c r="DL201" i="1" s="1"/>
  <c r="DL209" i="1" s="1"/>
  <c r="DL124" i="1"/>
  <c r="DL101" i="1"/>
  <c r="EL215" i="1"/>
  <c r="EL191" i="1"/>
  <c r="EL174" i="1"/>
  <c r="EL102" i="1"/>
  <c r="EL148" i="1"/>
  <c r="EL106" i="1"/>
  <c r="EL108" i="1" s="1"/>
  <c r="EL110" i="1" s="1"/>
  <c r="EL120" i="1" s="1"/>
  <c r="EL112" i="1"/>
  <c r="EL109" i="1"/>
  <c r="FH198" i="1"/>
  <c r="FH201" i="1" s="1"/>
  <c r="FH209" i="1" s="1"/>
  <c r="FH101" i="1"/>
  <c r="FH124" i="1"/>
  <c r="DF175" i="1"/>
  <c r="DF142" i="1"/>
  <c r="DF140" i="1"/>
  <c r="DF144" i="1" s="1"/>
  <c r="DF146" i="1" s="1"/>
  <c r="BK144" i="1"/>
  <c r="BK146" i="1" s="1"/>
  <c r="FI198" i="1"/>
  <c r="FI201" i="1" s="1"/>
  <c r="FI209" i="1" s="1"/>
  <c r="FI124" i="1"/>
  <c r="FI101" i="1"/>
  <c r="AK198" i="1"/>
  <c r="AK201" i="1" s="1"/>
  <c r="AK209" i="1" s="1"/>
  <c r="AK124" i="1"/>
  <c r="AK101" i="1"/>
  <c r="EO144" i="1"/>
  <c r="EO146" i="1" s="1"/>
  <c r="AY215" i="1"/>
  <c r="AY191" i="1"/>
  <c r="AY150" i="1"/>
  <c r="AY148" i="1"/>
  <c r="AY174" i="1"/>
  <c r="AY152" i="1"/>
  <c r="AY109" i="1"/>
  <c r="AY112" i="1"/>
  <c r="AY106" i="1"/>
  <c r="AY108" i="1" s="1"/>
  <c r="AY102" i="1"/>
  <c r="EM215" i="1"/>
  <c r="EM191" i="1"/>
  <c r="EM174" i="1"/>
  <c r="EM150" i="1"/>
  <c r="EM102" i="1"/>
  <c r="EM112" i="1"/>
  <c r="EM106" i="1"/>
  <c r="EM108" i="1" s="1"/>
  <c r="EM148" i="1"/>
  <c r="EM109" i="1"/>
  <c r="BH144" i="1"/>
  <c r="BH146" i="1" s="1"/>
  <c r="DB215" i="1"/>
  <c r="DB191" i="1"/>
  <c r="DB174" i="1"/>
  <c r="DB150" i="1"/>
  <c r="DB156" i="1"/>
  <c r="DB154" i="1"/>
  <c r="DB112" i="1"/>
  <c r="DB158" i="1"/>
  <c r="DB106" i="1"/>
  <c r="DB108" i="1" s="1"/>
  <c r="DB102" i="1"/>
  <c r="DB109" i="1"/>
  <c r="DB152" i="1"/>
  <c r="EU215" i="1"/>
  <c r="EU191" i="1"/>
  <c r="EU174" i="1"/>
  <c r="EU150" i="1"/>
  <c r="EU102" i="1"/>
  <c r="EU148" i="1"/>
  <c r="EU152" i="1" s="1"/>
  <c r="EU112" i="1"/>
  <c r="EU106" i="1"/>
  <c r="EU108" i="1" s="1"/>
  <c r="EU110" i="1" s="1"/>
  <c r="EU120" i="1" s="1"/>
  <c r="EU109" i="1"/>
  <c r="BB215" i="1"/>
  <c r="BB191" i="1"/>
  <c r="BB174" i="1"/>
  <c r="BB102" i="1"/>
  <c r="BB148" i="1"/>
  <c r="BB106" i="1"/>
  <c r="BB108" i="1" s="1"/>
  <c r="BB110" i="1" s="1"/>
  <c r="BB120" i="1" s="1"/>
  <c r="BB109" i="1"/>
  <c r="BB112" i="1"/>
  <c r="EG215" i="1"/>
  <c r="EG191" i="1"/>
  <c r="EG174" i="1"/>
  <c r="EG150" i="1"/>
  <c r="EG112" i="1"/>
  <c r="EG109" i="1"/>
  <c r="EG106" i="1"/>
  <c r="EG108" i="1" s="1"/>
  <c r="EG102" i="1"/>
  <c r="AW215" i="1"/>
  <c r="AW191" i="1"/>
  <c r="AW174" i="1"/>
  <c r="AW152" i="1"/>
  <c r="AW158" i="1"/>
  <c r="AW150" i="1"/>
  <c r="AW156" i="1"/>
  <c r="AW112" i="1"/>
  <c r="AW109" i="1"/>
  <c r="AW102" i="1"/>
  <c r="AW106" i="1"/>
  <c r="AW108" i="1" s="1"/>
  <c r="AW154" i="1"/>
  <c r="FD215" i="1"/>
  <c r="FD191" i="1"/>
  <c r="FD174" i="1"/>
  <c r="FD158" i="1"/>
  <c r="FD152" i="1"/>
  <c r="FD150" i="1"/>
  <c r="FD156" i="1"/>
  <c r="FD112" i="1"/>
  <c r="FD106" i="1"/>
  <c r="FD108" i="1" s="1"/>
  <c r="FD154" i="1"/>
  <c r="FD109" i="1"/>
  <c r="FD102" i="1"/>
  <c r="BT215" i="1"/>
  <c r="BT191" i="1"/>
  <c r="BT174" i="1"/>
  <c r="BT152" i="1"/>
  <c r="BT158" i="1"/>
  <c r="BT150" i="1"/>
  <c r="BT156" i="1"/>
  <c r="BT154" i="1"/>
  <c r="BT112" i="1"/>
  <c r="BT106" i="1"/>
  <c r="BT108" i="1" s="1"/>
  <c r="BT110" i="1" s="1"/>
  <c r="BT120" i="1" s="1"/>
  <c r="BT109" i="1"/>
  <c r="BT102" i="1"/>
  <c r="DW215" i="1"/>
  <c r="DW191" i="1"/>
  <c r="DW174" i="1"/>
  <c r="DW150" i="1"/>
  <c r="DW102" i="1"/>
  <c r="DW112" i="1"/>
  <c r="DW106" i="1"/>
  <c r="DW108" i="1" s="1"/>
  <c r="DW110" i="1" s="1"/>
  <c r="DW120" i="1" s="1"/>
  <c r="DW109" i="1"/>
  <c r="FM184" i="1" l="1"/>
  <c r="FM180" i="1"/>
  <c r="FM182" i="1"/>
  <c r="FM178" i="1"/>
  <c r="FM176" i="1"/>
  <c r="FM185" i="1"/>
  <c r="FM210" i="1" s="1"/>
  <c r="EE185" i="1"/>
  <c r="EE210" i="1" s="1"/>
  <c r="EE182" i="1"/>
  <c r="EE184" i="1"/>
  <c r="EE178" i="1"/>
  <c r="EE176" i="1"/>
  <c r="EE180" i="1"/>
  <c r="FB180" i="1"/>
  <c r="FB176" i="1"/>
  <c r="FB182" i="1"/>
  <c r="FB185" i="1"/>
  <c r="FB210" i="1" s="1"/>
  <c r="FB184" i="1"/>
  <c r="FB178" i="1"/>
  <c r="EW184" i="1"/>
  <c r="EW185" i="1"/>
  <c r="EW210" i="1" s="1"/>
  <c r="EW178" i="1"/>
  <c r="EW182" i="1"/>
  <c r="EW176" i="1"/>
  <c r="EW180" i="1"/>
  <c r="CP180" i="1"/>
  <c r="CP176" i="1"/>
  <c r="CP182" i="1"/>
  <c r="CP185" i="1"/>
  <c r="CP210" i="1" s="1"/>
  <c r="CP184" i="1"/>
  <c r="CP178" i="1"/>
  <c r="FD185" i="1"/>
  <c r="FD210" i="1" s="1"/>
  <c r="FD182" i="1"/>
  <c r="FD180" i="1"/>
  <c r="FD184" i="1"/>
  <c r="FD178" i="1"/>
  <c r="FD176" i="1"/>
  <c r="AW110" i="1"/>
  <c r="AW120" i="1" s="1"/>
  <c r="EG116" i="1"/>
  <c r="EG119" i="1"/>
  <c r="EG193" i="1"/>
  <c r="EG248" i="1"/>
  <c r="EG261" i="1" s="1"/>
  <c r="DB184" i="1"/>
  <c r="DB182" i="1"/>
  <c r="DB178" i="1"/>
  <c r="DB176" i="1"/>
  <c r="DB185" i="1"/>
  <c r="DB210" i="1" s="1"/>
  <c r="DB180" i="1"/>
  <c r="EM110" i="1"/>
  <c r="EM120" i="1" s="1"/>
  <c r="EM178" i="1"/>
  <c r="EM184" i="1"/>
  <c r="EI215" i="1"/>
  <c r="EI191" i="1"/>
  <c r="EI150" i="1"/>
  <c r="EI148" i="1"/>
  <c r="EI109" i="1"/>
  <c r="EI152" i="1"/>
  <c r="EI174" i="1"/>
  <c r="EI106" i="1"/>
  <c r="EI108" i="1" s="1"/>
  <c r="EI110" i="1" s="1"/>
  <c r="EI120" i="1" s="1"/>
  <c r="EI102" i="1"/>
  <c r="EI112" i="1"/>
  <c r="EI140" i="1"/>
  <c r="DZ144" i="1"/>
  <c r="DZ146" i="1" s="1"/>
  <c r="AI193" i="1"/>
  <c r="AI248" i="1"/>
  <c r="AI261" i="1" s="1"/>
  <c r="DA110" i="1"/>
  <c r="DA120" i="1" s="1"/>
  <c r="FC185" i="1"/>
  <c r="FC210" i="1" s="1"/>
  <c r="FC182" i="1"/>
  <c r="FC180" i="1"/>
  <c r="FC184" i="1"/>
  <c r="FC178" i="1"/>
  <c r="FC176" i="1"/>
  <c r="DM215" i="1"/>
  <c r="DM191" i="1"/>
  <c r="DM174" i="1"/>
  <c r="DM112" i="1"/>
  <c r="DM106" i="1"/>
  <c r="DM108" i="1" s="1"/>
  <c r="DM110" i="1" s="1"/>
  <c r="DM120" i="1" s="1"/>
  <c r="DM150" i="1"/>
  <c r="DM102" i="1"/>
  <c r="DM109" i="1"/>
  <c r="DM142" i="1"/>
  <c r="DM140" i="1"/>
  <c r="DM144" i="1" s="1"/>
  <c r="DM146" i="1" s="1"/>
  <c r="Y193" i="1"/>
  <c r="Y248" i="1"/>
  <c r="Y261" i="1" s="1"/>
  <c r="FM116" i="1"/>
  <c r="FM119" i="1"/>
  <c r="FM248" i="1"/>
  <c r="FM261" i="1" s="1"/>
  <c r="FM193" i="1"/>
  <c r="R119" i="1"/>
  <c r="R116" i="1"/>
  <c r="EE110" i="1"/>
  <c r="EE120" i="1" s="1"/>
  <c r="EE193" i="1"/>
  <c r="EE248" i="1"/>
  <c r="EE261" i="1" s="1"/>
  <c r="AB215" i="1"/>
  <c r="AB191" i="1"/>
  <c r="AB174" i="1"/>
  <c r="AB148" i="1"/>
  <c r="AB109" i="1"/>
  <c r="AB102" i="1"/>
  <c r="AB112" i="1"/>
  <c r="AB106" i="1"/>
  <c r="AB108" i="1" s="1"/>
  <c r="AB110" i="1" s="1"/>
  <c r="AB120" i="1" s="1"/>
  <c r="U215" i="1"/>
  <c r="U191" i="1"/>
  <c r="U174" i="1"/>
  <c r="U112" i="1"/>
  <c r="U106" i="1"/>
  <c r="U108" i="1" s="1"/>
  <c r="U110" i="1" s="1"/>
  <c r="U120" i="1" s="1"/>
  <c r="U102" i="1"/>
  <c r="U109" i="1"/>
  <c r="U150" i="1"/>
  <c r="U140" i="1"/>
  <c r="U144" i="1" s="1"/>
  <c r="U146" i="1" s="1"/>
  <c r="U142" i="1"/>
  <c r="AP144" i="1"/>
  <c r="AP146" i="1" s="1"/>
  <c r="FB248" i="1"/>
  <c r="FB261" i="1" s="1"/>
  <c r="FB193" i="1"/>
  <c r="DN193" i="1"/>
  <c r="DN248" i="1"/>
  <c r="DN261" i="1" s="1"/>
  <c r="G193" i="1"/>
  <c r="G248" i="1"/>
  <c r="G261" i="1" s="1"/>
  <c r="G185" i="1"/>
  <c r="G210" i="1" s="1"/>
  <c r="G182" i="1"/>
  <c r="G180" i="1"/>
  <c r="G184" i="1"/>
  <c r="G178" i="1"/>
  <c r="G176" i="1"/>
  <c r="BR110" i="1"/>
  <c r="BR120" i="1" s="1"/>
  <c r="AG248" i="1"/>
  <c r="AG261" i="1" s="1"/>
  <c r="AG193" i="1"/>
  <c r="CI110" i="1"/>
  <c r="CI120" i="1" s="1"/>
  <c r="CI184" i="1"/>
  <c r="CI178" i="1"/>
  <c r="EW110" i="1"/>
  <c r="EW120" i="1" s="1"/>
  <c r="AP184" i="1"/>
  <c r="AP178" i="1"/>
  <c r="AO152" i="1"/>
  <c r="V248" i="1"/>
  <c r="V261" i="1" s="1"/>
  <c r="V193" i="1"/>
  <c r="S178" i="1"/>
  <c r="S184" i="1"/>
  <c r="T215" i="1"/>
  <c r="T191" i="1"/>
  <c r="T156" i="1"/>
  <c r="T174" i="1"/>
  <c r="T154" i="1"/>
  <c r="T152" i="1"/>
  <c r="T150" i="1"/>
  <c r="T109" i="1"/>
  <c r="T102" i="1"/>
  <c r="T106" i="1"/>
  <c r="T108" i="1" s="1"/>
  <c r="T158" i="1"/>
  <c r="T112" i="1"/>
  <c r="AR215" i="1"/>
  <c r="AR191" i="1"/>
  <c r="AR148" i="1"/>
  <c r="AR174" i="1"/>
  <c r="AR109" i="1"/>
  <c r="AR102" i="1"/>
  <c r="AR106" i="1"/>
  <c r="AR108" i="1" s="1"/>
  <c r="AR110" i="1" s="1"/>
  <c r="AR120" i="1" s="1"/>
  <c r="AR112" i="1"/>
  <c r="L144" i="1"/>
  <c r="L146" i="1" s="1"/>
  <c r="AI184" i="1"/>
  <c r="AI182" i="1"/>
  <c r="AI178" i="1"/>
  <c r="AI185" i="1"/>
  <c r="AI210" i="1" s="1"/>
  <c r="AI176" i="1"/>
  <c r="AI180" i="1"/>
  <c r="R193" i="1"/>
  <c r="R248" i="1"/>
  <c r="R261" i="1" s="1"/>
  <c r="BV116" i="1"/>
  <c r="BV119" i="1"/>
  <c r="BQ215" i="1"/>
  <c r="BQ191" i="1"/>
  <c r="BQ174" i="1"/>
  <c r="BQ148" i="1"/>
  <c r="BQ152" i="1"/>
  <c r="BQ150" i="1"/>
  <c r="BQ112" i="1"/>
  <c r="BQ106" i="1"/>
  <c r="BQ108" i="1" s="1"/>
  <c r="BQ110" i="1" s="1"/>
  <c r="BQ120" i="1" s="1"/>
  <c r="BQ102" i="1"/>
  <c r="BQ109" i="1"/>
  <c r="BQ140" i="1"/>
  <c r="BQ144" i="1" s="1"/>
  <c r="BQ146" i="1" s="1"/>
  <c r="BQ142" i="1"/>
  <c r="BJ193" i="1"/>
  <c r="BJ248" i="1"/>
  <c r="BJ261" i="1" s="1"/>
  <c r="FD110" i="1"/>
  <c r="FD120" i="1" s="1"/>
  <c r="FD193" i="1"/>
  <c r="FD248" i="1"/>
  <c r="FD261" i="1" s="1"/>
  <c r="AW184" i="1"/>
  <c r="AW185" i="1"/>
  <c r="AW210" i="1" s="1"/>
  <c r="AW180" i="1"/>
  <c r="AW178" i="1"/>
  <c r="AW182" i="1"/>
  <c r="AW176" i="1"/>
  <c r="DB110" i="1"/>
  <c r="DB120" i="1" s="1"/>
  <c r="DB193" i="1"/>
  <c r="DB248" i="1"/>
  <c r="DB261" i="1" s="1"/>
  <c r="EM119" i="1"/>
  <c r="EM116" i="1"/>
  <c r="EM193" i="1"/>
  <c r="EM248" i="1"/>
  <c r="EM261" i="1" s="1"/>
  <c r="AY178" i="1"/>
  <c r="AY184" i="1"/>
  <c r="Z215" i="1"/>
  <c r="Z191" i="1"/>
  <c r="Z174" i="1"/>
  <c r="Z150" i="1"/>
  <c r="Z112" i="1"/>
  <c r="Z106" i="1"/>
  <c r="Z108" i="1" s="1"/>
  <c r="Z102" i="1"/>
  <c r="Z109" i="1"/>
  <c r="DA184" i="1"/>
  <c r="DA180" i="1"/>
  <c r="DA182" i="1"/>
  <c r="DA178" i="1"/>
  <c r="DA176" i="1"/>
  <c r="DA185" i="1"/>
  <c r="DA210" i="1" s="1"/>
  <c r="FC110" i="1"/>
  <c r="FC120" i="1" s="1"/>
  <c r="FC248" i="1"/>
  <c r="FC261" i="1" s="1"/>
  <c r="FC193" i="1"/>
  <c r="CZ184" i="1"/>
  <c r="CZ178" i="1"/>
  <c r="CZ176" i="1"/>
  <c r="CZ180" i="1" s="1"/>
  <c r="CZ182" i="1" s="1"/>
  <c r="CZ185" i="1" s="1"/>
  <c r="CZ210" i="1" s="1"/>
  <c r="Y116" i="1"/>
  <c r="Y119" i="1"/>
  <c r="CC110" i="1"/>
  <c r="CC120" i="1" s="1"/>
  <c r="CC184" i="1"/>
  <c r="CC182" i="1"/>
  <c r="CC178" i="1"/>
  <c r="CC185" i="1"/>
  <c r="CC210" i="1" s="1"/>
  <c r="CC180" i="1"/>
  <c r="CC176" i="1"/>
  <c r="FG116" i="1"/>
  <c r="FG121" i="1" s="1"/>
  <c r="FG119" i="1"/>
  <c r="FG182" i="1"/>
  <c r="FG185" i="1"/>
  <c r="FG210" i="1" s="1"/>
  <c r="FG184" i="1"/>
  <c r="FG178" i="1"/>
  <c r="FG176" i="1"/>
  <c r="FG180" i="1"/>
  <c r="EQ182" i="1"/>
  <c r="EQ178" i="1"/>
  <c r="EQ185" i="1"/>
  <c r="EQ210" i="1" s="1"/>
  <c r="EQ180" i="1"/>
  <c r="EQ176" i="1"/>
  <c r="EQ184" i="1"/>
  <c r="EE119" i="1"/>
  <c r="EE116" i="1"/>
  <c r="BX215" i="1"/>
  <c r="BX191" i="1"/>
  <c r="BX156" i="1"/>
  <c r="BX154" i="1"/>
  <c r="BX174" i="1"/>
  <c r="BX152" i="1"/>
  <c r="BX158" i="1"/>
  <c r="BX150" i="1"/>
  <c r="BX109" i="1"/>
  <c r="BX102" i="1"/>
  <c r="BX106" i="1"/>
  <c r="BX108" i="1" s="1"/>
  <c r="BX110" i="1" s="1"/>
  <c r="BX120" i="1" s="1"/>
  <c r="BX112" i="1"/>
  <c r="G110" i="1"/>
  <c r="G120" i="1" s="1"/>
  <c r="BR178" i="1"/>
  <c r="BR184" i="1"/>
  <c r="AG116" i="1"/>
  <c r="AG119" i="1"/>
  <c r="CI119" i="1"/>
  <c r="CI116" i="1"/>
  <c r="CI121" i="1" s="1"/>
  <c r="CI248" i="1"/>
  <c r="CI261" i="1" s="1"/>
  <c r="CI193" i="1"/>
  <c r="EN193" i="1"/>
  <c r="EN248" i="1"/>
  <c r="EN261" i="1" s="1"/>
  <c r="CQ248" i="1"/>
  <c r="CQ261" i="1" s="1"/>
  <c r="CQ193" i="1"/>
  <c r="CY248" i="1"/>
  <c r="CY261" i="1" s="1"/>
  <c r="CY193" i="1"/>
  <c r="AE248" i="1"/>
  <c r="AE261" i="1" s="1"/>
  <c r="AE193" i="1"/>
  <c r="FI191" i="1"/>
  <c r="FI215" i="1"/>
  <c r="FI174" i="1"/>
  <c r="FI148" i="1"/>
  <c r="FI152" i="1"/>
  <c r="FI150" i="1"/>
  <c r="FI112" i="1"/>
  <c r="FI106" i="1"/>
  <c r="FI108" i="1" s="1"/>
  <c r="FI109" i="1"/>
  <c r="FI102" i="1"/>
  <c r="FI142" i="1"/>
  <c r="FI140" i="1"/>
  <c r="FR248" i="1"/>
  <c r="FR261" i="1" s="1"/>
  <c r="FR193" i="1"/>
  <c r="BT185" i="1"/>
  <c r="BT210" i="1" s="1"/>
  <c r="BT182" i="1"/>
  <c r="BT184" i="1"/>
  <c r="BT178" i="1"/>
  <c r="BT180" i="1"/>
  <c r="BT176" i="1"/>
  <c r="FD119" i="1"/>
  <c r="FD116" i="1"/>
  <c r="AW248" i="1"/>
  <c r="AW261" i="1" s="1"/>
  <c r="AW193" i="1"/>
  <c r="EU119" i="1"/>
  <c r="EU116" i="1"/>
  <c r="EU184" i="1"/>
  <c r="EU178" i="1"/>
  <c r="EL116" i="1"/>
  <c r="EL119" i="1"/>
  <c r="DX185" i="1"/>
  <c r="DX210" i="1" s="1"/>
  <c r="DX182" i="1"/>
  <c r="DX184" i="1"/>
  <c r="DX180" i="1"/>
  <c r="DX178" i="1"/>
  <c r="DX176" i="1"/>
  <c r="DA116" i="1"/>
  <c r="DA119" i="1"/>
  <c r="DA248" i="1"/>
  <c r="DA261" i="1" s="1"/>
  <c r="DA193" i="1"/>
  <c r="FC119" i="1"/>
  <c r="FC116" i="1"/>
  <c r="FC121" i="1" s="1"/>
  <c r="CZ119" i="1"/>
  <c r="CZ116" i="1"/>
  <c r="CZ121" i="1" s="1"/>
  <c r="CZ248" i="1"/>
  <c r="CZ261" i="1" s="1"/>
  <c r="CZ193" i="1"/>
  <c r="CC193" i="1"/>
  <c r="CC248" i="1"/>
  <c r="CC261" i="1" s="1"/>
  <c r="FG248" i="1"/>
  <c r="FG261" i="1" s="1"/>
  <c r="FG193" i="1"/>
  <c r="EV185" i="1"/>
  <c r="EV210" i="1" s="1"/>
  <c r="EV184" i="1"/>
  <c r="EV178" i="1"/>
  <c r="EV176" i="1"/>
  <c r="EV180" i="1"/>
  <c r="EV182" i="1"/>
  <c r="BG191" i="1"/>
  <c r="BG215" i="1"/>
  <c r="BG150" i="1"/>
  <c r="BG174" i="1"/>
  <c r="BG148" i="1"/>
  <c r="BG152" i="1"/>
  <c r="BG109" i="1"/>
  <c r="BG106" i="1"/>
  <c r="BG108" i="1" s="1"/>
  <c r="BG110" i="1" s="1"/>
  <c r="BG120" i="1" s="1"/>
  <c r="BG102" i="1"/>
  <c r="BG112" i="1"/>
  <c r="BG142" i="1"/>
  <c r="BG140" i="1"/>
  <c r="BG144" i="1" s="1"/>
  <c r="BG146" i="1" s="1"/>
  <c r="G119" i="1"/>
  <c r="G116" i="1"/>
  <c r="BR116" i="1"/>
  <c r="BR121" i="1" s="1"/>
  <c r="BR119" i="1"/>
  <c r="BR193" i="1"/>
  <c r="BR248" i="1"/>
  <c r="BR261" i="1" s="1"/>
  <c r="BS184" i="1"/>
  <c r="BS178" i="1"/>
  <c r="EW116" i="1"/>
  <c r="EW121" i="1" s="1"/>
  <c r="EW119" i="1"/>
  <c r="EI142" i="1"/>
  <c r="BH215" i="1"/>
  <c r="BH174" i="1"/>
  <c r="BH148" i="1"/>
  <c r="BH191" i="1"/>
  <c r="BH109" i="1"/>
  <c r="BH102" i="1"/>
  <c r="BH112" i="1"/>
  <c r="BH106" i="1"/>
  <c r="BH108" i="1" s="1"/>
  <c r="BU193" i="1"/>
  <c r="BU248" i="1"/>
  <c r="BU261" i="1" s="1"/>
  <c r="AL116" i="1"/>
  <c r="AL119" i="1"/>
  <c r="FQ152" i="1"/>
  <c r="DV193" i="1"/>
  <c r="DV248" i="1"/>
  <c r="DV261" i="1" s="1"/>
  <c r="DN184" i="1"/>
  <c r="DN178" i="1"/>
  <c r="BT119" i="1"/>
  <c r="BT116" i="1"/>
  <c r="BT121" i="1" s="1"/>
  <c r="BT193" i="1"/>
  <c r="BT248" i="1"/>
  <c r="BT261" i="1" s="1"/>
  <c r="AW116" i="1"/>
  <c r="AW119" i="1"/>
  <c r="BB116" i="1"/>
  <c r="BB119" i="1"/>
  <c r="EU248" i="1"/>
  <c r="EU261" i="1" s="1"/>
  <c r="EU193" i="1"/>
  <c r="DB119" i="1"/>
  <c r="DB116" i="1"/>
  <c r="EL180" i="1"/>
  <c r="EL184" i="1"/>
  <c r="EL176" i="1"/>
  <c r="EL185" i="1"/>
  <c r="EL210" i="1" s="1"/>
  <c r="EL182" i="1"/>
  <c r="EL178" i="1"/>
  <c r="K142" i="1"/>
  <c r="K144" i="1" s="1"/>
  <c r="K146" i="1" s="1"/>
  <c r="DX193" i="1"/>
  <c r="DX248" i="1"/>
  <c r="DX261" i="1" s="1"/>
  <c r="Q110" i="1"/>
  <c r="Q120" i="1" s="1"/>
  <c r="Q152" i="1"/>
  <c r="P185" i="1"/>
  <c r="P210" i="1" s="1"/>
  <c r="P182" i="1"/>
  <c r="P180" i="1"/>
  <c r="P178" i="1"/>
  <c r="P176" i="1"/>
  <c r="P184" i="1"/>
  <c r="FK184" i="1"/>
  <c r="FK178" i="1"/>
  <c r="CC116" i="1"/>
  <c r="CC121" i="1" s="1"/>
  <c r="CC119" i="1"/>
  <c r="EQ116" i="1"/>
  <c r="EQ121" i="1" s="1"/>
  <c r="EQ119" i="1"/>
  <c r="EV193" i="1"/>
  <c r="EV248" i="1"/>
  <c r="EV261" i="1" s="1"/>
  <c r="ES215" i="1"/>
  <c r="ES191" i="1"/>
  <c r="ES174" i="1"/>
  <c r="ES112" i="1"/>
  <c r="ES106" i="1"/>
  <c r="ES108" i="1" s="1"/>
  <c r="ES102" i="1"/>
  <c r="ES109" i="1"/>
  <c r="ES150" i="1"/>
  <c r="ES142" i="1"/>
  <c r="ES140" i="1"/>
  <c r="ES144" i="1" s="1"/>
  <c r="ES146" i="1" s="1"/>
  <c r="DD215" i="1"/>
  <c r="DD191" i="1"/>
  <c r="DD174" i="1"/>
  <c r="DD150" i="1"/>
  <c r="DD109" i="1"/>
  <c r="DD102" i="1"/>
  <c r="DD106" i="1"/>
  <c r="DD108" i="1" s="1"/>
  <c r="DD112" i="1"/>
  <c r="DD142" i="1"/>
  <c r="DD140" i="1"/>
  <c r="AA191" i="1"/>
  <c r="AA215" i="1"/>
  <c r="AA174" i="1"/>
  <c r="AA148" i="1"/>
  <c r="AA109" i="1"/>
  <c r="AA112" i="1"/>
  <c r="AA106" i="1"/>
  <c r="AA108" i="1" s="1"/>
  <c r="AA110" i="1" s="1"/>
  <c r="AA120" i="1" s="1"/>
  <c r="AA102" i="1"/>
  <c r="EF184" i="1"/>
  <c r="EF178" i="1"/>
  <c r="CJ184" i="1"/>
  <c r="CJ178" i="1"/>
  <c r="EO116" i="1"/>
  <c r="EO121" i="1" s="1"/>
  <c r="EO119" i="1"/>
  <c r="BU116" i="1"/>
  <c r="BU121" i="1" s="1"/>
  <c r="BU119" i="1"/>
  <c r="FV119" i="1"/>
  <c r="FV116" i="1"/>
  <c r="BO193" i="1"/>
  <c r="BO248" i="1"/>
  <c r="BO261" i="1" s="1"/>
  <c r="DW185" i="1"/>
  <c r="DW210" i="1" s="1"/>
  <c r="DW182" i="1"/>
  <c r="DW184" i="1"/>
  <c r="DW180" i="1"/>
  <c r="DW178" i="1"/>
  <c r="DW176" i="1"/>
  <c r="AY110" i="1"/>
  <c r="AY120" i="1" s="1"/>
  <c r="AK215" i="1"/>
  <c r="AK191" i="1"/>
  <c r="AK174" i="1"/>
  <c r="AK150" i="1"/>
  <c r="AK112" i="1"/>
  <c r="AK106" i="1"/>
  <c r="AK108" i="1" s="1"/>
  <c r="AK109" i="1"/>
  <c r="AK102" i="1"/>
  <c r="AK142" i="1"/>
  <c r="AK140" i="1"/>
  <c r="EL248" i="1"/>
  <c r="EL261" i="1" s="1"/>
  <c r="EL193" i="1"/>
  <c r="CT215" i="1"/>
  <c r="CT191" i="1"/>
  <c r="CT174" i="1"/>
  <c r="CT150" i="1"/>
  <c r="CT112" i="1"/>
  <c r="CT106" i="1"/>
  <c r="CT108" i="1" s="1"/>
  <c r="CT102" i="1"/>
  <c r="CT109" i="1"/>
  <c r="CT140" i="1"/>
  <c r="CT142" i="1"/>
  <c r="Z140" i="1"/>
  <c r="Z144" i="1" s="1"/>
  <c r="Z146" i="1" s="1"/>
  <c r="DX119" i="1"/>
  <c r="DX116" i="1"/>
  <c r="Q184" i="1"/>
  <c r="Q178" i="1"/>
  <c r="EY191" i="1"/>
  <c r="EY215" i="1"/>
  <c r="EY150" i="1"/>
  <c r="EY174" i="1"/>
  <c r="EY148" i="1"/>
  <c r="EY152" i="1" s="1"/>
  <c r="EY109" i="1"/>
  <c r="EY112" i="1"/>
  <c r="EY106" i="1"/>
  <c r="EY108" i="1" s="1"/>
  <c r="EY110" i="1" s="1"/>
  <c r="EY120" i="1" s="1"/>
  <c r="EY102" i="1"/>
  <c r="EY142" i="1"/>
  <c r="EY140" i="1"/>
  <c r="P119" i="1"/>
  <c r="P116" i="1"/>
  <c r="P193" i="1"/>
  <c r="P248" i="1"/>
  <c r="P261" i="1" s="1"/>
  <c r="FK110" i="1"/>
  <c r="FK120" i="1" s="1"/>
  <c r="FK248" i="1"/>
  <c r="FK261" i="1" s="1"/>
  <c r="FK193" i="1"/>
  <c r="EP110" i="1"/>
  <c r="EP120" i="1" s="1"/>
  <c r="EP184" i="1"/>
  <c r="EP182" i="1"/>
  <c r="EP178" i="1"/>
  <c r="EP185" i="1"/>
  <c r="EP210" i="1" s="1"/>
  <c r="EP180" i="1"/>
  <c r="EP176" i="1"/>
  <c r="DV110" i="1"/>
  <c r="DV120" i="1" s="1"/>
  <c r="EV119" i="1"/>
  <c r="EV116" i="1"/>
  <c r="I175" i="1"/>
  <c r="I184" i="1" s="1"/>
  <c r="I142" i="1"/>
  <c r="I140" i="1"/>
  <c r="I144" i="1" s="1"/>
  <c r="I146" i="1" s="1"/>
  <c r="I150" i="1"/>
  <c r="I152" i="1" s="1"/>
  <c r="EA110" i="1"/>
  <c r="EA120" i="1" s="1"/>
  <c r="EA182" i="1"/>
  <c r="EA184" i="1"/>
  <c r="EA180" i="1"/>
  <c r="EA178" i="1"/>
  <c r="EA176" i="1"/>
  <c r="EA185" i="1"/>
  <c r="EA210" i="1" s="1"/>
  <c r="AS184" i="1"/>
  <c r="AS182" i="1"/>
  <c r="AS176" i="1"/>
  <c r="AS185" i="1"/>
  <c r="AS210" i="1" s="1"/>
  <c r="AS180" i="1"/>
  <c r="AS178" i="1"/>
  <c r="FZ135" i="1"/>
  <c r="C137" i="1"/>
  <c r="EF119" i="1"/>
  <c r="EF116" i="1"/>
  <c r="EF193" i="1"/>
  <c r="EF248" i="1"/>
  <c r="EF261" i="1" s="1"/>
  <c r="BV184" i="1"/>
  <c r="BV182" i="1"/>
  <c r="BV185" i="1"/>
  <c r="BV210" i="1" s="1"/>
  <c r="BV178" i="1"/>
  <c r="BV180" i="1"/>
  <c r="BV176" i="1"/>
  <c r="DQ184" i="1"/>
  <c r="DQ178" i="1"/>
  <c r="BI215" i="1"/>
  <c r="BI174" i="1"/>
  <c r="BI191" i="1"/>
  <c r="BI150" i="1"/>
  <c r="BI112" i="1"/>
  <c r="BI106" i="1"/>
  <c r="BI108" i="1" s="1"/>
  <c r="BI109" i="1"/>
  <c r="BI102" i="1"/>
  <c r="BI142" i="1"/>
  <c r="BI140" i="1"/>
  <c r="EN119" i="1"/>
  <c r="EN116" i="1"/>
  <c r="CQ119" i="1"/>
  <c r="CQ116" i="1"/>
  <c r="EG184" i="1"/>
  <c r="EG182" i="1"/>
  <c r="EG185" i="1"/>
  <c r="EG210" i="1" s="1"/>
  <c r="EG178" i="1"/>
  <c r="EG180" i="1"/>
  <c r="EG176" i="1"/>
  <c r="Y184" i="1"/>
  <c r="Y178" i="1"/>
  <c r="AU248" i="1"/>
  <c r="AU261" i="1" s="1"/>
  <c r="AU193" i="1"/>
  <c r="DI116" i="1"/>
  <c r="DI119" i="1"/>
  <c r="DQ116" i="1"/>
  <c r="DQ119" i="1"/>
  <c r="AQ215" i="1"/>
  <c r="AQ191" i="1"/>
  <c r="AQ158" i="1"/>
  <c r="AQ150" i="1"/>
  <c r="AQ156" i="1"/>
  <c r="AQ154" i="1"/>
  <c r="AQ109" i="1"/>
  <c r="AQ174" i="1"/>
  <c r="AQ152" i="1"/>
  <c r="AQ106" i="1"/>
  <c r="AQ108" i="1" s="1"/>
  <c r="AQ102" i="1"/>
  <c r="AQ112" i="1"/>
  <c r="DW193" i="1"/>
  <c r="DW248" i="1"/>
  <c r="DW261" i="1" s="1"/>
  <c r="BB180" i="1"/>
  <c r="BB176" i="1"/>
  <c r="BB182" i="1"/>
  <c r="BB184" i="1"/>
  <c r="BB185" i="1"/>
  <c r="BB210" i="1" s="1"/>
  <c r="BB178" i="1"/>
  <c r="EM152" i="1"/>
  <c r="AY116" i="1"/>
  <c r="AY119" i="1"/>
  <c r="K215" i="1"/>
  <c r="K191" i="1"/>
  <c r="K150" i="1"/>
  <c r="K109" i="1"/>
  <c r="K112" i="1"/>
  <c r="K174" i="1"/>
  <c r="K106" i="1"/>
  <c r="K108" i="1" s="1"/>
  <c r="K110" i="1" s="1"/>
  <c r="K120" i="1" s="1"/>
  <c r="K102" i="1"/>
  <c r="AI116" i="1"/>
  <c r="AI121" i="1" s="1"/>
  <c r="AI119" i="1"/>
  <c r="Q193" i="1"/>
  <c r="Q248" i="1"/>
  <c r="Q261" i="1" s="1"/>
  <c r="F185" i="1"/>
  <c r="F210" i="1" s="1"/>
  <c r="F176" i="1"/>
  <c r="F182" i="1"/>
  <c r="F180" i="1"/>
  <c r="F184" i="1"/>
  <c r="F178" i="1"/>
  <c r="FR116" i="1"/>
  <c r="FR121" i="1" s="1"/>
  <c r="FR119" i="1"/>
  <c r="FR180" i="1"/>
  <c r="FR184" i="1"/>
  <c r="FR176" i="1"/>
  <c r="FR185" i="1"/>
  <c r="FR210" i="1" s="1"/>
  <c r="FR182" i="1"/>
  <c r="FR178" i="1"/>
  <c r="FK119" i="1"/>
  <c r="FK116" i="1"/>
  <c r="EP193" i="1"/>
  <c r="EP248" i="1"/>
  <c r="EP261" i="1" s="1"/>
  <c r="DV116" i="1"/>
  <c r="DV121" i="1" s="1"/>
  <c r="DV119" i="1"/>
  <c r="AU185" i="1"/>
  <c r="AU210" i="1" s="1"/>
  <c r="AU180" i="1"/>
  <c r="AU178" i="1"/>
  <c r="AU184" i="1"/>
  <c r="AU182" i="1"/>
  <c r="AU176" i="1"/>
  <c r="EA116" i="1"/>
  <c r="EA121" i="1" s="1"/>
  <c r="EA119" i="1"/>
  <c r="EA193" i="1"/>
  <c r="EA248" i="1"/>
  <c r="EA261" i="1" s="1"/>
  <c r="AS248" i="1"/>
  <c r="AS261" i="1" s="1"/>
  <c r="AS193" i="1"/>
  <c r="FB116" i="1"/>
  <c r="FB119" i="1"/>
  <c r="DN116" i="1"/>
  <c r="DN119" i="1"/>
  <c r="CF215" i="1"/>
  <c r="CF191" i="1"/>
  <c r="CF158" i="1"/>
  <c r="CF156" i="1"/>
  <c r="CF174" i="1"/>
  <c r="CF154" i="1"/>
  <c r="CF152" i="1"/>
  <c r="CF150" i="1"/>
  <c r="CF109" i="1"/>
  <c r="CF102" i="1"/>
  <c r="CF106" i="1"/>
  <c r="CF108" i="1" s="1"/>
  <c r="CF110" i="1" s="1"/>
  <c r="CF120" i="1" s="1"/>
  <c r="CF112" i="1"/>
  <c r="AV185" i="1"/>
  <c r="AV210" i="1" s="1"/>
  <c r="AV180" i="1"/>
  <c r="AV178" i="1"/>
  <c r="AV184" i="1"/>
  <c r="AV182" i="1"/>
  <c r="AV176" i="1"/>
  <c r="DI184" i="1"/>
  <c r="DI178" i="1"/>
  <c r="CJ119" i="1"/>
  <c r="CJ116" i="1"/>
  <c r="CJ193" i="1"/>
  <c r="CJ248" i="1"/>
  <c r="CJ261" i="1" s="1"/>
  <c r="BS119" i="1"/>
  <c r="BS116" i="1"/>
  <c r="DQ248" i="1"/>
  <c r="DQ261" i="1" s="1"/>
  <c r="DQ193" i="1"/>
  <c r="BE116" i="1"/>
  <c r="BE119" i="1"/>
  <c r="BM184" i="1"/>
  <c r="BM180" i="1"/>
  <c r="BM178" i="1"/>
  <c r="BM176" i="1"/>
  <c r="BM182" i="1"/>
  <c r="BM185" i="1"/>
  <c r="BM210" i="1" s="1"/>
  <c r="DJ184" i="1"/>
  <c r="DJ185" i="1"/>
  <c r="DJ210" i="1" s="1"/>
  <c r="DJ180" i="1"/>
  <c r="DJ182" i="1"/>
  <c r="DJ178" i="1"/>
  <c r="DJ176" i="1"/>
  <c r="H185" i="1"/>
  <c r="H210" i="1" s="1"/>
  <c r="H182" i="1"/>
  <c r="H180" i="1"/>
  <c r="H184" i="1"/>
  <c r="H178" i="1"/>
  <c r="H176" i="1"/>
  <c r="AL185" i="1"/>
  <c r="AL210" i="1" s="1"/>
  <c r="AL176" i="1"/>
  <c r="AL180" i="1"/>
  <c r="AL178" i="1"/>
  <c r="AL184" i="1"/>
  <c r="AL182" i="1"/>
  <c r="CA119" i="1"/>
  <c r="CA116" i="1"/>
  <c r="FH215" i="1"/>
  <c r="FH191" i="1"/>
  <c r="FH156" i="1"/>
  <c r="FH158" i="1"/>
  <c r="FH154" i="1"/>
  <c r="FH152" i="1"/>
  <c r="FH109" i="1"/>
  <c r="FH150" i="1"/>
  <c r="FH102" i="1"/>
  <c r="FH174" i="1"/>
  <c r="FH112" i="1"/>
  <c r="FH106" i="1"/>
  <c r="FH108" i="1" s="1"/>
  <c r="FH110" i="1" s="1"/>
  <c r="FH120" i="1" s="1"/>
  <c r="AC215" i="1"/>
  <c r="AC174" i="1"/>
  <c r="AC148" i="1"/>
  <c r="AC191" i="1"/>
  <c r="AC112" i="1"/>
  <c r="AC106" i="1"/>
  <c r="AC108" i="1" s="1"/>
  <c r="AC102" i="1"/>
  <c r="AC109" i="1"/>
  <c r="BP215" i="1"/>
  <c r="BP191" i="1"/>
  <c r="BP109" i="1"/>
  <c r="BP174" i="1"/>
  <c r="BP150" i="1"/>
  <c r="BP102" i="1"/>
  <c r="BP112" i="1"/>
  <c r="BP106" i="1"/>
  <c r="BP108" i="1" s="1"/>
  <c r="AG184" i="1"/>
  <c r="AG180" i="1"/>
  <c r="AG182" i="1"/>
  <c r="AG178" i="1"/>
  <c r="AG185" i="1"/>
  <c r="AG210" i="1" s="1"/>
  <c r="AG176" i="1"/>
  <c r="W248" i="1"/>
  <c r="W261" i="1" s="1"/>
  <c r="W193" i="1"/>
  <c r="DW119" i="1"/>
  <c r="DW116" i="1"/>
  <c r="EG110" i="1"/>
  <c r="EG120" i="1" s="1"/>
  <c r="BB193" i="1"/>
  <c r="BB248" i="1"/>
  <c r="BB261" i="1" s="1"/>
  <c r="AY193" i="1"/>
  <c r="AY248" i="1"/>
  <c r="AY261" i="1" s="1"/>
  <c r="DL215" i="1"/>
  <c r="DL191" i="1"/>
  <c r="DL148" i="1"/>
  <c r="DL152" i="1" s="1"/>
  <c r="DL174" i="1"/>
  <c r="DL150" i="1"/>
  <c r="DL109" i="1"/>
  <c r="DL102" i="1"/>
  <c r="DL106" i="1"/>
  <c r="DL108" i="1" s="1"/>
  <c r="DL112" i="1"/>
  <c r="DL142" i="1"/>
  <c r="DL140" i="1"/>
  <c r="BO116" i="1"/>
  <c r="BO121" i="1" s="1"/>
  <c r="BO119" i="1"/>
  <c r="BO184" i="1"/>
  <c r="BO178" i="1"/>
  <c r="BO176" i="1"/>
  <c r="BO180" i="1" s="1"/>
  <c r="BO182" i="1" s="1"/>
  <c r="BO185" i="1" s="1"/>
  <c r="BO210" i="1" s="1"/>
  <c r="BP142" i="1"/>
  <c r="BP144" i="1" s="1"/>
  <c r="BP146" i="1" s="1"/>
  <c r="C297" i="1"/>
  <c r="FZ297" i="1" s="1"/>
  <c r="FZ283" i="1"/>
  <c r="Q116" i="1"/>
  <c r="Q119" i="1"/>
  <c r="C198" i="1"/>
  <c r="C201" i="1" s="1"/>
  <c r="C101" i="1"/>
  <c r="C124" i="1"/>
  <c r="FZ96" i="1"/>
  <c r="F116" i="1"/>
  <c r="F119" i="1"/>
  <c r="F193" i="1"/>
  <c r="F248" i="1"/>
  <c r="F261" i="1" s="1"/>
  <c r="Y110" i="1"/>
  <c r="Y120" i="1" s="1"/>
  <c r="FM110" i="1"/>
  <c r="FM120" i="1" s="1"/>
  <c r="R184" i="1"/>
  <c r="R185" i="1"/>
  <c r="R210" i="1" s="1"/>
  <c r="R182" i="1"/>
  <c r="R180" i="1"/>
  <c r="R178" i="1"/>
  <c r="R176" i="1"/>
  <c r="EP119" i="1"/>
  <c r="EP116" i="1"/>
  <c r="EP121" i="1" s="1"/>
  <c r="DV180" i="1"/>
  <c r="DV185" i="1"/>
  <c r="DV210" i="1" s="1"/>
  <c r="DV176" i="1"/>
  <c r="DV182" i="1"/>
  <c r="DV184" i="1"/>
  <c r="DV178" i="1"/>
  <c r="EQ193" i="1"/>
  <c r="EQ248" i="1"/>
  <c r="EQ261" i="1" s="1"/>
  <c r="AU119" i="1"/>
  <c r="AU116" i="1"/>
  <c r="AU121" i="1" s="1"/>
  <c r="ER215" i="1"/>
  <c r="ER191" i="1"/>
  <c r="ER156" i="1"/>
  <c r="ER174" i="1"/>
  <c r="ER154" i="1"/>
  <c r="ER152" i="1"/>
  <c r="ER150" i="1"/>
  <c r="ER158" i="1"/>
  <c r="ER109" i="1"/>
  <c r="ER102" i="1"/>
  <c r="ER106" i="1"/>
  <c r="ER108" i="1" s="1"/>
  <c r="ER112" i="1"/>
  <c r="AS116" i="1"/>
  <c r="AS121" i="1" s="1"/>
  <c r="AS119" i="1"/>
  <c r="AV119" i="1"/>
  <c r="AV116" i="1"/>
  <c r="AV121" i="1" s="1"/>
  <c r="AV248" i="1"/>
  <c r="AV261" i="1" s="1"/>
  <c r="AV193" i="1"/>
  <c r="AG110" i="1"/>
  <c r="AG120" i="1" s="1"/>
  <c r="DI248" i="1"/>
  <c r="DI261" i="1" s="1"/>
  <c r="DI193" i="1"/>
  <c r="CI152" i="1"/>
  <c r="M184" i="1"/>
  <c r="M178" i="1"/>
  <c r="AF119" i="1"/>
  <c r="AF116" i="1"/>
  <c r="CS116" i="1"/>
  <c r="CS121" i="1" s="1"/>
  <c r="CS119" i="1"/>
  <c r="AH215" i="1"/>
  <c r="AH191" i="1"/>
  <c r="AH174" i="1"/>
  <c r="AH150" i="1"/>
  <c r="AH148" i="1"/>
  <c r="AH152" i="1" s="1"/>
  <c r="AH112" i="1"/>
  <c r="AH106" i="1"/>
  <c r="AH108" i="1" s="1"/>
  <c r="AH110" i="1" s="1"/>
  <c r="AH120" i="1" s="1"/>
  <c r="AH102" i="1"/>
  <c r="AH109" i="1"/>
  <c r="J116" i="1"/>
  <c r="J121" i="1" s="1"/>
  <c r="J119" i="1"/>
  <c r="BC110" i="1"/>
  <c r="BC120" i="1" s="1"/>
  <c r="BM193" i="1"/>
  <c r="BM248" i="1"/>
  <c r="BM261" i="1" s="1"/>
  <c r="DJ193" i="1"/>
  <c r="DJ248" i="1"/>
  <c r="DJ261" i="1" s="1"/>
  <c r="EH144" i="1"/>
  <c r="EH146" i="1" s="1"/>
  <c r="FZ171" i="1"/>
  <c r="H119" i="1"/>
  <c r="H116" i="1"/>
  <c r="H121" i="1" s="1"/>
  <c r="H193" i="1"/>
  <c r="H248" i="1"/>
  <c r="H261" i="1" s="1"/>
  <c r="FJ116" i="1"/>
  <c r="FJ119" i="1"/>
  <c r="FJ180" i="1"/>
  <c r="FJ176" i="1"/>
  <c r="FJ182" i="1"/>
  <c r="FJ178" i="1"/>
  <c r="FJ184" i="1"/>
  <c r="FJ185" i="1"/>
  <c r="FJ210" i="1" s="1"/>
  <c r="AX184" i="1"/>
  <c r="AX185" i="1"/>
  <c r="AX210" i="1" s="1"/>
  <c r="AX180" i="1"/>
  <c r="AX178" i="1"/>
  <c r="AX182" i="1"/>
  <c r="AX176" i="1"/>
  <c r="CK144" i="1"/>
  <c r="CK146" i="1" s="1"/>
  <c r="CP248" i="1"/>
  <c r="CP261" i="1" s="1"/>
  <c r="CP193" i="1"/>
  <c r="BD185" i="1"/>
  <c r="BD210" i="1" s="1"/>
  <c r="BD184" i="1"/>
  <c r="BD180" i="1"/>
  <c r="BD178" i="1"/>
  <c r="BD176" i="1"/>
  <c r="BD182" i="1"/>
  <c r="I116" i="1"/>
  <c r="I119" i="1"/>
  <c r="I193" i="1"/>
  <c r="I248" i="1"/>
  <c r="I261" i="1" s="1"/>
  <c r="AP193" i="1"/>
  <c r="AP248" i="1"/>
  <c r="AP261" i="1" s="1"/>
  <c r="FN119" i="1"/>
  <c r="FN116" i="1"/>
  <c r="AL248" i="1"/>
  <c r="AL261" i="1" s="1"/>
  <c r="AL193" i="1"/>
  <c r="BW215" i="1"/>
  <c r="BW191" i="1"/>
  <c r="BW148" i="1"/>
  <c r="BW174" i="1"/>
  <c r="BW109" i="1"/>
  <c r="BW106" i="1"/>
  <c r="BW108" i="1" s="1"/>
  <c r="BW112" i="1"/>
  <c r="BW102" i="1"/>
  <c r="DK116" i="1"/>
  <c r="DK121" i="1" s="1"/>
  <c r="DK119" i="1"/>
  <c r="CA248" i="1"/>
  <c r="CA261" i="1" s="1"/>
  <c r="CA193" i="1"/>
  <c r="BL185" i="1"/>
  <c r="BL210" i="1" s="1"/>
  <c r="BL182" i="1"/>
  <c r="BL184" i="1"/>
  <c r="BL180" i="1"/>
  <c r="BL178" i="1"/>
  <c r="BL176" i="1"/>
  <c r="DY184" i="1"/>
  <c r="DY180" i="1"/>
  <c r="DY178" i="1"/>
  <c r="DY176" i="1"/>
  <c r="DY185" i="1"/>
  <c r="DY210" i="1" s="1"/>
  <c r="DY182" i="1"/>
  <c r="DP185" i="1"/>
  <c r="DP210" i="1" s="1"/>
  <c r="DP184" i="1"/>
  <c r="DP180" i="1"/>
  <c r="DP178" i="1"/>
  <c r="DP176" i="1"/>
  <c r="DP182" i="1"/>
  <c r="DS191" i="1"/>
  <c r="DS150" i="1"/>
  <c r="DS174" i="1"/>
  <c r="DS148" i="1"/>
  <c r="DS152" i="1" s="1"/>
  <c r="DS109" i="1"/>
  <c r="DS106" i="1"/>
  <c r="DS108" i="1" s="1"/>
  <c r="DS102" i="1"/>
  <c r="DS215" i="1"/>
  <c r="DS112" i="1"/>
  <c r="DS140" i="1"/>
  <c r="DS142" i="1"/>
  <c r="FT110" i="1"/>
  <c r="FT120" i="1" s="1"/>
  <c r="FT185" i="1"/>
  <c r="FT210" i="1" s="1"/>
  <c r="FT180" i="1"/>
  <c r="FT182" i="1"/>
  <c r="FT178" i="1"/>
  <c r="FT184" i="1"/>
  <c r="FT176" i="1"/>
  <c r="CY119" i="1"/>
  <c r="CY116" i="1"/>
  <c r="CY121" i="1" s="1"/>
  <c r="D175" i="1"/>
  <c r="D142" i="1"/>
  <c r="D140" i="1"/>
  <c r="FL110" i="1"/>
  <c r="FL120" i="1" s="1"/>
  <c r="FL185" i="1"/>
  <c r="FL210" i="1" s="1"/>
  <c r="FL180" i="1"/>
  <c r="FL182" i="1"/>
  <c r="FL184" i="1"/>
  <c r="FL178" i="1"/>
  <c r="FL176" i="1"/>
  <c r="BC119" i="1"/>
  <c r="BC116" i="1"/>
  <c r="BC184" i="1"/>
  <c r="BC178" i="1"/>
  <c r="BM116" i="1"/>
  <c r="BM119" i="1"/>
  <c r="X185" i="1"/>
  <c r="X210" i="1" s="1"/>
  <c r="X184" i="1"/>
  <c r="X180" i="1"/>
  <c r="X182" i="1"/>
  <c r="X178" i="1"/>
  <c r="X176" i="1"/>
  <c r="DJ119" i="1"/>
  <c r="DJ116" i="1"/>
  <c r="CE193" i="1"/>
  <c r="CE248" i="1"/>
  <c r="CE261" i="1" s="1"/>
  <c r="N116" i="1"/>
  <c r="N119" i="1"/>
  <c r="CN215" i="1"/>
  <c r="CN191" i="1"/>
  <c r="CN174" i="1"/>
  <c r="CN148" i="1"/>
  <c r="CN109" i="1"/>
  <c r="CN102" i="1"/>
  <c r="CN112" i="1"/>
  <c r="CN106" i="1"/>
  <c r="CN108" i="1" s="1"/>
  <c r="FJ248" i="1"/>
  <c r="FJ261" i="1" s="1"/>
  <c r="FJ193" i="1"/>
  <c r="ET116" i="1"/>
  <c r="ET119" i="1"/>
  <c r="AZ215" i="1"/>
  <c r="AZ191" i="1"/>
  <c r="AZ148" i="1"/>
  <c r="AZ152" i="1" s="1"/>
  <c r="AZ174" i="1"/>
  <c r="AZ150" i="1"/>
  <c r="AZ109" i="1"/>
  <c r="AZ102" i="1"/>
  <c r="AZ106" i="1"/>
  <c r="AZ108" i="1" s="1"/>
  <c r="AZ110" i="1" s="1"/>
  <c r="AZ120" i="1" s="1"/>
  <c r="AZ112" i="1"/>
  <c r="AZ140" i="1"/>
  <c r="AZ144" i="1" s="1"/>
  <c r="AZ146" i="1" s="1"/>
  <c r="AZ142" i="1"/>
  <c r="AX193" i="1"/>
  <c r="AX248" i="1"/>
  <c r="AX261" i="1" s="1"/>
  <c r="O110" i="1"/>
  <c r="O120" i="1" s="1"/>
  <c r="O193" i="1"/>
  <c r="O248" i="1"/>
  <c r="O261" i="1" s="1"/>
  <c r="AP119" i="1"/>
  <c r="AP116" i="1"/>
  <c r="AP121" i="1" s="1"/>
  <c r="DG110" i="1"/>
  <c r="DG120" i="1" s="1"/>
  <c r="DG185" i="1"/>
  <c r="DG210" i="1" s="1"/>
  <c r="DG180" i="1"/>
  <c r="DG182" i="1"/>
  <c r="DG178" i="1"/>
  <c r="DG176" i="1"/>
  <c r="DG184" i="1"/>
  <c r="FQ110" i="1"/>
  <c r="FQ120" i="1" s="1"/>
  <c r="FQ184" i="1"/>
  <c r="FQ178" i="1"/>
  <c r="DK248" i="1"/>
  <c r="DK261" i="1" s="1"/>
  <c r="DK193" i="1"/>
  <c r="DC215" i="1"/>
  <c r="DC191" i="1"/>
  <c r="DC150" i="1"/>
  <c r="DC156" i="1"/>
  <c r="DC154" i="1"/>
  <c r="DC174" i="1"/>
  <c r="DC158" i="1"/>
  <c r="DC109" i="1"/>
  <c r="DC152" i="1"/>
  <c r="DC106" i="1"/>
  <c r="DC108" i="1" s="1"/>
  <c r="DC110" i="1" s="1"/>
  <c r="DC120" i="1" s="1"/>
  <c r="DC102" i="1"/>
  <c r="DC112" i="1"/>
  <c r="BL110" i="1"/>
  <c r="BL120" i="1" s="1"/>
  <c r="BL193" i="1"/>
  <c r="BL248" i="1"/>
  <c r="BL261" i="1" s="1"/>
  <c r="DY193" i="1"/>
  <c r="DY248" i="1"/>
  <c r="DY261" i="1" s="1"/>
  <c r="DP110" i="1"/>
  <c r="DP120" i="1" s="1"/>
  <c r="DP193" i="1"/>
  <c r="DP248" i="1"/>
  <c r="DP261" i="1" s="1"/>
  <c r="S116" i="1"/>
  <c r="S121" i="1" s="1"/>
  <c r="S119" i="1"/>
  <c r="FA215" i="1"/>
  <c r="FA174" i="1"/>
  <c r="FA148" i="1"/>
  <c r="FA191" i="1"/>
  <c r="FA112" i="1"/>
  <c r="FA106" i="1"/>
  <c r="FA108" i="1" s="1"/>
  <c r="FA110" i="1" s="1"/>
  <c r="FA120" i="1" s="1"/>
  <c r="FA102" i="1"/>
  <c r="FA109" i="1"/>
  <c r="FT119" i="1"/>
  <c r="FT116" i="1"/>
  <c r="FT248" i="1"/>
  <c r="FT261" i="1" s="1"/>
  <c r="FT193" i="1"/>
  <c r="CL215" i="1"/>
  <c r="CL191" i="1"/>
  <c r="CL174" i="1"/>
  <c r="CL148" i="1"/>
  <c r="CL112" i="1"/>
  <c r="CL106" i="1"/>
  <c r="CL108" i="1" s="1"/>
  <c r="CL102" i="1"/>
  <c r="CL109" i="1"/>
  <c r="AM144" i="1"/>
  <c r="AM146" i="1" s="1"/>
  <c r="BV193" i="1"/>
  <c r="BV248" i="1"/>
  <c r="BV261" i="1" s="1"/>
  <c r="BS110" i="1"/>
  <c r="BS120" i="1" s="1"/>
  <c r="BS193" i="1"/>
  <c r="BS248" i="1"/>
  <c r="BS261" i="1" s="1"/>
  <c r="EW193" i="1"/>
  <c r="EW248" i="1"/>
  <c r="EW261" i="1" s="1"/>
  <c r="DE110" i="1"/>
  <c r="DE120" i="1" s="1"/>
  <c r="DE185" i="1"/>
  <c r="DE210" i="1" s="1"/>
  <c r="DE184" i="1"/>
  <c r="DE176" i="1"/>
  <c r="DE180" i="1"/>
  <c r="DE182" i="1"/>
  <c r="DE178" i="1"/>
  <c r="BZ116" i="1"/>
  <c r="BZ119" i="1"/>
  <c r="FO215" i="1"/>
  <c r="FO191" i="1"/>
  <c r="FO148" i="1"/>
  <c r="FO109" i="1"/>
  <c r="FO174" i="1"/>
  <c r="FO106" i="1"/>
  <c r="FO108" i="1" s="1"/>
  <c r="FO102" i="1"/>
  <c r="FO112" i="1"/>
  <c r="FL119" i="1"/>
  <c r="FL116" i="1"/>
  <c r="FL193" i="1"/>
  <c r="FL248" i="1"/>
  <c r="FL261" i="1" s="1"/>
  <c r="BC193" i="1"/>
  <c r="BC248" i="1"/>
  <c r="BC261" i="1" s="1"/>
  <c r="X110" i="1"/>
  <c r="X120" i="1" s="1"/>
  <c r="X193" i="1"/>
  <c r="X248" i="1"/>
  <c r="X261" i="1" s="1"/>
  <c r="CH110" i="1"/>
  <c r="CH120" i="1" s="1"/>
  <c r="N110" i="1"/>
  <c r="N120" i="1" s="1"/>
  <c r="N184" i="1"/>
  <c r="N176" i="1"/>
  <c r="N185" i="1"/>
  <c r="N210" i="1" s="1"/>
  <c r="N182" i="1"/>
  <c r="N180" i="1"/>
  <c r="N178" i="1"/>
  <c r="FE110" i="1"/>
  <c r="FE120" i="1" s="1"/>
  <c r="ET180" i="1"/>
  <c r="ET182" i="1"/>
  <c r="ET176" i="1"/>
  <c r="ET185" i="1"/>
  <c r="ET210" i="1" s="1"/>
  <c r="ET184" i="1"/>
  <c r="ET178" i="1"/>
  <c r="AX119" i="1"/>
  <c r="AX116" i="1"/>
  <c r="BD119" i="1"/>
  <c r="BD116" i="1"/>
  <c r="BD121" i="1" s="1"/>
  <c r="BD248" i="1"/>
  <c r="BD261" i="1" s="1"/>
  <c r="BD193" i="1"/>
  <c r="FU110" i="1"/>
  <c r="FU120" i="1" s="1"/>
  <c r="O119" i="1"/>
  <c r="O116" i="1"/>
  <c r="O121" i="1" s="1"/>
  <c r="O185" i="1"/>
  <c r="O210" i="1" s="1"/>
  <c r="O182" i="1"/>
  <c r="O180" i="1"/>
  <c r="O178" i="1"/>
  <c r="O184" i="1"/>
  <c r="O176" i="1"/>
  <c r="CK110" i="1"/>
  <c r="CK120" i="1" s="1"/>
  <c r="FW116" i="1"/>
  <c r="FW119" i="1"/>
  <c r="DG119" i="1"/>
  <c r="DG116" i="1"/>
  <c r="DG121" i="1" s="1"/>
  <c r="DG193" i="1"/>
  <c r="DG248" i="1"/>
  <c r="DG261" i="1" s="1"/>
  <c r="DT215" i="1"/>
  <c r="DT174" i="1"/>
  <c r="DT191" i="1"/>
  <c r="DT109" i="1"/>
  <c r="DT102" i="1"/>
  <c r="DT112" i="1"/>
  <c r="DT150" i="1"/>
  <c r="DT106" i="1"/>
  <c r="DT108" i="1" s="1"/>
  <c r="DT110" i="1" s="1"/>
  <c r="DT120" i="1" s="1"/>
  <c r="DT140" i="1"/>
  <c r="DT144" i="1" s="1"/>
  <c r="DT146" i="1" s="1"/>
  <c r="DT142" i="1"/>
  <c r="FQ116" i="1"/>
  <c r="FQ121" i="1" s="1"/>
  <c r="FQ176" i="1" s="1"/>
  <c r="FQ180" i="1" s="1"/>
  <c r="FQ182" i="1" s="1"/>
  <c r="FQ185" i="1" s="1"/>
  <c r="FQ210" i="1" s="1"/>
  <c r="FQ119" i="1"/>
  <c r="FQ193" i="1"/>
  <c r="FQ248" i="1"/>
  <c r="FQ261" i="1" s="1"/>
  <c r="FF215" i="1"/>
  <c r="FF191" i="1"/>
  <c r="FF174" i="1"/>
  <c r="FF150" i="1"/>
  <c r="FF156" i="1"/>
  <c r="FF158" i="1"/>
  <c r="FF154" i="1"/>
  <c r="FF152" i="1"/>
  <c r="FF112" i="1"/>
  <c r="FF106" i="1"/>
  <c r="FF108" i="1" s="1"/>
  <c r="FF102" i="1"/>
  <c r="FF109" i="1"/>
  <c r="AQ144" i="1"/>
  <c r="AQ146" i="1" s="1"/>
  <c r="E215" i="1"/>
  <c r="E191" i="1"/>
  <c r="E174" i="1"/>
  <c r="E148" i="1"/>
  <c r="E150" i="1"/>
  <c r="E152" i="1" s="1"/>
  <c r="E112" i="1"/>
  <c r="E106" i="1"/>
  <c r="E108" i="1" s="1"/>
  <c r="E110" i="1" s="1"/>
  <c r="E120" i="1" s="1"/>
  <c r="E102" i="1"/>
  <c r="E109" i="1"/>
  <c r="AN110" i="1"/>
  <c r="AN120" i="1" s="1"/>
  <c r="AN185" i="1"/>
  <c r="AN210" i="1" s="1"/>
  <c r="AN180" i="1"/>
  <c r="AN184" i="1"/>
  <c r="AN178" i="1"/>
  <c r="AN182" i="1"/>
  <c r="AN176" i="1"/>
  <c r="E142" i="1"/>
  <c r="E144" i="1" s="1"/>
  <c r="E146" i="1" s="1"/>
  <c r="BK110" i="1"/>
  <c r="BK120" i="1" s="1"/>
  <c r="BK185" i="1"/>
  <c r="BK210" i="1" s="1"/>
  <c r="BK182" i="1"/>
  <c r="BK184" i="1"/>
  <c r="BK180" i="1"/>
  <c r="BK178" i="1"/>
  <c r="BK176" i="1"/>
  <c r="BL119" i="1"/>
  <c r="BL116" i="1"/>
  <c r="BL121" i="1" s="1"/>
  <c r="AO184" i="1"/>
  <c r="AO178" i="1"/>
  <c r="DY116" i="1"/>
  <c r="DY119" i="1"/>
  <c r="CD110" i="1"/>
  <c r="CD120" i="1" s="1"/>
  <c r="CD184" i="1"/>
  <c r="CD182" i="1"/>
  <c r="CD178" i="1"/>
  <c r="CD185" i="1"/>
  <c r="CD210" i="1" s="1"/>
  <c r="CD180" i="1"/>
  <c r="CD176" i="1"/>
  <c r="DP119" i="1"/>
  <c r="DP116" i="1"/>
  <c r="BF215" i="1"/>
  <c r="BF191" i="1"/>
  <c r="BF174" i="1"/>
  <c r="BF148" i="1"/>
  <c r="BF112" i="1"/>
  <c r="BF106" i="1"/>
  <c r="BF108" i="1" s="1"/>
  <c r="BF110" i="1" s="1"/>
  <c r="BF120" i="1" s="1"/>
  <c r="BF102" i="1"/>
  <c r="BF109" i="1"/>
  <c r="CG215" i="1"/>
  <c r="CG191" i="1"/>
  <c r="CG174" i="1"/>
  <c r="CG156" i="1"/>
  <c r="CG154" i="1"/>
  <c r="CG152" i="1"/>
  <c r="CG112" i="1"/>
  <c r="CG106" i="1"/>
  <c r="CG108" i="1" s="1"/>
  <c r="CG102" i="1"/>
  <c r="CG150" i="1"/>
  <c r="CG109" i="1"/>
  <c r="CG158" i="1"/>
  <c r="FP215" i="1"/>
  <c r="FP191" i="1"/>
  <c r="FP148" i="1"/>
  <c r="FP174" i="1"/>
  <c r="FP150" i="1"/>
  <c r="FP152" i="1" s="1"/>
  <c r="FP109" i="1"/>
  <c r="FP102" i="1"/>
  <c r="FP106" i="1"/>
  <c r="FP108" i="1" s="1"/>
  <c r="FP110" i="1" s="1"/>
  <c r="FP120" i="1" s="1"/>
  <c r="FP112" i="1"/>
  <c r="FP142" i="1"/>
  <c r="FP140" i="1"/>
  <c r="FP144" i="1" s="1"/>
  <c r="FP146" i="1" s="1"/>
  <c r="BN142" i="1"/>
  <c r="BN144" i="1" s="1"/>
  <c r="BN146" i="1" s="1"/>
  <c r="EH184" i="1"/>
  <c r="EH182" i="1"/>
  <c r="EH185" i="1"/>
  <c r="EH210" i="1" s="1"/>
  <c r="EH178" i="1"/>
  <c r="EH180" i="1"/>
  <c r="EH176" i="1"/>
  <c r="AE119" i="1"/>
  <c r="AE116" i="1"/>
  <c r="AE121" i="1" s="1"/>
  <c r="AE185" i="1"/>
  <c r="AE210" i="1" s="1"/>
  <c r="AE184" i="1"/>
  <c r="AE180" i="1"/>
  <c r="AE182" i="1"/>
  <c r="AE178" i="1"/>
  <c r="AE176" i="1"/>
  <c r="DE116" i="1"/>
  <c r="DE119" i="1"/>
  <c r="DE193" i="1"/>
  <c r="DE248" i="1"/>
  <c r="DE261" i="1" s="1"/>
  <c r="BZ180" i="1"/>
  <c r="BZ184" i="1"/>
  <c r="BZ176" i="1"/>
  <c r="BZ185" i="1"/>
  <c r="BZ210" i="1" s="1"/>
  <c r="BZ182" i="1"/>
  <c r="BZ178" i="1"/>
  <c r="CB185" i="1"/>
  <c r="CB210" i="1" s="1"/>
  <c r="CB182" i="1"/>
  <c r="CB178" i="1"/>
  <c r="CB184" i="1"/>
  <c r="CB180" i="1"/>
  <c r="CB176" i="1"/>
  <c r="CX180" i="1"/>
  <c r="CX176" i="1"/>
  <c r="CX182" i="1"/>
  <c r="CX185" i="1"/>
  <c r="CX210" i="1" s="1"/>
  <c r="CX178" i="1"/>
  <c r="CX184" i="1"/>
  <c r="X119" i="1"/>
  <c r="X116" i="1"/>
  <c r="X121" i="1" s="1"/>
  <c r="AD116" i="1"/>
  <c r="AD121" i="1" s="1"/>
  <c r="AD119" i="1"/>
  <c r="FS110" i="1"/>
  <c r="FS120" i="1" s="1"/>
  <c r="FS185" i="1"/>
  <c r="FS210" i="1" s="1"/>
  <c r="FS180" i="1"/>
  <c r="FS182" i="1"/>
  <c r="FS178" i="1"/>
  <c r="FS184" i="1"/>
  <c r="FS176" i="1"/>
  <c r="CH116" i="1"/>
  <c r="CH119" i="1"/>
  <c r="N248" i="1"/>
  <c r="N261" i="1" s="1"/>
  <c r="N193" i="1"/>
  <c r="CO215" i="1"/>
  <c r="CO174" i="1"/>
  <c r="CO148" i="1"/>
  <c r="CO191" i="1"/>
  <c r="CO112" i="1"/>
  <c r="CO106" i="1"/>
  <c r="CO108" i="1" s="1"/>
  <c r="CO102" i="1"/>
  <c r="CO109" i="1"/>
  <c r="CV215" i="1"/>
  <c r="CV191" i="1"/>
  <c r="CV174" i="1"/>
  <c r="CV109" i="1"/>
  <c r="CV150" i="1"/>
  <c r="CV102" i="1"/>
  <c r="CV112" i="1"/>
  <c r="CV106" i="1"/>
  <c r="CV108" i="1" s="1"/>
  <c r="CV110" i="1" s="1"/>
  <c r="CV120" i="1" s="1"/>
  <c r="CV140" i="1"/>
  <c r="CV144" i="1" s="1"/>
  <c r="CV146" i="1" s="1"/>
  <c r="CV142" i="1"/>
  <c r="L215" i="1"/>
  <c r="L148" i="1"/>
  <c r="L191" i="1"/>
  <c r="L174" i="1"/>
  <c r="L150" i="1"/>
  <c r="L152" i="1" s="1"/>
  <c r="L109" i="1"/>
  <c r="L102" i="1"/>
  <c r="L106" i="1"/>
  <c r="L108" i="1" s="1"/>
  <c r="L110" i="1" s="1"/>
  <c r="L120" i="1" s="1"/>
  <c r="L112" i="1"/>
  <c r="FE184" i="1"/>
  <c r="FE185" i="1"/>
  <c r="FE210" i="1" s="1"/>
  <c r="FE178" i="1"/>
  <c r="FE176" i="1"/>
  <c r="FE180" i="1"/>
  <c r="FE182" i="1"/>
  <c r="CU110" i="1"/>
  <c r="CU120" i="1" s="1"/>
  <c r="ET248" i="1"/>
  <c r="ET261" i="1" s="1"/>
  <c r="ET193" i="1"/>
  <c r="BY184" i="1"/>
  <c r="BY178" i="1"/>
  <c r="DH178" i="1"/>
  <c r="DH184" i="1"/>
  <c r="FU184" i="1"/>
  <c r="FU178" i="1"/>
  <c r="CK184" i="1"/>
  <c r="CK185" i="1"/>
  <c r="CK210" i="1" s="1"/>
  <c r="CK178" i="1"/>
  <c r="CK182" i="1"/>
  <c r="CK176" i="1"/>
  <c r="CK180" i="1"/>
  <c r="FW248" i="1"/>
  <c r="FW261" i="1" s="1"/>
  <c r="FW193" i="1"/>
  <c r="AN119" i="1"/>
  <c r="AN116" i="1"/>
  <c r="AN193" i="1"/>
  <c r="AN248" i="1"/>
  <c r="AN261" i="1" s="1"/>
  <c r="BK119" i="1"/>
  <c r="BK116" i="1"/>
  <c r="BK193" i="1"/>
  <c r="BK248" i="1"/>
  <c r="BK261" i="1" s="1"/>
  <c r="AO116" i="1"/>
  <c r="AO119" i="1"/>
  <c r="AO248" i="1"/>
  <c r="AO261" i="1" s="1"/>
  <c r="AO193" i="1"/>
  <c r="CD193" i="1"/>
  <c r="CD248" i="1"/>
  <c r="CD261" i="1" s="1"/>
  <c r="CR185" i="1"/>
  <c r="CR210" i="1" s="1"/>
  <c r="CR182" i="1"/>
  <c r="CR180" i="1"/>
  <c r="CR184" i="1"/>
  <c r="CR178" i="1"/>
  <c r="CR176" i="1"/>
  <c r="EH193" i="1"/>
  <c r="EH248" i="1"/>
  <c r="EH261" i="1" s="1"/>
  <c r="BZ248" i="1"/>
  <c r="BZ261" i="1" s="1"/>
  <c r="BZ193" i="1"/>
  <c r="BE110" i="1"/>
  <c r="BE120" i="1" s="1"/>
  <c r="CB119" i="1"/>
  <c r="CB116" i="1"/>
  <c r="CB121" i="1" s="1"/>
  <c r="CB193" i="1"/>
  <c r="CB248" i="1"/>
  <c r="CB261" i="1" s="1"/>
  <c r="CX116" i="1"/>
  <c r="CX121" i="1" s="1"/>
  <c r="CX119" i="1"/>
  <c r="CX248" i="1"/>
  <c r="CX261" i="1" s="1"/>
  <c r="CX193" i="1"/>
  <c r="FS119" i="1"/>
  <c r="FS116" i="1"/>
  <c r="CE182" i="1"/>
  <c r="CE178" i="1"/>
  <c r="CE185" i="1"/>
  <c r="CE210" i="1" s="1"/>
  <c r="CE180" i="1"/>
  <c r="CE176" i="1"/>
  <c r="CE184" i="1"/>
  <c r="CH180" i="1"/>
  <c r="CH182" i="1"/>
  <c r="CH176" i="1"/>
  <c r="CH185" i="1"/>
  <c r="CH210" i="1" s="1"/>
  <c r="CH184" i="1"/>
  <c r="CH178" i="1"/>
  <c r="FE248" i="1"/>
  <c r="FE261" i="1" s="1"/>
  <c r="FE193" i="1"/>
  <c r="BN215" i="1"/>
  <c r="BN191" i="1"/>
  <c r="BN174" i="1"/>
  <c r="BN150" i="1"/>
  <c r="BN148" i="1"/>
  <c r="BN152" i="1" s="1"/>
  <c r="BN112" i="1"/>
  <c r="BN106" i="1"/>
  <c r="BN108" i="1" s="1"/>
  <c r="BN110" i="1" s="1"/>
  <c r="BN120" i="1" s="1"/>
  <c r="BN102" i="1"/>
  <c r="BN109" i="1"/>
  <c r="BY248" i="1"/>
  <c r="BY261" i="1" s="1"/>
  <c r="BY193" i="1"/>
  <c r="DH119" i="1"/>
  <c r="DH116" i="1"/>
  <c r="DH121" i="1" s="1"/>
  <c r="DH248" i="1"/>
  <c r="DH261" i="1" s="1"/>
  <c r="DH193" i="1"/>
  <c r="FU248" i="1"/>
  <c r="FU261" i="1" s="1"/>
  <c r="FU193" i="1"/>
  <c r="CK193" i="1"/>
  <c r="CK248" i="1"/>
  <c r="CK261" i="1" s="1"/>
  <c r="AT116" i="1"/>
  <c r="AT119" i="1"/>
  <c r="AT184" i="1"/>
  <c r="AT182" i="1"/>
  <c r="AT176" i="1"/>
  <c r="AT185" i="1"/>
  <c r="AT210" i="1" s="1"/>
  <c r="AT180" i="1"/>
  <c r="AT178" i="1"/>
  <c r="DU215" i="1"/>
  <c r="DU174" i="1"/>
  <c r="DU191" i="1"/>
  <c r="DU150" i="1"/>
  <c r="DU112" i="1"/>
  <c r="DU106" i="1"/>
  <c r="DU108" i="1" s="1"/>
  <c r="DU109" i="1"/>
  <c r="DU102" i="1"/>
  <c r="DU142" i="1"/>
  <c r="DU140" i="1"/>
  <c r="EB191" i="1"/>
  <c r="EB148" i="1"/>
  <c r="EB215" i="1"/>
  <c r="EB152" i="1"/>
  <c r="EB174" i="1"/>
  <c r="EB109" i="1"/>
  <c r="EB150" i="1"/>
  <c r="EB102" i="1"/>
  <c r="EB112" i="1"/>
  <c r="EB106" i="1"/>
  <c r="EB108" i="1" s="1"/>
  <c r="EB110" i="1" s="1"/>
  <c r="EB120" i="1" s="1"/>
  <c r="EB142" i="1"/>
  <c r="EB140" i="1"/>
  <c r="EB144" i="1" s="1"/>
  <c r="EB146" i="1" s="1"/>
  <c r="DF116" i="1"/>
  <c r="DF119" i="1"/>
  <c r="DF184" i="1"/>
  <c r="DF178" i="1"/>
  <c r="DK182" i="1"/>
  <c r="DK178" i="1"/>
  <c r="DK176" i="1"/>
  <c r="DK184" i="1"/>
  <c r="DK180" i="1"/>
  <c r="DK185" i="1"/>
  <c r="DK210" i="1" s="1"/>
  <c r="ED180" i="1"/>
  <c r="ED176" i="1"/>
  <c r="ED185" i="1"/>
  <c r="ED210" i="1" s="1"/>
  <c r="ED182" i="1"/>
  <c r="ED184" i="1"/>
  <c r="ED178" i="1"/>
  <c r="DO119" i="1"/>
  <c r="DO116" i="1"/>
  <c r="DO121" i="1" s="1"/>
  <c r="DO184" i="1"/>
  <c r="DO178" i="1"/>
  <c r="CD119" i="1"/>
  <c r="CD116" i="1"/>
  <c r="CD121" i="1" s="1"/>
  <c r="S193" i="1"/>
  <c r="S248" i="1"/>
  <c r="S261" i="1" s="1"/>
  <c r="EX184" i="1"/>
  <c r="EX178" i="1"/>
  <c r="EX182" i="1"/>
  <c r="EX176" i="1"/>
  <c r="EX180" i="1"/>
  <c r="EX185" i="1"/>
  <c r="EX210" i="1" s="1"/>
  <c r="CR193" i="1"/>
  <c r="CR248" i="1"/>
  <c r="CR261" i="1" s="1"/>
  <c r="AM184" i="1"/>
  <c r="AM178" i="1"/>
  <c r="M248" i="1"/>
  <c r="M261" i="1" s="1"/>
  <c r="M193" i="1"/>
  <c r="FX215" i="1"/>
  <c r="FX191" i="1"/>
  <c r="FX156" i="1"/>
  <c r="FX174" i="1"/>
  <c r="FX154" i="1"/>
  <c r="FX152" i="1"/>
  <c r="FX150" i="1"/>
  <c r="FX109" i="1"/>
  <c r="FX158" i="1"/>
  <c r="FX102" i="1"/>
  <c r="FX106" i="1"/>
  <c r="FX108" i="1" s="1"/>
  <c r="FX112" i="1"/>
  <c r="DZ215" i="1"/>
  <c r="DZ191" i="1"/>
  <c r="DZ174" i="1"/>
  <c r="DZ148" i="1"/>
  <c r="DZ112" i="1"/>
  <c r="DZ106" i="1"/>
  <c r="DZ108" i="1" s="1"/>
  <c r="DZ110" i="1" s="1"/>
  <c r="DZ120" i="1" s="1"/>
  <c r="DZ102" i="1"/>
  <c r="DZ109" i="1"/>
  <c r="BE184" i="1"/>
  <c r="BE180" i="1"/>
  <c r="BE178" i="1"/>
  <c r="BE185" i="1"/>
  <c r="BE210" i="1" s="1"/>
  <c r="BE176" i="1"/>
  <c r="BE182" i="1"/>
  <c r="EK150" i="1"/>
  <c r="EO184" i="1"/>
  <c r="EO182" i="1"/>
  <c r="EO178" i="1"/>
  <c r="EO185" i="1"/>
  <c r="EO210" i="1" s="1"/>
  <c r="EO180" i="1"/>
  <c r="EO176" i="1"/>
  <c r="AD176" i="1"/>
  <c r="AD184" i="1"/>
  <c r="AD180" i="1"/>
  <c r="AD185" i="1"/>
  <c r="AD210" i="1" s="1"/>
  <c r="AD178" i="1"/>
  <c r="AD182" i="1"/>
  <c r="FS193" i="1"/>
  <c r="FS248" i="1"/>
  <c r="FS261" i="1" s="1"/>
  <c r="CH248" i="1"/>
  <c r="CH261" i="1" s="1"/>
  <c r="CH193" i="1"/>
  <c r="EJ215" i="1"/>
  <c r="EJ191" i="1"/>
  <c r="EJ148" i="1"/>
  <c r="EJ174" i="1"/>
  <c r="EJ109" i="1"/>
  <c r="EJ102" i="1"/>
  <c r="EJ106" i="1"/>
  <c r="EJ108" i="1" s="1"/>
  <c r="EJ110" i="1" s="1"/>
  <c r="EJ120" i="1" s="1"/>
  <c r="EJ112" i="1"/>
  <c r="FE116" i="1"/>
  <c r="FE119" i="1"/>
  <c r="BJ116" i="1"/>
  <c r="BJ121" i="1" s="1"/>
  <c r="BJ119" i="1"/>
  <c r="CU182" i="1"/>
  <c r="CU185" i="1"/>
  <c r="CU210" i="1" s="1"/>
  <c r="CU184" i="1"/>
  <c r="CU178" i="1"/>
  <c r="CU176" i="1"/>
  <c r="CU180" i="1"/>
  <c r="EC215" i="1"/>
  <c r="EC191" i="1"/>
  <c r="EC174" i="1"/>
  <c r="EC156" i="1"/>
  <c r="EC158" i="1"/>
  <c r="EC154" i="1"/>
  <c r="EC152" i="1"/>
  <c r="EC150" i="1"/>
  <c r="EC112" i="1"/>
  <c r="EC106" i="1"/>
  <c r="EC108" i="1" s="1"/>
  <c r="EC102" i="1"/>
  <c r="EC109" i="1"/>
  <c r="FV110" i="1"/>
  <c r="FV120" i="1" s="1"/>
  <c r="FV184" i="1"/>
  <c r="FV178" i="1"/>
  <c r="BY116" i="1"/>
  <c r="BY119" i="1"/>
  <c r="CP116" i="1"/>
  <c r="CP119" i="1"/>
  <c r="AF185" i="1"/>
  <c r="AF210" i="1" s="1"/>
  <c r="AF184" i="1"/>
  <c r="AF180" i="1"/>
  <c r="AF182" i="1"/>
  <c r="AF178" i="1"/>
  <c r="AF176" i="1"/>
  <c r="CS184" i="1"/>
  <c r="CS185" i="1"/>
  <c r="CS210" i="1" s="1"/>
  <c r="CS178" i="1"/>
  <c r="CS176" i="1"/>
  <c r="CS180" i="1"/>
  <c r="CS182" i="1"/>
  <c r="FU116" i="1"/>
  <c r="FU119" i="1"/>
  <c r="FN110" i="1"/>
  <c r="FN120" i="1" s="1"/>
  <c r="FN184" i="1"/>
  <c r="FN178" i="1"/>
  <c r="CK116" i="1"/>
  <c r="CK119" i="1"/>
  <c r="AT110" i="1"/>
  <c r="AT120" i="1" s="1"/>
  <c r="CW215" i="1"/>
  <c r="CW191" i="1"/>
  <c r="CW174" i="1"/>
  <c r="CW156" i="1"/>
  <c r="CW158" i="1"/>
  <c r="CW154" i="1"/>
  <c r="CW152" i="1"/>
  <c r="CW150" i="1"/>
  <c r="CW112" i="1"/>
  <c r="CW106" i="1"/>
  <c r="CW108" i="1" s="1"/>
  <c r="CW109" i="1"/>
  <c r="CW102" i="1"/>
  <c r="DF110" i="1"/>
  <c r="DF120" i="1" s="1"/>
  <c r="DF248" i="1"/>
  <c r="DF261" i="1" s="1"/>
  <c r="DF193" i="1"/>
  <c r="BF144" i="1"/>
  <c r="BF146" i="1" s="1"/>
  <c r="D191" i="1"/>
  <c r="D215" i="1"/>
  <c r="D148" i="1"/>
  <c r="D174" i="1"/>
  <c r="D109" i="1"/>
  <c r="D102" i="1"/>
  <c r="D112" i="1"/>
  <c r="D106" i="1"/>
  <c r="D108" i="1" s="1"/>
  <c r="D110" i="1" s="1"/>
  <c r="D120" i="1" s="1"/>
  <c r="ED116" i="1"/>
  <c r="ED121" i="1" s="1"/>
  <c r="ED119" i="1"/>
  <c r="ED248" i="1"/>
  <c r="ED261" i="1" s="1"/>
  <c r="ED193" i="1"/>
  <c r="V116" i="1"/>
  <c r="V119" i="1"/>
  <c r="DO193" i="1"/>
  <c r="DO248" i="1"/>
  <c r="DO261" i="1" s="1"/>
  <c r="EX193" i="1"/>
  <c r="EX248" i="1"/>
  <c r="EX261" i="1" s="1"/>
  <c r="EZ215" i="1"/>
  <c r="EZ174" i="1"/>
  <c r="EZ191" i="1"/>
  <c r="EZ109" i="1"/>
  <c r="EZ102" i="1"/>
  <c r="EZ112" i="1"/>
  <c r="EZ106" i="1"/>
  <c r="EZ108" i="1" s="1"/>
  <c r="EZ150" i="1"/>
  <c r="EZ142" i="1"/>
  <c r="EZ140" i="1"/>
  <c r="EZ144" i="1" s="1"/>
  <c r="EZ146" i="1" s="1"/>
  <c r="CR119" i="1"/>
  <c r="CR116" i="1"/>
  <c r="CR121" i="1" s="1"/>
  <c r="J152" i="1"/>
  <c r="J184" i="1"/>
  <c r="J178" i="1"/>
  <c r="J176" i="1"/>
  <c r="J180" i="1" s="1"/>
  <c r="J182" i="1" s="1"/>
  <c r="J185" i="1" s="1"/>
  <c r="J210" i="1" s="1"/>
  <c r="EH116" i="1"/>
  <c r="EH121" i="1" s="1"/>
  <c r="EH119" i="1"/>
  <c r="AM110" i="1"/>
  <c r="AM120" i="1" s="1"/>
  <c r="AM248" i="1"/>
  <c r="AM261" i="1" s="1"/>
  <c r="AM193" i="1"/>
  <c r="AJ215" i="1"/>
  <c r="AJ191" i="1"/>
  <c r="AJ109" i="1"/>
  <c r="AJ150" i="1"/>
  <c r="AJ102" i="1"/>
  <c r="AJ174" i="1"/>
  <c r="AJ112" i="1"/>
  <c r="AJ106" i="1"/>
  <c r="AJ108" i="1" s="1"/>
  <c r="AJ142" i="1"/>
  <c r="AJ140" i="1"/>
  <c r="CJ110" i="1"/>
  <c r="CJ120" i="1" s="1"/>
  <c r="DQ110" i="1"/>
  <c r="DQ120" i="1" s="1"/>
  <c r="M116" i="1"/>
  <c r="M121" i="1" s="1"/>
  <c r="M176" i="1" s="1"/>
  <c r="M180" i="1" s="1"/>
  <c r="M182" i="1" s="1"/>
  <c r="M185" i="1" s="1"/>
  <c r="M210" i="1" s="1"/>
  <c r="M119" i="1"/>
  <c r="BE248" i="1"/>
  <c r="BE261" i="1" s="1"/>
  <c r="BE193" i="1"/>
  <c r="BM110" i="1"/>
  <c r="BM120" i="1" s="1"/>
  <c r="EO193" i="1"/>
  <c r="EO248" i="1"/>
  <c r="EO261" i="1" s="1"/>
  <c r="AD248" i="1"/>
  <c r="AD261" i="1" s="1"/>
  <c r="AD193" i="1"/>
  <c r="CE116" i="1"/>
  <c r="CE119" i="1"/>
  <c r="W119" i="1"/>
  <c r="W116" i="1"/>
  <c r="W121" i="1" s="1"/>
  <c r="W185" i="1"/>
  <c r="W210" i="1" s="1"/>
  <c r="W184" i="1"/>
  <c r="W180" i="1"/>
  <c r="W182" i="1"/>
  <c r="W178" i="1"/>
  <c r="W176" i="1"/>
  <c r="CM191" i="1"/>
  <c r="CM215" i="1"/>
  <c r="CM150" i="1"/>
  <c r="CM174" i="1"/>
  <c r="CM148" i="1"/>
  <c r="CM152" i="1"/>
  <c r="CM109" i="1"/>
  <c r="CM112" i="1"/>
  <c r="CM106" i="1"/>
  <c r="CM108" i="1" s="1"/>
  <c r="CM102" i="1"/>
  <c r="CM142" i="1"/>
  <c r="CM140" i="1"/>
  <c r="BA215" i="1"/>
  <c r="BA191" i="1"/>
  <c r="BA174" i="1"/>
  <c r="BA148" i="1"/>
  <c r="BA112" i="1"/>
  <c r="BA106" i="1"/>
  <c r="BA108" i="1" s="1"/>
  <c r="BA102" i="1"/>
  <c r="BA109" i="1"/>
  <c r="AX144" i="1"/>
  <c r="AX146" i="1" s="1"/>
  <c r="BU184" i="1"/>
  <c r="BU182" i="1"/>
  <c r="BU185" i="1"/>
  <c r="BU210" i="1" s="1"/>
  <c r="BU178" i="1"/>
  <c r="BU180" i="1"/>
  <c r="BU176" i="1"/>
  <c r="BJ180" i="1"/>
  <c r="BJ185" i="1"/>
  <c r="BJ210" i="1" s="1"/>
  <c r="BJ176" i="1"/>
  <c r="BJ182" i="1"/>
  <c r="BJ184" i="1"/>
  <c r="BJ178" i="1"/>
  <c r="CU116" i="1"/>
  <c r="CU121" i="1" s="1"/>
  <c r="CU119" i="1"/>
  <c r="CU193" i="1"/>
  <c r="CU248" i="1"/>
  <c r="CU261" i="1" s="1"/>
  <c r="AX110" i="1"/>
  <c r="AX120" i="1" s="1"/>
  <c r="FV152" i="1"/>
  <c r="FV193" i="1"/>
  <c r="FV248" i="1"/>
  <c r="FV261" i="1" s="1"/>
  <c r="AF110" i="1"/>
  <c r="AF120" i="1" s="1"/>
  <c r="AF193" i="1"/>
  <c r="AF248" i="1"/>
  <c r="AF261" i="1" s="1"/>
  <c r="I110" i="1"/>
  <c r="I120" i="1" s="1"/>
  <c r="CS248" i="1"/>
  <c r="CS261" i="1" s="1"/>
  <c r="CS193" i="1"/>
  <c r="FN152" i="1"/>
  <c r="FN193" i="1"/>
  <c r="FN248" i="1"/>
  <c r="FN261" i="1" s="1"/>
  <c r="FW182" i="1"/>
  <c r="FW178" i="1"/>
  <c r="FW176" i="1"/>
  <c r="FW184" i="1"/>
  <c r="FW185" i="1"/>
  <c r="FW210" i="1" s="1"/>
  <c r="FW180" i="1"/>
  <c r="AL110" i="1"/>
  <c r="AL120" i="1" s="1"/>
  <c r="AT248" i="1"/>
  <c r="AT261" i="1" s="1"/>
  <c r="AT193" i="1"/>
  <c r="CA110" i="1"/>
  <c r="CA120" i="1" s="1"/>
  <c r="CA185" i="1"/>
  <c r="CA210" i="1" s="1"/>
  <c r="CA182" i="1"/>
  <c r="CA178" i="1"/>
  <c r="CA184" i="1"/>
  <c r="CA180" i="1"/>
  <c r="CA176" i="1"/>
  <c r="DR215" i="1"/>
  <c r="DR191" i="1"/>
  <c r="DR174" i="1"/>
  <c r="DR150" i="1"/>
  <c r="DR152" i="1" s="1"/>
  <c r="DR148" i="1"/>
  <c r="DR112" i="1"/>
  <c r="DR106" i="1"/>
  <c r="DR108" i="1" s="1"/>
  <c r="DR102" i="1"/>
  <c r="DR109" i="1"/>
  <c r="DB144" i="1"/>
  <c r="DB146" i="1" s="1"/>
  <c r="EN110" i="1"/>
  <c r="EN120" i="1" s="1"/>
  <c r="EN178" i="1"/>
  <c r="EN184" i="1"/>
  <c r="V176" i="1"/>
  <c r="V184" i="1"/>
  <c r="V185" i="1"/>
  <c r="V210" i="1" s="1"/>
  <c r="V180" i="1"/>
  <c r="V182" i="1"/>
  <c r="V178" i="1"/>
  <c r="CQ110" i="1"/>
  <c r="CQ120" i="1" s="1"/>
  <c r="CQ184" i="1"/>
  <c r="CQ178" i="1"/>
  <c r="EX119" i="1"/>
  <c r="EX116" i="1"/>
  <c r="EX121" i="1" s="1"/>
  <c r="CY185" i="1"/>
  <c r="CY210" i="1" s="1"/>
  <c r="CY180" i="1"/>
  <c r="CY182" i="1"/>
  <c r="CY184" i="1"/>
  <c r="CY178" i="1"/>
  <c r="CY176" i="1"/>
  <c r="J193" i="1"/>
  <c r="J248" i="1"/>
  <c r="J261" i="1" s="1"/>
  <c r="CN144" i="1"/>
  <c r="CN146" i="1" s="1"/>
  <c r="AM119" i="1"/>
  <c r="AM116" i="1"/>
  <c r="AF217" i="1" l="1"/>
  <c r="EZ116" i="1"/>
  <c r="EZ119" i="1"/>
  <c r="CD148" i="1"/>
  <c r="CD125" i="1"/>
  <c r="CD204" i="1" s="1"/>
  <c r="CV182" i="1"/>
  <c r="CV185" i="1"/>
  <c r="CV210" i="1" s="1"/>
  <c r="CV184" i="1"/>
  <c r="CV178" i="1"/>
  <c r="CV176" i="1"/>
  <c r="CV180" i="1"/>
  <c r="DC182" i="1"/>
  <c r="DC178" i="1"/>
  <c r="DC184" i="1"/>
  <c r="DC176" i="1"/>
  <c r="DC185" i="1"/>
  <c r="DC210" i="1" s="1"/>
  <c r="DC180" i="1"/>
  <c r="EY178" i="1"/>
  <c r="EY184" i="1"/>
  <c r="BR154" i="1"/>
  <c r="BR125" i="1"/>
  <c r="BR204" i="1" s="1"/>
  <c r="CY217" i="1"/>
  <c r="DB217" i="1"/>
  <c r="DR110" i="1"/>
  <c r="DR120" i="1" s="1"/>
  <c r="DR184" i="1"/>
  <c r="DR178" i="1"/>
  <c r="AJ110" i="1"/>
  <c r="AJ120" i="1" s="1"/>
  <c r="EZ182" i="1"/>
  <c r="EZ178" i="1"/>
  <c r="EZ176" i="1"/>
  <c r="EZ180" i="1"/>
  <c r="EZ185" i="1"/>
  <c r="EZ210" i="1" s="1"/>
  <c r="EZ184" i="1"/>
  <c r="V121" i="1"/>
  <c r="D116" i="1"/>
  <c r="D121" i="1" s="1"/>
  <c r="D119" i="1"/>
  <c r="CP121" i="1"/>
  <c r="FX110" i="1"/>
  <c r="FX120" i="1" s="1"/>
  <c r="EB116" i="1"/>
  <c r="EB121" i="1" s="1"/>
  <c r="EB119" i="1"/>
  <c r="DU110" i="1"/>
  <c r="DU120" i="1" s="1"/>
  <c r="BN116" i="1"/>
  <c r="BN121" i="1" s="1"/>
  <c r="BN119" i="1"/>
  <c r="BN193" i="1"/>
  <c r="BN248" i="1"/>
  <c r="BN261" i="1" s="1"/>
  <c r="AN217" i="1"/>
  <c r="CH121" i="1"/>
  <c r="DE217" i="1"/>
  <c r="FP248" i="1"/>
  <c r="FP261" i="1" s="1"/>
  <c r="FP193" i="1"/>
  <c r="DY121" i="1"/>
  <c r="FF110" i="1"/>
  <c r="FF120" i="1" s="1"/>
  <c r="FF184" i="1"/>
  <c r="FF185" i="1"/>
  <c r="FF210" i="1" s="1"/>
  <c r="FF178" i="1"/>
  <c r="FF176" i="1"/>
  <c r="FF180" i="1"/>
  <c r="FF182" i="1"/>
  <c r="DG217" i="1"/>
  <c r="AX121" i="1"/>
  <c r="BC217" i="1"/>
  <c r="FO110" i="1"/>
  <c r="FO120" i="1" s="1"/>
  <c r="CL110" i="1"/>
  <c r="CL120" i="1" s="1"/>
  <c r="CL184" i="1"/>
  <c r="CL178" i="1"/>
  <c r="CL182" i="1"/>
  <c r="CL176" i="1"/>
  <c r="CL180" i="1"/>
  <c r="CL185" i="1"/>
  <c r="CL210" i="1" s="1"/>
  <c r="ET121" i="1"/>
  <c r="DS110" i="1"/>
  <c r="DS120" i="1" s="1"/>
  <c r="BW182" i="1"/>
  <c r="BW185" i="1"/>
  <c r="BW210" i="1" s="1"/>
  <c r="BW178" i="1"/>
  <c r="BW180" i="1"/>
  <c r="BW184" i="1"/>
  <c r="BW176" i="1"/>
  <c r="AL217" i="1"/>
  <c r="I217" i="1"/>
  <c r="AH116" i="1"/>
  <c r="AH121" i="1" s="1"/>
  <c r="AH119" i="1"/>
  <c r="AH193" i="1"/>
  <c r="AH248" i="1"/>
  <c r="AH261" i="1" s="1"/>
  <c r="F121" i="1"/>
  <c r="DW121" i="1"/>
  <c r="BS121" i="1"/>
  <c r="DN121" i="1"/>
  <c r="AY121" i="1"/>
  <c r="DQ121" i="1"/>
  <c r="EF121" i="1"/>
  <c r="EY116" i="1"/>
  <c r="EY121" i="1" s="1"/>
  <c r="EY176" i="1" s="1"/>
  <c r="EY180" i="1" s="1"/>
  <c r="EY182" i="1" s="1"/>
  <c r="EY185" i="1" s="1"/>
  <c r="EY210" i="1" s="1"/>
  <c r="EY119" i="1"/>
  <c r="AK144" i="1"/>
  <c r="AK146" i="1" s="1"/>
  <c r="BO217" i="1"/>
  <c r="EU217" i="1"/>
  <c r="BT217" i="1"/>
  <c r="G121" i="1"/>
  <c r="CC217" i="1"/>
  <c r="AW217" i="1"/>
  <c r="FD217" i="1"/>
  <c r="BQ178" i="1"/>
  <c r="BQ184" i="1"/>
  <c r="DN217" i="1"/>
  <c r="AB116" i="1"/>
  <c r="AB121" i="1" s="1"/>
  <c r="AB119" i="1"/>
  <c r="AB182" i="1"/>
  <c r="AB185" i="1"/>
  <c r="AB210" i="1" s="1"/>
  <c r="AB178" i="1"/>
  <c r="AB176" i="1"/>
  <c r="AB184" i="1"/>
  <c r="AB180" i="1"/>
  <c r="FM217" i="1"/>
  <c r="EI144" i="1"/>
  <c r="EI146" i="1" s="1"/>
  <c r="FN217" i="1"/>
  <c r="DO125" i="1"/>
  <c r="DO204" i="1" s="1"/>
  <c r="DO154" i="1"/>
  <c r="AO217" i="1"/>
  <c r="EW217" i="1"/>
  <c r="AP125" i="1"/>
  <c r="AP204" i="1" s="1"/>
  <c r="AP154" i="1"/>
  <c r="AH184" i="1"/>
  <c r="AH178" i="1"/>
  <c r="AH180" i="1" s="1"/>
  <c r="AH182" i="1" s="1"/>
  <c r="AH185" i="1" s="1"/>
  <c r="AH210" i="1" s="1"/>
  <c r="AH176" i="1"/>
  <c r="EA217" i="1"/>
  <c r="BH182" i="1"/>
  <c r="BH178" i="1"/>
  <c r="BH185" i="1"/>
  <c r="BH210" i="1" s="1"/>
  <c r="BH176" i="1"/>
  <c r="BH180" i="1"/>
  <c r="BH184" i="1"/>
  <c r="V217" i="1"/>
  <c r="DR193" i="1"/>
  <c r="DR248" i="1"/>
  <c r="DR261" i="1" s="1"/>
  <c r="CU125" i="1"/>
  <c r="CU204" i="1" s="1"/>
  <c r="CU148" i="1"/>
  <c r="CU160" i="1" s="1"/>
  <c r="CU205" i="1" s="1"/>
  <c r="CM110" i="1"/>
  <c r="CM120" i="1" s="1"/>
  <c r="CM178" i="1"/>
  <c r="CM184" i="1"/>
  <c r="AJ116" i="1"/>
  <c r="AJ121" i="1" s="1"/>
  <c r="AJ119" i="1"/>
  <c r="EH125" i="1"/>
  <c r="EH204" i="1" s="1"/>
  <c r="EH148" i="1"/>
  <c r="CR148" i="1"/>
  <c r="CR160" i="1" s="1"/>
  <c r="CR205" i="1" s="1"/>
  <c r="CR125" i="1"/>
  <c r="CR204" i="1" s="1"/>
  <c r="CK121" i="1"/>
  <c r="CH217" i="1"/>
  <c r="DU116" i="1"/>
  <c r="DU121" i="1" s="1"/>
  <c r="DU119" i="1"/>
  <c r="DU185" i="1"/>
  <c r="DU210" i="1" s="1"/>
  <c r="DU176" i="1"/>
  <c r="DU182" i="1"/>
  <c r="DU184" i="1"/>
  <c r="DU180" i="1"/>
  <c r="DU178" i="1"/>
  <c r="DH125" i="1"/>
  <c r="DH204" i="1" s="1"/>
  <c r="DH154" i="1"/>
  <c r="AN121" i="1"/>
  <c r="ET217" i="1"/>
  <c r="CO110" i="1"/>
  <c r="CO120" i="1" s="1"/>
  <c r="AD125" i="1"/>
  <c r="AD204" i="1" s="1"/>
  <c r="AD150" i="1"/>
  <c r="AE125" i="1"/>
  <c r="AE204" i="1" s="1"/>
  <c r="AE148" i="1"/>
  <c r="AE160" i="1" s="1"/>
  <c r="AE205" i="1" s="1"/>
  <c r="FF116" i="1"/>
  <c r="FF121" i="1" s="1"/>
  <c r="FF119" i="1"/>
  <c r="FF193" i="1"/>
  <c r="FF248" i="1"/>
  <c r="FF261" i="1" s="1"/>
  <c r="DG317" i="1"/>
  <c r="DG148" i="1"/>
  <c r="DG160" i="1" s="1"/>
  <c r="DG205" i="1" s="1"/>
  <c r="DG125" i="1"/>
  <c r="DG204" i="1" s="1"/>
  <c r="DG206" i="1" s="1"/>
  <c r="DG208" i="1" s="1"/>
  <c r="DG213" i="1" s="1"/>
  <c r="DG218" i="1" s="1"/>
  <c r="FO193" i="1"/>
  <c r="FO248" i="1"/>
  <c r="FO261" i="1" s="1"/>
  <c r="BS217" i="1"/>
  <c r="CL193" i="1"/>
  <c r="CL248" i="1"/>
  <c r="CL261" i="1" s="1"/>
  <c r="DP217" i="1"/>
  <c r="DC116" i="1"/>
  <c r="DC121" i="1" s="1"/>
  <c r="DC119" i="1"/>
  <c r="FJ217" i="1"/>
  <c r="N121" i="1"/>
  <c r="CY317" i="1"/>
  <c r="CY148" i="1"/>
  <c r="CY160" i="1" s="1"/>
  <c r="CY205" i="1" s="1"/>
  <c r="CY125" i="1"/>
  <c r="CY204" i="1" s="1"/>
  <c r="DS248" i="1"/>
  <c r="DS261" i="1" s="1"/>
  <c r="DS193" i="1"/>
  <c r="DK148" i="1"/>
  <c r="DK125" i="1"/>
  <c r="DK204" i="1" s="1"/>
  <c r="CP217" i="1"/>
  <c r="AU317" i="1"/>
  <c r="AU148" i="1"/>
  <c r="AU160" i="1" s="1"/>
  <c r="AU205" i="1" s="1"/>
  <c r="AU125" i="1"/>
  <c r="AU204" i="1" s="1"/>
  <c r="AU206" i="1" s="1"/>
  <c r="AU208" i="1" s="1"/>
  <c r="AU213" i="1" s="1"/>
  <c r="BO125" i="1"/>
  <c r="BO204" i="1" s="1"/>
  <c r="BO154" i="1"/>
  <c r="AC110" i="1"/>
  <c r="AC120" i="1" s="1"/>
  <c r="CA121" i="1"/>
  <c r="CF182" i="1"/>
  <c r="CF178" i="1"/>
  <c r="CF185" i="1"/>
  <c r="CF210" i="1" s="1"/>
  <c r="CF180" i="1"/>
  <c r="CF176" i="1"/>
  <c r="CF184" i="1"/>
  <c r="EA125" i="1"/>
  <c r="EA204" i="1" s="1"/>
  <c r="EA150" i="1"/>
  <c r="DV125" i="1"/>
  <c r="DV204" i="1" s="1"/>
  <c r="DV148" i="1"/>
  <c r="DW217" i="1"/>
  <c r="P217" i="1"/>
  <c r="CT110" i="1"/>
  <c r="CT120" i="1" s="1"/>
  <c r="CT184" i="1"/>
  <c r="CT185" i="1"/>
  <c r="CT210" i="1" s="1"/>
  <c r="CT178" i="1"/>
  <c r="CT176" i="1"/>
  <c r="CT182" i="1"/>
  <c r="CT180" i="1"/>
  <c r="AA193" i="1"/>
  <c r="AA248" i="1"/>
  <c r="AA261" i="1" s="1"/>
  <c r="EV217" i="1"/>
  <c r="BT317" i="1"/>
  <c r="BT125" i="1"/>
  <c r="BT204" i="1" s="1"/>
  <c r="BT206" i="1" s="1"/>
  <c r="BT208" i="1" s="1"/>
  <c r="BT213" i="1" s="1"/>
  <c r="BT218" i="1" s="1"/>
  <c r="BT228" i="1" s="1"/>
  <c r="BT148" i="1"/>
  <c r="BT160" i="1" s="1"/>
  <c r="BT205" i="1" s="1"/>
  <c r="AL121" i="1"/>
  <c r="DA217" i="1"/>
  <c r="CQ217" i="1"/>
  <c r="CI217" i="1"/>
  <c r="BX248" i="1"/>
  <c r="BX261" i="1" s="1"/>
  <c r="BX193" i="1"/>
  <c r="Z110" i="1"/>
  <c r="Z120" i="1" s="1"/>
  <c r="Z184" i="1"/>
  <c r="Z180" i="1"/>
  <c r="Z182" i="1"/>
  <c r="Z185" i="1"/>
  <c r="Z210" i="1" s="1"/>
  <c r="Z178" i="1"/>
  <c r="Z176" i="1"/>
  <c r="BQ116" i="1"/>
  <c r="BQ121" i="1" s="1"/>
  <c r="BQ176" i="1" s="1"/>
  <c r="BQ180" i="1" s="1"/>
  <c r="BQ182" i="1" s="1"/>
  <c r="BQ185" i="1" s="1"/>
  <c r="BQ210" i="1" s="1"/>
  <c r="BQ119" i="1"/>
  <c r="BQ248" i="1"/>
  <c r="BQ261" i="1" s="1"/>
  <c r="BQ193" i="1"/>
  <c r="AR248" i="1"/>
  <c r="AR261" i="1" s="1"/>
  <c r="AR193" i="1"/>
  <c r="AB248" i="1"/>
  <c r="AB261" i="1" s="1"/>
  <c r="AB193" i="1"/>
  <c r="EI116" i="1"/>
  <c r="EI121" i="1" s="1"/>
  <c r="EI119" i="1"/>
  <c r="I178" i="1"/>
  <c r="EX125" i="1"/>
  <c r="EX204" i="1" s="1"/>
  <c r="EX148" i="1"/>
  <c r="CU217" i="1"/>
  <c r="AD217" i="1"/>
  <c r="O125" i="1"/>
  <c r="O204" i="1" s="1"/>
  <c r="O150" i="1"/>
  <c r="BL217" i="1"/>
  <c r="DL193" i="1"/>
  <c r="DL248" i="1"/>
  <c r="DL261" i="1" s="1"/>
  <c r="EF217" i="1"/>
  <c r="DD248" i="1"/>
  <c r="DD261" i="1" s="1"/>
  <c r="DD193" i="1"/>
  <c r="AM121" i="1"/>
  <c r="DR116" i="1"/>
  <c r="DR119" i="1"/>
  <c r="CS217" i="1"/>
  <c r="FV217" i="1"/>
  <c r="CM116" i="1"/>
  <c r="CM121" i="1" s="1"/>
  <c r="CM176" i="1" s="1"/>
  <c r="CM180" i="1" s="1"/>
  <c r="CM182" i="1" s="1"/>
  <c r="CM185" i="1" s="1"/>
  <c r="CM210" i="1" s="1"/>
  <c r="CM119" i="1"/>
  <c r="EO217" i="1"/>
  <c r="AJ182" i="1"/>
  <c r="AJ184" i="1"/>
  <c r="AJ178" i="1"/>
  <c r="AJ185" i="1"/>
  <c r="AJ210" i="1" s="1"/>
  <c r="AJ176" i="1"/>
  <c r="AJ180" i="1"/>
  <c r="ED217" i="1"/>
  <c r="FU121" i="1"/>
  <c r="BY121" i="1"/>
  <c r="FE121" i="1"/>
  <c r="EJ182" i="1"/>
  <c r="EJ178" i="1"/>
  <c r="EJ180" i="1"/>
  <c r="EJ184" i="1"/>
  <c r="EJ176" i="1"/>
  <c r="EJ185" i="1"/>
  <c r="EJ210" i="1" s="1"/>
  <c r="EK152" i="1"/>
  <c r="EK154" i="1" s="1"/>
  <c r="FX248" i="1"/>
  <c r="FX261" i="1" s="1"/>
  <c r="FX193" i="1"/>
  <c r="DO176" i="1"/>
  <c r="DO180" i="1" s="1"/>
  <c r="DO182" i="1" s="1"/>
  <c r="DO185" i="1" s="1"/>
  <c r="DO210" i="1" s="1"/>
  <c r="AT121" i="1"/>
  <c r="FE217" i="1"/>
  <c r="FS121" i="1"/>
  <c r="CB217" i="1"/>
  <c r="AO121" i="1"/>
  <c r="L178" i="1"/>
  <c r="L184" i="1"/>
  <c r="CO116" i="1"/>
  <c r="CO121" i="1" s="1"/>
  <c r="CO119" i="1"/>
  <c r="CO185" i="1"/>
  <c r="CO210" i="1" s="1"/>
  <c r="CO176" i="1"/>
  <c r="CO180" i="1"/>
  <c r="CO182" i="1"/>
  <c r="CO184" i="1"/>
  <c r="CO178" i="1"/>
  <c r="DE121" i="1"/>
  <c r="BF184" i="1"/>
  <c r="BF180" i="1"/>
  <c r="BF178" i="1"/>
  <c r="BF185" i="1"/>
  <c r="BF210" i="1" s="1"/>
  <c r="BF176" i="1"/>
  <c r="BF182" i="1"/>
  <c r="E184" i="1"/>
  <c r="E178" i="1"/>
  <c r="CL119" i="1"/>
  <c r="CL116" i="1"/>
  <c r="O217" i="1"/>
  <c r="AZ116" i="1"/>
  <c r="AZ119" i="1"/>
  <c r="AZ178" i="1"/>
  <c r="AZ184" i="1"/>
  <c r="FN121" i="1"/>
  <c r="I121" i="1"/>
  <c r="FJ121" i="1"/>
  <c r="DL144" i="1"/>
  <c r="DL146" i="1" s="1"/>
  <c r="W217" i="1"/>
  <c r="BP110" i="1"/>
  <c r="BP120" i="1" s="1"/>
  <c r="AC116" i="1"/>
  <c r="AC119" i="1"/>
  <c r="AC176" i="1"/>
  <c r="AC184" i="1"/>
  <c r="AC180" i="1"/>
  <c r="AC182" i="1"/>
  <c r="AC185" i="1"/>
  <c r="AC210" i="1" s="1"/>
  <c r="AC178" i="1"/>
  <c r="CF116" i="1"/>
  <c r="CF119" i="1"/>
  <c r="FB121" i="1"/>
  <c r="AQ116" i="1"/>
  <c r="AQ119" i="1"/>
  <c r="DI121" i="1"/>
  <c r="CQ121" i="1"/>
  <c r="BI144" i="1"/>
  <c r="BI146" i="1" s="1"/>
  <c r="C175" i="1"/>
  <c r="C140" i="1"/>
  <c r="EV121" i="1"/>
  <c r="P121" i="1"/>
  <c r="EY193" i="1"/>
  <c r="EY248" i="1"/>
  <c r="EY261" i="1" s="1"/>
  <c r="DX121" i="1"/>
  <c r="CT116" i="1"/>
  <c r="CT119" i="1"/>
  <c r="CT193" i="1"/>
  <c r="CT248" i="1"/>
  <c r="CT261" i="1" s="1"/>
  <c r="FV121" i="1"/>
  <c r="DD144" i="1"/>
  <c r="DD146" i="1" s="1"/>
  <c r="FD121" i="1"/>
  <c r="FR217" i="1"/>
  <c r="FI110" i="1"/>
  <c r="FI120" i="1" s="1"/>
  <c r="FI178" i="1"/>
  <c r="FI184" i="1"/>
  <c r="Z193" i="1"/>
  <c r="Z248" i="1"/>
  <c r="Z261" i="1" s="1"/>
  <c r="FB217" i="1"/>
  <c r="U176" i="1"/>
  <c r="U184" i="1"/>
  <c r="U185" i="1"/>
  <c r="U210" i="1" s="1"/>
  <c r="U180" i="1"/>
  <c r="U182" i="1"/>
  <c r="U178" i="1"/>
  <c r="CG116" i="1"/>
  <c r="CG119" i="1"/>
  <c r="AI125" i="1"/>
  <c r="AI204" i="1" s="1"/>
  <c r="AI148" i="1"/>
  <c r="BI116" i="1"/>
  <c r="BI119" i="1"/>
  <c r="ES116" i="1"/>
  <c r="ES119" i="1"/>
  <c r="BA185" i="1"/>
  <c r="BA210" i="1" s="1"/>
  <c r="BA176" i="1"/>
  <c r="BA182" i="1"/>
  <c r="BA184" i="1"/>
  <c r="BA180" i="1"/>
  <c r="BA178" i="1"/>
  <c r="W125" i="1"/>
  <c r="W204" i="1" s="1"/>
  <c r="W148" i="1"/>
  <c r="M154" i="1"/>
  <c r="M125" i="1"/>
  <c r="M204" i="1" s="1"/>
  <c r="AJ248" i="1"/>
  <c r="AJ261" i="1" s="1"/>
  <c r="AJ193" i="1"/>
  <c r="EZ248" i="1"/>
  <c r="EZ261" i="1" s="1"/>
  <c r="EZ193" i="1"/>
  <c r="EX217" i="1"/>
  <c r="D193" i="1"/>
  <c r="D248" i="1"/>
  <c r="D261" i="1" s="1"/>
  <c r="EJ116" i="1"/>
  <c r="EJ119" i="1"/>
  <c r="EB193" i="1"/>
  <c r="EB248" i="1"/>
  <c r="EB261" i="1" s="1"/>
  <c r="DU193" i="1"/>
  <c r="DU248" i="1"/>
  <c r="DU261" i="1" s="1"/>
  <c r="BY217" i="1"/>
  <c r="CB150" i="1"/>
  <c r="CB125" i="1"/>
  <c r="CB204" i="1" s="1"/>
  <c r="L116" i="1"/>
  <c r="L121" i="1" s="1"/>
  <c r="L119" i="1"/>
  <c r="L248" i="1"/>
  <c r="L261" i="1" s="1"/>
  <c r="L193" i="1"/>
  <c r="CV116" i="1"/>
  <c r="CV121" i="1" s="1"/>
  <c r="CV119" i="1"/>
  <c r="X125" i="1"/>
  <c r="X204" i="1" s="1"/>
  <c r="X206" i="1" s="1"/>
  <c r="X208" i="1" s="1"/>
  <c r="X213" i="1" s="1"/>
  <c r="X148" i="1"/>
  <c r="X160" i="1" s="1"/>
  <c r="X205" i="1" s="1"/>
  <c r="BF193" i="1"/>
  <c r="BF248" i="1"/>
  <c r="BF261" i="1" s="1"/>
  <c r="E116" i="1"/>
  <c r="E121" i="1" s="1"/>
  <c r="E119" i="1"/>
  <c r="E248" i="1"/>
  <c r="E261" i="1" s="1"/>
  <c r="E193" i="1"/>
  <c r="BD217" i="1"/>
  <c r="FL217" i="1"/>
  <c r="FO182" i="1"/>
  <c r="FO178" i="1"/>
  <c r="FO184" i="1"/>
  <c r="FO176" i="1"/>
  <c r="FO185" i="1"/>
  <c r="FO210" i="1" s="1"/>
  <c r="FO180" i="1"/>
  <c r="CN110" i="1"/>
  <c r="CN120" i="1" s="1"/>
  <c r="CE217" i="1"/>
  <c r="DJ217" i="1"/>
  <c r="J154" i="1"/>
  <c r="J125" i="1"/>
  <c r="J204" i="1" s="1"/>
  <c r="CS317" i="1"/>
  <c r="CS125" i="1"/>
  <c r="CS204" i="1" s="1"/>
  <c r="CS206" i="1" s="1"/>
  <c r="CS208" i="1" s="1"/>
  <c r="CS213" i="1" s="1"/>
  <c r="CS218" i="1" s="1"/>
  <c r="CS229" i="1" s="1"/>
  <c r="CS148" i="1"/>
  <c r="CS160" i="1" s="1"/>
  <c r="CS205" i="1" s="1"/>
  <c r="AV217" i="1"/>
  <c r="AS150" i="1"/>
  <c r="AS125" i="1"/>
  <c r="AS204" i="1" s="1"/>
  <c r="EP125" i="1"/>
  <c r="EP204" i="1" s="1"/>
  <c r="EP206" i="1" s="1"/>
  <c r="EP208" i="1" s="1"/>
  <c r="EP213" i="1" s="1"/>
  <c r="EP218" i="1" s="1"/>
  <c r="EP148" i="1"/>
  <c r="EP160" i="1" s="1"/>
  <c r="EP205" i="1" s="1"/>
  <c r="C215" i="1"/>
  <c r="C191" i="1"/>
  <c r="C174" i="1"/>
  <c r="C148" i="1"/>
  <c r="C109" i="1"/>
  <c r="C112" i="1"/>
  <c r="C106" i="1"/>
  <c r="C108" i="1" s="1"/>
  <c r="C110" i="1" s="1"/>
  <c r="C120" i="1" s="1"/>
  <c r="C102" i="1"/>
  <c r="FZ102" i="1" s="1"/>
  <c r="FZ101" i="1"/>
  <c r="GB101" i="1" s="1"/>
  <c r="AY217" i="1"/>
  <c r="BP116" i="1"/>
  <c r="BP121" i="1" s="1"/>
  <c r="BP119" i="1"/>
  <c r="CJ217" i="1"/>
  <c r="AS217" i="1"/>
  <c r="EP229" i="1"/>
  <c r="EP217" i="1"/>
  <c r="K178" i="1"/>
  <c r="K184" i="1"/>
  <c r="K176" i="1"/>
  <c r="K185" i="1"/>
  <c r="K210" i="1" s="1"/>
  <c r="K182" i="1"/>
  <c r="K180" i="1"/>
  <c r="AU217" i="1"/>
  <c r="FZ137" i="1"/>
  <c r="C12" i="1"/>
  <c r="C142" i="1" s="1"/>
  <c r="DD182" i="1"/>
  <c r="DD178" i="1"/>
  <c r="DD184" i="1"/>
  <c r="DD176" i="1"/>
  <c r="DD185" i="1"/>
  <c r="DD210" i="1" s="1"/>
  <c r="DD180" i="1"/>
  <c r="EQ125" i="1"/>
  <c r="EQ204" i="1" s="1"/>
  <c r="EQ150" i="1"/>
  <c r="BU217" i="1"/>
  <c r="EW150" i="1"/>
  <c r="EW125" i="1"/>
  <c r="EW204" i="1" s="1"/>
  <c r="BG248" i="1"/>
  <c r="BG261" i="1" s="1"/>
  <c r="BG193" i="1"/>
  <c r="FG217" i="1"/>
  <c r="CZ217" i="1"/>
  <c r="FI116" i="1"/>
  <c r="FI119" i="1"/>
  <c r="CI154" i="1"/>
  <c r="CI125" i="1"/>
  <c r="CI204" i="1" s="1"/>
  <c r="BR176" i="1"/>
  <c r="BR180" i="1" s="1"/>
  <c r="BR182" i="1" s="1"/>
  <c r="BR185" i="1" s="1"/>
  <c r="BR210" i="1" s="1"/>
  <c r="Z119" i="1"/>
  <c r="Z116" i="1"/>
  <c r="EM217" i="1"/>
  <c r="BJ217" i="1"/>
  <c r="T116" i="1"/>
  <c r="T119" i="1"/>
  <c r="T182" i="1"/>
  <c r="T178" i="1"/>
  <c r="T176" i="1"/>
  <c r="T184" i="1"/>
  <c r="T180" i="1"/>
  <c r="T185" i="1"/>
  <c r="T210" i="1" s="1"/>
  <c r="AG217" i="1"/>
  <c r="U248" i="1"/>
  <c r="U261" i="1" s="1"/>
  <c r="U193" i="1"/>
  <c r="FM121" i="1"/>
  <c r="DM185" i="1"/>
  <c r="DM210" i="1" s="1"/>
  <c r="DM182" i="1"/>
  <c r="DM176" i="1"/>
  <c r="DM184" i="1"/>
  <c r="DM180" i="1"/>
  <c r="DM178" i="1"/>
  <c r="CX317" i="1"/>
  <c r="CX148" i="1"/>
  <c r="CX160" i="1" s="1"/>
  <c r="CX205" i="1" s="1"/>
  <c r="CX125" i="1"/>
  <c r="CX204" i="1" s="1"/>
  <c r="CX206" i="1" s="1"/>
  <c r="CX208" i="1" s="1"/>
  <c r="CX213" i="1" s="1"/>
  <c r="FQ154" i="1"/>
  <c r="FQ125" i="1"/>
  <c r="FQ204" i="1" s="1"/>
  <c r="DS178" i="1"/>
  <c r="DS184" i="1"/>
  <c r="ER248" i="1"/>
  <c r="ER261" i="1" s="1"/>
  <c r="ER193" i="1"/>
  <c r="BI185" i="1"/>
  <c r="BI210" i="1" s="1"/>
  <c r="BI176" i="1"/>
  <c r="BI182" i="1"/>
  <c r="BI184" i="1"/>
  <c r="BI178" i="1"/>
  <c r="BI180" i="1"/>
  <c r="AA116" i="1"/>
  <c r="AA121" i="1" s="1"/>
  <c r="AA119" i="1"/>
  <c r="BG116" i="1"/>
  <c r="BG119" i="1"/>
  <c r="AT217" i="1"/>
  <c r="BA110" i="1"/>
  <c r="BA120" i="1" s="1"/>
  <c r="BA248" i="1"/>
  <c r="BA261" i="1" s="1"/>
  <c r="BA193" i="1"/>
  <c r="CM248" i="1"/>
  <c r="CM261" i="1" s="1"/>
  <c r="CM193" i="1"/>
  <c r="CW110" i="1"/>
  <c r="CW120" i="1" s="1"/>
  <c r="CW185" i="1"/>
  <c r="CW210" i="1" s="1"/>
  <c r="CW176" i="1"/>
  <c r="CW180" i="1"/>
  <c r="CW182" i="1"/>
  <c r="CW184" i="1"/>
  <c r="CW178" i="1"/>
  <c r="FS217" i="1"/>
  <c r="DZ184" i="1"/>
  <c r="DZ180" i="1"/>
  <c r="DZ178" i="1"/>
  <c r="DZ176" i="1"/>
  <c r="DZ185" i="1"/>
  <c r="DZ210" i="1" s="1"/>
  <c r="DZ182" i="1"/>
  <c r="DF121" i="1"/>
  <c r="EB184" i="1"/>
  <c r="EB180" i="1"/>
  <c r="EB182" i="1" s="1"/>
  <c r="EB185" i="1" s="1"/>
  <c r="EB210" i="1" s="1"/>
  <c r="EB178" i="1"/>
  <c r="EB176" i="1"/>
  <c r="DU144" i="1"/>
  <c r="DU146" i="1" s="1"/>
  <c r="CK217" i="1"/>
  <c r="CX217" i="1"/>
  <c r="EH217" i="1"/>
  <c r="BK217" i="1"/>
  <c r="CO248" i="1"/>
  <c r="CO261" i="1" s="1"/>
  <c r="CO193" i="1"/>
  <c r="N217" i="1"/>
  <c r="FP178" i="1"/>
  <c r="FP184" i="1"/>
  <c r="CG185" i="1"/>
  <c r="CG210" i="1" s="1"/>
  <c r="CG182" i="1"/>
  <c r="CG180" i="1"/>
  <c r="CG176" i="1"/>
  <c r="CG184" i="1"/>
  <c r="CG178" i="1"/>
  <c r="BF116" i="1"/>
  <c r="BF119" i="1"/>
  <c r="DT116" i="1"/>
  <c r="DT121" i="1" s="1"/>
  <c r="DT119" i="1"/>
  <c r="FL121" i="1"/>
  <c r="BZ121" i="1"/>
  <c r="BV217" i="1"/>
  <c r="FT217" i="1"/>
  <c r="FA116" i="1"/>
  <c r="FA119" i="1"/>
  <c r="FA185" i="1"/>
  <c r="FA210" i="1" s="1"/>
  <c r="FA176" i="1"/>
  <c r="FA180" i="1"/>
  <c r="FA182" i="1"/>
  <c r="FA184" i="1"/>
  <c r="FA178" i="1"/>
  <c r="DY217" i="1"/>
  <c r="DC193" i="1"/>
  <c r="DC248" i="1"/>
  <c r="DC261" i="1" s="1"/>
  <c r="DJ121" i="1"/>
  <c r="BC121" i="1"/>
  <c r="DS144" i="1"/>
  <c r="DS146" i="1" s="1"/>
  <c r="BW116" i="1"/>
  <c r="BW119" i="1"/>
  <c r="H217" i="1"/>
  <c r="AF121" i="1"/>
  <c r="ER116" i="1"/>
  <c r="ER119" i="1"/>
  <c r="ER182" i="1"/>
  <c r="ER178" i="1"/>
  <c r="ER185" i="1"/>
  <c r="ER210" i="1" s="1"/>
  <c r="ER180" i="1"/>
  <c r="ER176" i="1"/>
  <c r="ER184" i="1"/>
  <c r="EQ217" i="1"/>
  <c r="FZ201" i="1"/>
  <c r="C209" i="1"/>
  <c r="FZ209" i="1" s="1"/>
  <c r="DL116" i="1"/>
  <c r="DL119" i="1"/>
  <c r="DL178" i="1"/>
  <c r="DL184" i="1"/>
  <c r="CJ121" i="1"/>
  <c r="FK121" i="1"/>
  <c r="K116" i="1"/>
  <c r="K119" i="1"/>
  <c r="K193" i="1"/>
  <c r="K248" i="1"/>
  <c r="K261" i="1" s="1"/>
  <c r="AQ110" i="1"/>
  <c r="AQ120" i="1" s="1"/>
  <c r="EN121" i="1"/>
  <c r="BI248" i="1"/>
  <c r="BI261" i="1" s="1"/>
  <c r="BI193" i="1"/>
  <c r="FK217" i="1"/>
  <c r="EY144" i="1"/>
  <c r="EY146" i="1" s="1"/>
  <c r="AK110" i="1"/>
  <c r="AK120" i="1" s="1"/>
  <c r="AK182" i="1"/>
  <c r="AK185" i="1"/>
  <c r="AK210" i="1" s="1"/>
  <c r="AK176" i="1"/>
  <c r="AK180" i="1"/>
  <c r="AK178" i="1"/>
  <c r="AK184" i="1"/>
  <c r="DD116" i="1"/>
  <c r="DD119" i="1"/>
  <c r="BB121" i="1"/>
  <c r="DV217" i="1"/>
  <c r="BH110" i="1"/>
  <c r="BH120" i="1" s="1"/>
  <c r="BH193" i="1"/>
  <c r="BH248" i="1"/>
  <c r="BH261" i="1" s="1"/>
  <c r="DA121" i="1"/>
  <c r="FI193" i="1"/>
  <c r="FI248" i="1"/>
  <c r="FI261" i="1" s="1"/>
  <c r="EN217" i="1"/>
  <c r="EM121" i="1"/>
  <c r="BV121" i="1"/>
  <c r="AP176" i="1"/>
  <c r="AP180" i="1" s="1"/>
  <c r="AP182" i="1" s="1"/>
  <c r="AP185" i="1" s="1"/>
  <c r="AP210" i="1" s="1"/>
  <c r="CI176" i="1"/>
  <c r="CI180" i="1" s="1"/>
  <c r="CI182" i="1" s="1"/>
  <c r="CI185" i="1" s="1"/>
  <c r="CI210" i="1" s="1"/>
  <c r="U116" i="1"/>
  <c r="U121" i="1" s="1"/>
  <c r="U119" i="1"/>
  <c r="EE217" i="1"/>
  <c r="DM193" i="1"/>
  <c r="DM248" i="1"/>
  <c r="DM261" i="1" s="1"/>
  <c r="EI178" i="1"/>
  <c r="EI180" i="1"/>
  <c r="EI182" i="1" s="1"/>
  <c r="EI185" i="1" s="1"/>
  <c r="EI210" i="1" s="1"/>
  <c r="EI184" i="1"/>
  <c r="EI176" i="1"/>
  <c r="EI193" i="1"/>
  <c r="EI248" i="1"/>
  <c r="EI261" i="1" s="1"/>
  <c r="FX182" i="1"/>
  <c r="FX178" i="1"/>
  <c r="FX176" i="1"/>
  <c r="FX184" i="1"/>
  <c r="FX185" i="1"/>
  <c r="FX210" i="1" s="1"/>
  <c r="FX180" i="1"/>
  <c r="DH217" i="1"/>
  <c r="BZ217" i="1"/>
  <c r="BL148" i="1"/>
  <c r="BL160" i="1" s="1"/>
  <c r="BL205" i="1" s="1"/>
  <c r="BL125" i="1"/>
  <c r="BL204" i="1" s="1"/>
  <c r="S154" i="1"/>
  <c r="S125" i="1"/>
  <c r="S204" i="1" s="1"/>
  <c r="EO150" i="1"/>
  <c r="EO125" i="1"/>
  <c r="EO204" i="1" s="1"/>
  <c r="BG178" i="1"/>
  <c r="BG184" i="1"/>
  <c r="EG121" i="1"/>
  <c r="BA116" i="1"/>
  <c r="BA121" i="1" s="1"/>
  <c r="BA119" i="1"/>
  <c r="BE217" i="1"/>
  <c r="AM217" i="1"/>
  <c r="DO217" i="1"/>
  <c r="ED125" i="1"/>
  <c r="ED204" i="1" s="1"/>
  <c r="ED150" i="1"/>
  <c r="D182" i="1"/>
  <c r="D184" i="1"/>
  <c r="D178" i="1"/>
  <c r="D185" i="1"/>
  <c r="D210" i="1" s="1"/>
  <c r="D176" i="1"/>
  <c r="D180" i="1"/>
  <c r="DF217" i="1"/>
  <c r="CW116" i="1"/>
  <c r="CW119" i="1"/>
  <c r="CW248" i="1"/>
  <c r="CW261" i="1" s="1"/>
  <c r="CW193" i="1"/>
  <c r="EC110" i="1"/>
  <c r="EC120" i="1" s="1"/>
  <c r="EC185" i="1"/>
  <c r="EC210" i="1" s="1"/>
  <c r="EC176" i="1"/>
  <c r="EC182" i="1"/>
  <c r="EC180" i="1"/>
  <c r="EC184" i="1"/>
  <c r="EC178" i="1"/>
  <c r="DZ116" i="1"/>
  <c r="DZ121" i="1" s="1"/>
  <c r="DZ119" i="1"/>
  <c r="DZ193" i="1"/>
  <c r="DZ248" i="1"/>
  <c r="DZ261" i="1" s="1"/>
  <c r="M217" i="1"/>
  <c r="FU217" i="1"/>
  <c r="BK121" i="1"/>
  <c r="FW217" i="1"/>
  <c r="CV248" i="1"/>
  <c r="CV261" i="1" s="1"/>
  <c r="CV193" i="1"/>
  <c r="FP116" i="1"/>
  <c r="FP121" i="1" s="1"/>
  <c r="FP176" i="1" s="1"/>
  <c r="FP180" i="1" s="1"/>
  <c r="FP182" i="1" s="1"/>
  <c r="FP185" i="1" s="1"/>
  <c r="FP210" i="1" s="1"/>
  <c r="FP119" i="1"/>
  <c r="CG248" i="1"/>
  <c r="CG261" i="1" s="1"/>
  <c r="CG193" i="1"/>
  <c r="FQ217" i="1"/>
  <c r="DT182" i="1"/>
  <c r="DT178" i="1"/>
  <c r="DT185" i="1"/>
  <c r="DT210" i="1" s="1"/>
  <c r="DT176" i="1"/>
  <c r="DT180" i="1"/>
  <c r="DT184" i="1"/>
  <c r="BD125" i="1"/>
  <c r="BD204" i="1" s="1"/>
  <c r="BD150" i="1"/>
  <c r="X217" i="1"/>
  <c r="AZ193" i="1"/>
  <c r="AZ248" i="1"/>
  <c r="AZ261" i="1" s="1"/>
  <c r="CN116" i="1"/>
  <c r="CN121" i="1" s="1"/>
  <c r="CN119" i="1"/>
  <c r="CN182" i="1"/>
  <c r="CN178" i="1"/>
  <c r="CN176" i="1"/>
  <c r="CN180" i="1"/>
  <c r="CN185" i="1"/>
  <c r="CN210" i="1" s="1"/>
  <c r="CN184" i="1"/>
  <c r="BM121" i="1"/>
  <c r="DS116" i="1"/>
  <c r="DS119" i="1"/>
  <c r="BW110" i="1"/>
  <c r="BW120" i="1" s="1"/>
  <c r="AP217" i="1"/>
  <c r="H125" i="1"/>
  <c r="H204" i="1" s="1"/>
  <c r="H150" i="1"/>
  <c r="AV125" i="1"/>
  <c r="AV204" i="1" s="1"/>
  <c r="AV148" i="1"/>
  <c r="AV160" i="1" s="1"/>
  <c r="AV205" i="1" s="1"/>
  <c r="ER110" i="1"/>
  <c r="ER120" i="1" s="1"/>
  <c r="DL110" i="1"/>
  <c r="DL120" i="1" s="1"/>
  <c r="BB217" i="1"/>
  <c r="BP193" i="1"/>
  <c r="BP248" i="1"/>
  <c r="BP261" i="1" s="1"/>
  <c r="FH116" i="1"/>
  <c r="FH121" i="1" s="1"/>
  <c r="FH119" i="1"/>
  <c r="BE121" i="1"/>
  <c r="CF193" i="1"/>
  <c r="CF248" i="1"/>
  <c r="CF261" i="1" s="1"/>
  <c r="FR125" i="1"/>
  <c r="FR204" i="1" s="1"/>
  <c r="FR148" i="1"/>
  <c r="FR160" i="1" s="1"/>
  <c r="FR205" i="1" s="1"/>
  <c r="Q217" i="1"/>
  <c r="AQ193" i="1"/>
  <c r="AQ248" i="1"/>
  <c r="AQ261" i="1" s="1"/>
  <c r="EL217" i="1"/>
  <c r="AK116" i="1"/>
  <c r="AK119" i="1"/>
  <c r="AK248" i="1"/>
  <c r="AK261" i="1" s="1"/>
  <c r="AK193" i="1"/>
  <c r="BU317" i="1"/>
  <c r="BU125" i="1"/>
  <c r="BU204" i="1" s="1"/>
  <c r="BU206" i="1" s="1"/>
  <c r="BU208" i="1" s="1"/>
  <c r="BU213" i="1" s="1"/>
  <c r="BU218" i="1" s="1"/>
  <c r="BU229" i="1" s="1"/>
  <c r="BU148" i="1"/>
  <c r="BU160" i="1" s="1"/>
  <c r="BU205" i="1" s="1"/>
  <c r="AA182" i="1"/>
  <c r="AA185" i="1"/>
  <c r="AA210" i="1" s="1"/>
  <c r="AA178" i="1"/>
  <c r="AA176" i="1"/>
  <c r="AA180" i="1"/>
  <c r="AA184" i="1"/>
  <c r="DD110" i="1"/>
  <c r="DD120" i="1" s="1"/>
  <c r="ES185" i="1"/>
  <c r="ES210" i="1" s="1"/>
  <c r="ES182" i="1"/>
  <c r="ES180" i="1"/>
  <c r="ES176" i="1"/>
  <c r="ES184" i="1"/>
  <c r="ES178" i="1"/>
  <c r="CC148" i="1"/>
  <c r="CC160" i="1" s="1"/>
  <c r="CC205" i="1" s="1"/>
  <c r="CC125" i="1"/>
  <c r="CC204" i="1" s="1"/>
  <c r="BH116" i="1"/>
  <c r="BH119" i="1"/>
  <c r="BR217" i="1"/>
  <c r="CZ125" i="1"/>
  <c r="CZ204" i="1" s="1"/>
  <c r="CZ154" i="1"/>
  <c r="AE217" i="1"/>
  <c r="BX182" i="1"/>
  <c r="BX178" i="1"/>
  <c r="BX180" i="1"/>
  <c r="BX184" i="1"/>
  <c r="BX176" i="1"/>
  <c r="BX185" i="1"/>
  <c r="BX210" i="1" s="1"/>
  <c r="FG148" i="1"/>
  <c r="FG160" i="1" s="1"/>
  <c r="FG205" i="1" s="1"/>
  <c r="FG125" i="1"/>
  <c r="FG204" i="1" s="1"/>
  <c r="AR182" i="1"/>
  <c r="AR178" i="1"/>
  <c r="AR184" i="1"/>
  <c r="AR176" i="1"/>
  <c r="AR185" i="1"/>
  <c r="AR210" i="1" s="1"/>
  <c r="AR180" i="1"/>
  <c r="T110" i="1"/>
  <c r="T120" i="1" s="1"/>
  <c r="S176" i="1"/>
  <c r="S180" i="1" s="1"/>
  <c r="S182" i="1" s="1"/>
  <c r="S185" i="1" s="1"/>
  <c r="S210" i="1" s="1"/>
  <c r="G217" i="1"/>
  <c r="Y217" i="1"/>
  <c r="EG217" i="1"/>
  <c r="BJ125" i="1"/>
  <c r="BJ204" i="1" s="1"/>
  <c r="BJ150" i="1"/>
  <c r="FX116" i="1"/>
  <c r="FX119" i="1"/>
  <c r="BN184" i="1"/>
  <c r="BN178" i="1"/>
  <c r="BN176" i="1"/>
  <c r="BN180" i="1" s="1"/>
  <c r="BN182" i="1" s="1"/>
  <c r="BN185" i="1" s="1"/>
  <c r="BN210" i="1" s="1"/>
  <c r="DT193" i="1"/>
  <c r="DT248" i="1"/>
  <c r="DT261" i="1" s="1"/>
  <c r="FA193" i="1"/>
  <c r="FA248" i="1"/>
  <c r="FA261" i="1" s="1"/>
  <c r="AX217" i="1"/>
  <c r="FH248" i="1"/>
  <c r="FH261" i="1" s="1"/>
  <c r="FH193" i="1"/>
  <c r="FC125" i="1"/>
  <c r="FC204" i="1" s="1"/>
  <c r="FC150" i="1"/>
  <c r="J217" i="1"/>
  <c r="CM144" i="1"/>
  <c r="CM146" i="1" s="1"/>
  <c r="CE121" i="1"/>
  <c r="AJ144" i="1"/>
  <c r="AJ146" i="1" s="1"/>
  <c r="EZ110" i="1"/>
  <c r="EZ120" i="1" s="1"/>
  <c r="EC116" i="1"/>
  <c r="EC121" i="1" s="1"/>
  <c r="EC119" i="1"/>
  <c r="EC193" i="1"/>
  <c r="EC248" i="1"/>
  <c r="EC261" i="1" s="1"/>
  <c r="EJ248" i="1"/>
  <c r="EJ261" i="1" s="1"/>
  <c r="EJ193" i="1"/>
  <c r="CR217" i="1"/>
  <c r="S217" i="1"/>
  <c r="CD217" i="1"/>
  <c r="DH176" i="1"/>
  <c r="DH180" i="1" s="1"/>
  <c r="DH182" i="1" s="1"/>
  <c r="DH185" i="1" s="1"/>
  <c r="DH210" i="1" s="1"/>
  <c r="CG110" i="1"/>
  <c r="CG120" i="1" s="1"/>
  <c r="DP121" i="1"/>
  <c r="FW121" i="1"/>
  <c r="FO116" i="1"/>
  <c r="FO119" i="1"/>
  <c r="FT121" i="1"/>
  <c r="DK217" i="1"/>
  <c r="CN248" i="1"/>
  <c r="CN261" i="1" s="1"/>
  <c r="CN193" i="1"/>
  <c r="D144" i="1"/>
  <c r="D146" i="1" s="1"/>
  <c r="CA217" i="1"/>
  <c r="BW193" i="1"/>
  <c r="BW248" i="1"/>
  <c r="BW261" i="1" s="1"/>
  <c r="BM217" i="1"/>
  <c r="DI217" i="1"/>
  <c r="F217" i="1"/>
  <c r="Q121" i="1"/>
  <c r="BP182" i="1"/>
  <c r="BP184" i="1"/>
  <c r="BP180" i="1"/>
  <c r="BP178" i="1"/>
  <c r="BP176" i="1"/>
  <c r="BP185" i="1"/>
  <c r="BP210" i="1" s="1"/>
  <c r="AC193" i="1"/>
  <c r="AC248" i="1"/>
  <c r="AC261" i="1" s="1"/>
  <c r="FH182" i="1"/>
  <c r="FH185" i="1"/>
  <c r="FH210" i="1" s="1"/>
  <c r="FH184" i="1"/>
  <c r="FH178" i="1"/>
  <c r="FH176" i="1"/>
  <c r="FH180" i="1"/>
  <c r="DQ217" i="1"/>
  <c r="AQ178" i="1"/>
  <c r="AQ182" i="1"/>
  <c r="AQ184" i="1"/>
  <c r="AQ176" i="1"/>
  <c r="AQ185" i="1"/>
  <c r="AQ210" i="1" s="1"/>
  <c r="AQ180" i="1"/>
  <c r="BI110" i="1"/>
  <c r="BI120" i="1" s="1"/>
  <c r="CT144" i="1"/>
  <c r="CT146" i="1" s="1"/>
  <c r="ES110" i="1"/>
  <c r="ES120" i="1" s="1"/>
  <c r="ES193" i="1"/>
  <c r="ES248" i="1"/>
  <c r="ES261" i="1" s="1"/>
  <c r="DX217" i="1"/>
  <c r="DB121" i="1"/>
  <c r="AW121" i="1"/>
  <c r="EL121" i="1"/>
  <c r="EU121" i="1"/>
  <c r="FI144" i="1"/>
  <c r="FI146" i="1" s="1"/>
  <c r="AG121" i="1"/>
  <c r="BX116" i="1"/>
  <c r="BX121" i="1" s="1"/>
  <c r="BX119" i="1"/>
  <c r="EE121" i="1"/>
  <c r="Y121" i="1"/>
  <c r="FC217" i="1"/>
  <c r="R217" i="1"/>
  <c r="AR116" i="1"/>
  <c r="AR119" i="1"/>
  <c r="T248" i="1"/>
  <c r="T261" i="1" s="1"/>
  <c r="T193" i="1"/>
  <c r="R121" i="1"/>
  <c r="DM116" i="1"/>
  <c r="DM121" i="1" s="1"/>
  <c r="DM119" i="1"/>
  <c r="AI217" i="1"/>
  <c r="BK150" i="1" l="1"/>
  <c r="BK125" i="1"/>
  <c r="BK204" i="1" s="1"/>
  <c r="C184" i="1"/>
  <c r="C178" i="1"/>
  <c r="EB217" i="1"/>
  <c r="BQ217" i="1"/>
  <c r="FG317" i="1"/>
  <c r="CC317" i="1"/>
  <c r="FR206" i="1"/>
  <c r="FR208" i="1" s="1"/>
  <c r="FR213" i="1" s="1"/>
  <c r="FR218" i="1" s="1"/>
  <c r="AZ217" i="1"/>
  <c r="CV217" i="1"/>
  <c r="S156" i="1"/>
  <c r="S158" i="1" s="1"/>
  <c r="S160" i="1" s="1"/>
  <c r="FL150" i="1"/>
  <c r="FL125" i="1"/>
  <c r="FL204" i="1" s="1"/>
  <c r="CX218" i="1"/>
  <c r="T121" i="1"/>
  <c r="FI121" i="1"/>
  <c r="C116" i="1"/>
  <c r="C121" i="1" s="1"/>
  <c r="C119" i="1"/>
  <c r="C248" i="1"/>
  <c r="C261" i="1" s="1"/>
  <c r="C193" i="1"/>
  <c r="EZ217" i="1"/>
  <c r="CT121" i="1"/>
  <c r="CF121" i="1"/>
  <c r="AC121" i="1"/>
  <c r="FJ150" i="1"/>
  <c r="FJ125" i="1"/>
  <c r="FJ204" i="1" s="1"/>
  <c r="AT125" i="1"/>
  <c r="AT204" i="1" s="1"/>
  <c r="AT150" i="1"/>
  <c r="DR121" i="1"/>
  <c r="AL125" i="1"/>
  <c r="AL204" i="1" s="1"/>
  <c r="AL148" i="1"/>
  <c r="DG238" i="1"/>
  <c r="DG220" i="1"/>
  <c r="AE206" i="1"/>
  <c r="AE208" i="1" s="1"/>
  <c r="AE213" i="1" s="1"/>
  <c r="AE218" i="1" s="1"/>
  <c r="CR317" i="1"/>
  <c r="CU206" i="1"/>
  <c r="CU208" i="1" s="1"/>
  <c r="CU213" i="1" s="1"/>
  <c r="CU218" i="1" s="1"/>
  <c r="AP158" i="1"/>
  <c r="AP160" i="1" s="1"/>
  <c r="AP156" i="1"/>
  <c r="DQ154" i="1"/>
  <c r="DQ125" i="1"/>
  <c r="DQ204" i="1" s="1"/>
  <c r="DQ176" i="1"/>
  <c r="DQ180" i="1" s="1"/>
  <c r="DQ182" i="1" s="1"/>
  <c r="DQ185" i="1" s="1"/>
  <c r="DQ210" i="1" s="1"/>
  <c r="AH217" i="1"/>
  <c r="DG228" i="1"/>
  <c r="CP150" i="1"/>
  <c r="CP125" i="1"/>
  <c r="CP204" i="1" s="1"/>
  <c r="AC217" i="1"/>
  <c r="EN125" i="1"/>
  <c r="EN204" i="1" s="1"/>
  <c r="EN154" i="1"/>
  <c r="EN176" i="1"/>
  <c r="EN180" i="1" s="1"/>
  <c r="EN182" i="1" s="1"/>
  <c r="EN185" i="1" s="1"/>
  <c r="EN210" i="1" s="1"/>
  <c r="E154" i="1"/>
  <c r="E125" i="1"/>
  <c r="E204" i="1" s="1"/>
  <c r="FO217" i="1"/>
  <c r="AB150" i="1"/>
  <c r="AB125" i="1"/>
  <c r="AB204" i="1" s="1"/>
  <c r="AR121" i="1"/>
  <c r="EU125" i="1"/>
  <c r="EU204" i="1" s="1"/>
  <c r="EU154" i="1"/>
  <c r="EU176" i="1"/>
  <c r="EU180" i="1" s="1"/>
  <c r="EU182" i="1" s="1"/>
  <c r="EU185" i="1" s="1"/>
  <c r="EU210" i="1" s="1"/>
  <c r="EJ217" i="1"/>
  <c r="CE317" i="1"/>
  <c r="CE148" i="1"/>
  <c r="CE160" i="1" s="1"/>
  <c r="CE205" i="1" s="1"/>
  <c r="CE125" i="1"/>
  <c r="CE204" i="1" s="1"/>
  <c r="FC152" i="1"/>
  <c r="FC154" i="1" s="1"/>
  <c r="AK217" i="1"/>
  <c r="FR317" i="1"/>
  <c r="AV206" i="1"/>
  <c r="AV208" i="1" s="1"/>
  <c r="AV213" i="1" s="1"/>
  <c r="AV218" i="1" s="1"/>
  <c r="DZ217" i="1"/>
  <c r="ED152" i="1"/>
  <c r="ED154" i="1" s="1"/>
  <c r="DC217" i="1"/>
  <c r="CM217" i="1"/>
  <c r="Z121" i="1"/>
  <c r="BG217" i="1"/>
  <c r="BF217" i="1"/>
  <c r="EJ121" i="1"/>
  <c r="ES121" i="1"/>
  <c r="CG121" i="1"/>
  <c r="DX125" i="1"/>
  <c r="DX204" i="1" s="1"/>
  <c r="DX206" i="1" s="1"/>
  <c r="DX208" i="1" s="1"/>
  <c r="DX213" i="1" s="1"/>
  <c r="DX218" i="1" s="1"/>
  <c r="DX148" i="1"/>
  <c r="DX160" i="1" s="1"/>
  <c r="DX205" i="1" s="1"/>
  <c r="I125" i="1"/>
  <c r="I204" i="1" s="1"/>
  <c r="I154" i="1"/>
  <c r="CL121" i="1"/>
  <c r="AM154" i="1"/>
  <c r="AM125" i="1"/>
  <c r="AM204" i="1" s="1"/>
  <c r="AM176" i="1"/>
  <c r="AM180" i="1" s="1"/>
  <c r="AM182" i="1" s="1"/>
  <c r="AM185" i="1" s="1"/>
  <c r="AM210" i="1" s="1"/>
  <c r="DL217" i="1"/>
  <c r="AA217" i="1"/>
  <c r="DV152" i="1"/>
  <c r="DV154" i="1" s="1"/>
  <c r="BO158" i="1"/>
  <c r="BO160" i="1" s="1"/>
  <c r="BO156" i="1"/>
  <c r="CY206" i="1"/>
  <c r="CY208" i="1" s="1"/>
  <c r="CY213" i="1" s="1"/>
  <c r="CY218" i="1" s="1"/>
  <c r="CL217" i="1"/>
  <c r="AE317" i="1"/>
  <c r="EH152" i="1"/>
  <c r="EH154" i="1" s="1"/>
  <c r="CU317" i="1"/>
  <c r="AY125" i="1"/>
  <c r="AY204" i="1" s="1"/>
  <c r="AY154" i="1"/>
  <c r="AY176" i="1"/>
  <c r="AY180" i="1" s="1"/>
  <c r="AY182" i="1" s="1"/>
  <c r="AY185" i="1" s="1"/>
  <c r="AY210" i="1" s="1"/>
  <c r="BN217" i="1"/>
  <c r="BU238" i="1"/>
  <c r="BU220" i="1"/>
  <c r="BU226" i="1"/>
  <c r="BU230" i="1" s="1"/>
  <c r="BU234" i="1" s="1"/>
  <c r="BU239" i="1" s="1"/>
  <c r="W152" i="1"/>
  <c r="W154" i="1" s="1"/>
  <c r="E176" i="1"/>
  <c r="E180" i="1" s="1"/>
  <c r="E182" i="1" s="1"/>
  <c r="E185" i="1" s="1"/>
  <c r="E210" i="1" s="1"/>
  <c r="DS217" i="1"/>
  <c r="EF154" i="1"/>
  <c r="EF125" i="1"/>
  <c r="EF204" i="1" s="1"/>
  <c r="EF176" i="1"/>
  <c r="EF180" i="1" s="1"/>
  <c r="EF182" i="1" s="1"/>
  <c r="EF185" i="1" s="1"/>
  <c r="EF210" i="1" s="1"/>
  <c r="BP217" i="1"/>
  <c r="EL125" i="1"/>
  <c r="EL204" i="1" s="1"/>
  <c r="EL150" i="1"/>
  <c r="ES217" i="1"/>
  <c r="FT148" i="1"/>
  <c r="FT160" i="1" s="1"/>
  <c r="FT205" i="1" s="1"/>
  <c r="FT125" i="1"/>
  <c r="FT204" i="1" s="1"/>
  <c r="FT206" i="1" s="1"/>
  <c r="FT208" i="1" s="1"/>
  <c r="FT213" i="1" s="1"/>
  <c r="FT218" i="1" s="1"/>
  <c r="AQ217" i="1"/>
  <c r="AV317" i="1"/>
  <c r="BA150" i="1"/>
  <c r="BA125" i="1"/>
  <c r="BA204" i="1" s="1"/>
  <c r="BL206" i="1"/>
  <c r="BL208" i="1" s="1"/>
  <c r="BL213" i="1" s="1"/>
  <c r="BL218" i="1" s="1"/>
  <c r="U125" i="1"/>
  <c r="U204" i="1" s="1"/>
  <c r="U148" i="1"/>
  <c r="K217" i="1"/>
  <c r="DT125" i="1"/>
  <c r="DT204" i="1" s="1"/>
  <c r="DT148" i="1"/>
  <c r="FM150" i="1"/>
  <c r="FM125" i="1"/>
  <c r="FM204" i="1" s="1"/>
  <c r="BU228" i="1"/>
  <c r="J156" i="1"/>
  <c r="J158" i="1" s="1"/>
  <c r="J160" i="1" s="1"/>
  <c r="L154" i="1"/>
  <c r="L125" i="1"/>
  <c r="L204" i="1" s="1"/>
  <c r="AJ217" i="1"/>
  <c r="FD148" i="1"/>
  <c r="FD160" i="1" s="1"/>
  <c r="FD205" i="1" s="1"/>
  <c r="FD125" i="1"/>
  <c r="FD204" i="1" s="1"/>
  <c r="CQ125" i="1"/>
  <c r="CQ204" i="1" s="1"/>
  <c r="CQ154" i="1"/>
  <c r="CQ176" i="1"/>
  <c r="CQ180" i="1" s="1"/>
  <c r="CQ182" i="1" s="1"/>
  <c r="CQ185" i="1" s="1"/>
  <c r="CQ210" i="1" s="1"/>
  <c r="FN125" i="1"/>
  <c r="FN204" i="1" s="1"/>
  <c r="FN154" i="1"/>
  <c r="FN176" i="1"/>
  <c r="FN180" i="1" s="1"/>
  <c r="FN182" i="1" s="1"/>
  <c r="FN185" i="1" s="1"/>
  <c r="FN210" i="1" s="1"/>
  <c r="L176" i="1"/>
  <c r="L180" i="1" s="1"/>
  <c r="L182" i="1" s="1"/>
  <c r="L185" i="1" s="1"/>
  <c r="L210" i="1" s="1"/>
  <c r="FX217" i="1"/>
  <c r="DD217" i="1"/>
  <c r="EI125" i="1"/>
  <c r="EI204" i="1" s="1"/>
  <c r="EI154" i="1"/>
  <c r="BQ154" i="1"/>
  <c r="BQ125" i="1"/>
  <c r="BQ204" i="1" s="1"/>
  <c r="BX217" i="1"/>
  <c r="BT238" i="1"/>
  <c r="BT220" i="1"/>
  <c r="DC317" i="1"/>
  <c r="DC125" i="1"/>
  <c r="DC204" i="1" s="1"/>
  <c r="DC206" i="1" s="1"/>
  <c r="DC208" i="1" s="1"/>
  <c r="DC213" i="1" s="1"/>
  <c r="DC218" i="1" s="1"/>
  <c r="DC228" i="1" s="1"/>
  <c r="DC148" i="1"/>
  <c r="DC160" i="1" s="1"/>
  <c r="DC205" i="1" s="1"/>
  <c r="AD152" i="1"/>
  <c r="AD154" i="1" s="1"/>
  <c r="I176" i="1"/>
  <c r="I180" i="1" s="1"/>
  <c r="I182" i="1" s="1"/>
  <c r="I185" i="1" s="1"/>
  <c r="I210" i="1" s="1"/>
  <c r="BT226" i="1"/>
  <c r="DN125" i="1"/>
  <c r="DN204" i="1" s="1"/>
  <c r="DN154" i="1"/>
  <c r="DN176" i="1"/>
  <c r="DN180" i="1" s="1"/>
  <c r="DN182" i="1" s="1"/>
  <c r="DN185" i="1" s="1"/>
  <c r="DN210" i="1" s="1"/>
  <c r="AH154" i="1"/>
  <c r="AH125" i="1"/>
  <c r="AH204" i="1" s="1"/>
  <c r="ET148" i="1"/>
  <c r="ET125" i="1"/>
  <c r="ET204" i="1" s="1"/>
  <c r="DG226" i="1"/>
  <c r="CD152" i="1"/>
  <c r="CD154" i="1" s="1"/>
  <c r="DD121" i="1"/>
  <c r="BZ148" i="1"/>
  <c r="BZ125" i="1"/>
  <c r="BZ204" i="1" s="1"/>
  <c r="DE150" i="1"/>
  <c r="DE125" i="1"/>
  <c r="DE204" i="1" s="1"/>
  <c r="AW125" i="1"/>
  <c r="AW204" i="1" s="1"/>
  <c r="AW148" i="1"/>
  <c r="AW160" i="1" s="1"/>
  <c r="AW205" i="1" s="1"/>
  <c r="CZ156" i="1"/>
  <c r="CZ158" i="1"/>
  <c r="CZ160" i="1" s="1"/>
  <c r="EG125" i="1"/>
  <c r="EG204" i="1" s="1"/>
  <c r="EG148" i="1"/>
  <c r="BW121" i="1"/>
  <c r="BA217" i="1"/>
  <c r="U217" i="1"/>
  <c r="EP238" i="1"/>
  <c r="EP220" i="1"/>
  <c r="X218" i="1"/>
  <c r="D217" i="1"/>
  <c r="BI121" i="1"/>
  <c r="EY217" i="1"/>
  <c r="DI154" i="1"/>
  <c r="DI125" i="1"/>
  <c r="DI204" i="1" s="1"/>
  <c r="DI176" i="1"/>
  <c r="DI180" i="1" s="1"/>
  <c r="DI182" i="1" s="1"/>
  <c r="DI185" i="1" s="1"/>
  <c r="DI210" i="1" s="1"/>
  <c r="FS148" i="1"/>
  <c r="FS160" i="1" s="1"/>
  <c r="FS205" i="1" s="1"/>
  <c r="FS125" i="1"/>
  <c r="FS204" i="1" s="1"/>
  <c r="AB217" i="1"/>
  <c r="AN148" i="1"/>
  <c r="AN160" i="1" s="1"/>
  <c r="AN205" i="1" s="1"/>
  <c r="AN125" i="1"/>
  <c r="AN204" i="1" s="1"/>
  <c r="AN206" i="1" s="1"/>
  <c r="AN208" i="1" s="1"/>
  <c r="AN213" i="1" s="1"/>
  <c r="AN218" i="1" s="1"/>
  <c r="DR217" i="1"/>
  <c r="DO158" i="1"/>
  <c r="DO160" i="1" s="1"/>
  <c r="DO156" i="1"/>
  <c r="BT229" i="1"/>
  <c r="BS154" i="1"/>
  <c r="BS125" i="1"/>
  <c r="BS204" i="1" s="1"/>
  <c r="BS176" i="1"/>
  <c r="BS180" i="1" s="1"/>
  <c r="BS182" i="1" s="1"/>
  <c r="BS185" i="1" s="1"/>
  <c r="BS210" i="1" s="1"/>
  <c r="DG229" i="1"/>
  <c r="CH148" i="1"/>
  <c r="CH125" i="1"/>
  <c r="CH204" i="1" s="1"/>
  <c r="BN154" i="1"/>
  <c r="BN125" i="1"/>
  <c r="BN204" i="1" s="1"/>
  <c r="D125" i="1"/>
  <c r="D204" i="1" s="1"/>
  <c r="D150" i="1"/>
  <c r="DJ150" i="1"/>
  <c r="DJ125" i="1"/>
  <c r="DJ204" i="1" s="1"/>
  <c r="C144" i="1"/>
  <c r="C146" i="1" s="1"/>
  <c r="CA148" i="1"/>
  <c r="CA125" i="1"/>
  <c r="CA204" i="1" s="1"/>
  <c r="G150" i="1"/>
  <c r="G125" i="1"/>
  <c r="G204" i="1" s="1"/>
  <c r="R125" i="1"/>
  <c r="R204" i="1" s="1"/>
  <c r="R150" i="1"/>
  <c r="EE148" i="1"/>
  <c r="EE125" i="1"/>
  <c r="EE204" i="1" s="1"/>
  <c r="DB148" i="1"/>
  <c r="DB160" i="1" s="1"/>
  <c r="DB205" i="1" s="1"/>
  <c r="DB125" i="1"/>
  <c r="DB204" i="1" s="1"/>
  <c r="DB206" i="1" s="1"/>
  <c r="DB208" i="1" s="1"/>
  <c r="DB213" i="1" s="1"/>
  <c r="DB218" i="1" s="1"/>
  <c r="BW217" i="1"/>
  <c r="EC217" i="1"/>
  <c r="FH226" i="1"/>
  <c r="FH217" i="1"/>
  <c r="AK121" i="1"/>
  <c r="BE150" i="1"/>
  <c r="BE125" i="1"/>
  <c r="BE204" i="1" s="1"/>
  <c r="H152" i="1"/>
  <c r="H154" i="1" s="1"/>
  <c r="EO152" i="1"/>
  <c r="EO154" i="1" s="1"/>
  <c r="BL317" i="1"/>
  <c r="EI217" i="1"/>
  <c r="DM217" i="1"/>
  <c r="FI217" i="1"/>
  <c r="K121" i="1"/>
  <c r="ER121" i="1"/>
  <c r="BF121" i="1"/>
  <c r="BG121" i="1"/>
  <c r="EQ152" i="1"/>
  <c r="EQ154" i="1" s="1"/>
  <c r="EP226" i="1"/>
  <c r="EP317" i="1"/>
  <c r="E217" i="1"/>
  <c r="X317" i="1"/>
  <c r="CB152" i="1"/>
  <c r="CB154" i="1" s="1"/>
  <c r="FV125" i="1"/>
  <c r="FV204" i="1" s="1"/>
  <c r="FV154" i="1"/>
  <c r="FV176" i="1"/>
  <c r="FV180" i="1" s="1"/>
  <c r="FV182" i="1" s="1"/>
  <c r="FV185" i="1" s="1"/>
  <c r="FV210" i="1" s="1"/>
  <c r="P148" i="1"/>
  <c r="P125" i="1"/>
  <c r="P204" i="1" s="1"/>
  <c r="AZ121" i="1"/>
  <c r="EK156" i="1"/>
  <c r="EK158" i="1" s="1"/>
  <c r="EK160" i="1" s="1"/>
  <c r="FE148" i="1"/>
  <c r="FE160" i="1" s="1"/>
  <c r="FE205" i="1" s="1"/>
  <c r="FE125" i="1"/>
  <c r="FE204" i="1" s="1"/>
  <c r="CS226" i="1"/>
  <c r="EX152" i="1"/>
  <c r="EX154" i="1" s="1"/>
  <c r="AU218" i="1"/>
  <c r="N150" i="1"/>
  <c r="N125" i="1"/>
  <c r="N204" i="1" s="1"/>
  <c r="FF217" i="1"/>
  <c r="DH158" i="1"/>
  <c r="DH160" i="1" s="1"/>
  <c r="DH156" i="1"/>
  <c r="DY317" i="1"/>
  <c r="DY148" i="1"/>
  <c r="DY160" i="1" s="1"/>
  <c r="DY205" i="1" s="1"/>
  <c r="DY125" i="1"/>
  <c r="DY204" i="1" s="1"/>
  <c r="DY206" i="1" s="1"/>
  <c r="DY208" i="1" s="1"/>
  <c r="DY213" i="1" s="1"/>
  <c r="DY218" i="1" s="1"/>
  <c r="V125" i="1"/>
  <c r="V204" i="1" s="1"/>
  <c r="V148" i="1"/>
  <c r="BR156" i="1"/>
  <c r="BR158" i="1" s="1"/>
  <c r="BR160" i="1" s="1"/>
  <c r="AG125" i="1"/>
  <c r="AG204" i="1" s="1"/>
  <c r="AG150" i="1"/>
  <c r="BH217" i="1"/>
  <c r="AS152" i="1"/>
  <c r="AS154" i="1" s="1"/>
  <c r="L217" i="1"/>
  <c r="DM125" i="1"/>
  <c r="DM204" i="1" s="1"/>
  <c r="DM148" i="1"/>
  <c r="CF217" i="1"/>
  <c r="CG217" i="1"/>
  <c r="CW217" i="1"/>
  <c r="FO121" i="1"/>
  <c r="DT217" i="1"/>
  <c r="FX121" i="1"/>
  <c r="BH121" i="1"/>
  <c r="DS121" i="1"/>
  <c r="BD152" i="1"/>
  <c r="BD154" i="1" s="1"/>
  <c r="BV150" i="1"/>
  <c r="BV125" i="1"/>
  <c r="BV204" i="1" s="1"/>
  <c r="DA125" i="1"/>
  <c r="DA204" i="1" s="1"/>
  <c r="DA148" i="1"/>
  <c r="DA160" i="1" s="1"/>
  <c r="DA205" i="1" s="1"/>
  <c r="BB125" i="1"/>
  <c r="BB204" i="1" s="1"/>
  <c r="BB150" i="1"/>
  <c r="BI217" i="1"/>
  <c r="FK125" i="1"/>
  <c r="FK204" i="1" s="1"/>
  <c r="FK154" i="1"/>
  <c r="FK176" i="1"/>
  <c r="FK180" i="1" s="1"/>
  <c r="FK182" i="1" s="1"/>
  <c r="FK185" i="1" s="1"/>
  <c r="FK210" i="1" s="1"/>
  <c r="AF317" i="1"/>
  <c r="AF148" i="1"/>
  <c r="AF160" i="1" s="1"/>
  <c r="AF205" i="1" s="1"/>
  <c r="AF125" i="1"/>
  <c r="AF204" i="1" s="1"/>
  <c r="FA121" i="1"/>
  <c r="CO217" i="1"/>
  <c r="ER217" i="1"/>
  <c r="CI156" i="1"/>
  <c r="CI158" i="1" s="1"/>
  <c r="CI160" i="1" s="1"/>
  <c r="EW152" i="1"/>
  <c r="EW154" i="1" s="1"/>
  <c r="EP228" i="1"/>
  <c r="C152" i="1"/>
  <c r="C150" i="1"/>
  <c r="DU217" i="1"/>
  <c r="M156" i="1"/>
  <c r="M158" i="1" s="1"/>
  <c r="M160" i="1" s="1"/>
  <c r="AI152" i="1"/>
  <c r="AI154" i="1" s="1"/>
  <c r="EV148" i="1"/>
  <c r="EV125" i="1"/>
  <c r="EV204" i="1" s="1"/>
  <c r="AQ121" i="1"/>
  <c r="BY154" i="1"/>
  <c r="BY125" i="1"/>
  <c r="BY204" i="1" s="1"/>
  <c r="BY176" i="1"/>
  <c r="BY180" i="1" s="1"/>
  <c r="BY182" i="1" s="1"/>
  <c r="BY185" i="1" s="1"/>
  <c r="BY210" i="1" s="1"/>
  <c r="AR217" i="1"/>
  <c r="DK152" i="1"/>
  <c r="DK154" i="1" s="1"/>
  <c r="CK150" i="1"/>
  <c r="CK125" i="1"/>
  <c r="CK204" i="1" s="1"/>
  <c r="DW125" i="1"/>
  <c r="DW204" i="1" s="1"/>
  <c r="DW148" i="1"/>
  <c r="FP217" i="1"/>
  <c r="EZ121" i="1"/>
  <c r="DP317" i="1"/>
  <c r="DP148" i="1"/>
  <c r="DP160" i="1" s="1"/>
  <c r="DP205" i="1" s="1"/>
  <c r="DP125" i="1"/>
  <c r="DP204" i="1" s="1"/>
  <c r="DP206" i="1" s="1"/>
  <c r="DP208" i="1" s="1"/>
  <c r="DP213" i="1" s="1"/>
  <c r="DP218" i="1" s="1"/>
  <c r="BP125" i="1"/>
  <c r="BP204" i="1" s="1"/>
  <c r="BP148" i="1"/>
  <c r="CO125" i="1"/>
  <c r="CO204" i="1" s="1"/>
  <c r="CO150" i="1"/>
  <c r="O152" i="1"/>
  <c r="O154" i="1" s="1"/>
  <c r="AX125" i="1"/>
  <c r="AX204" i="1" s="1"/>
  <c r="AX148" i="1"/>
  <c r="Y125" i="1"/>
  <c r="Y204" i="1" s="1"/>
  <c r="Y154" i="1"/>
  <c r="Y176" i="1"/>
  <c r="Y180" i="1" s="1"/>
  <c r="Y182" i="1" s="1"/>
  <c r="Y185" i="1" s="1"/>
  <c r="Y210" i="1" s="1"/>
  <c r="CN217" i="1"/>
  <c r="FA217" i="1"/>
  <c r="DZ150" i="1"/>
  <c r="DZ125" i="1"/>
  <c r="DZ204" i="1" s="1"/>
  <c r="T217" i="1"/>
  <c r="BX317" i="1"/>
  <c r="BX125" i="1"/>
  <c r="BX204" i="1" s="1"/>
  <c r="BX206" i="1" s="1"/>
  <c r="BX208" i="1" s="1"/>
  <c r="BX213" i="1" s="1"/>
  <c r="BX218" i="1" s="1"/>
  <c r="BX229" i="1" s="1"/>
  <c r="BX148" i="1"/>
  <c r="BX160" i="1" s="1"/>
  <c r="BX205" i="1" s="1"/>
  <c r="Q125" i="1"/>
  <c r="Q204" i="1" s="1"/>
  <c r="Q154" i="1"/>
  <c r="Q176" i="1"/>
  <c r="Q180" i="1" s="1"/>
  <c r="Q182" i="1" s="1"/>
  <c r="Q185" i="1" s="1"/>
  <c r="Q210" i="1" s="1"/>
  <c r="FW125" i="1"/>
  <c r="FW204" i="1" s="1"/>
  <c r="FW148" i="1"/>
  <c r="EC125" i="1"/>
  <c r="EC204" i="1" s="1"/>
  <c r="EC148" i="1"/>
  <c r="EC160" i="1" s="1"/>
  <c r="EC205" i="1" s="1"/>
  <c r="BJ152" i="1"/>
  <c r="BJ154" i="1" s="1"/>
  <c r="FG206" i="1"/>
  <c r="FG208" i="1" s="1"/>
  <c r="FG213" i="1" s="1"/>
  <c r="FG218" i="1" s="1"/>
  <c r="CC206" i="1"/>
  <c r="CC208" i="1" s="1"/>
  <c r="CC213" i="1" s="1"/>
  <c r="CC218" i="1" s="1"/>
  <c r="FH317" i="1"/>
  <c r="FH148" i="1"/>
  <c r="FH160" i="1" s="1"/>
  <c r="FH205" i="1" s="1"/>
  <c r="FH125" i="1"/>
  <c r="FH204" i="1" s="1"/>
  <c r="FH206" i="1" s="1"/>
  <c r="FH208" i="1" s="1"/>
  <c r="FH213" i="1" s="1"/>
  <c r="FH218" i="1" s="1"/>
  <c r="FH229" i="1" s="1"/>
  <c r="BM148" i="1"/>
  <c r="BM125" i="1"/>
  <c r="BM204" i="1" s="1"/>
  <c r="CN150" i="1"/>
  <c r="CN125" i="1"/>
  <c r="CN204" i="1" s="1"/>
  <c r="FP154" i="1"/>
  <c r="FP125" i="1"/>
  <c r="FP204" i="1" s="1"/>
  <c r="CW121" i="1"/>
  <c r="EM154" i="1"/>
  <c r="EM125" i="1"/>
  <c r="EM204" i="1" s="1"/>
  <c r="EM176" i="1"/>
  <c r="EM180" i="1" s="1"/>
  <c r="EM182" i="1" s="1"/>
  <c r="EM185" i="1" s="1"/>
  <c r="EM210" i="1" s="1"/>
  <c r="CJ154" i="1"/>
  <c r="CJ125" i="1"/>
  <c r="CJ204" i="1" s="1"/>
  <c r="CJ176" i="1"/>
  <c r="CJ180" i="1" s="1"/>
  <c r="CJ182" i="1" s="1"/>
  <c r="CJ185" i="1" s="1"/>
  <c r="CJ210" i="1" s="1"/>
  <c r="DL121" i="1"/>
  <c r="BC154" i="1"/>
  <c r="BC125" i="1"/>
  <c r="BC204" i="1" s="1"/>
  <c r="BC176" i="1"/>
  <c r="BC180" i="1" s="1"/>
  <c r="BC182" i="1" s="1"/>
  <c r="BC185" i="1" s="1"/>
  <c r="BC210" i="1" s="1"/>
  <c r="DF154" i="1"/>
  <c r="DF125" i="1"/>
  <c r="DF204" i="1" s="1"/>
  <c r="DF176" i="1"/>
  <c r="DF180" i="1" s="1"/>
  <c r="DF182" i="1" s="1"/>
  <c r="DF185" i="1" s="1"/>
  <c r="DF210" i="1" s="1"/>
  <c r="AA150" i="1"/>
  <c r="AA125" i="1"/>
  <c r="AA204" i="1" s="1"/>
  <c r="FQ156" i="1"/>
  <c r="FQ158" i="1" s="1"/>
  <c r="FQ160" i="1" s="1"/>
  <c r="CS238" i="1"/>
  <c r="CS220" i="1"/>
  <c r="CV125" i="1"/>
  <c r="CV204" i="1" s="1"/>
  <c r="CV148" i="1"/>
  <c r="Z217" i="1"/>
  <c r="CT217" i="1"/>
  <c r="FB125" i="1"/>
  <c r="FB204" i="1" s="1"/>
  <c r="FB148" i="1"/>
  <c r="AO154" i="1"/>
  <c r="AO125" i="1"/>
  <c r="AO204" i="1" s="1"/>
  <c r="AO176" i="1"/>
  <c r="AO180" i="1" s="1"/>
  <c r="AO182" i="1" s="1"/>
  <c r="AO185" i="1" s="1"/>
  <c r="AO210" i="1" s="1"/>
  <c r="FU154" i="1"/>
  <c r="FU125" i="1"/>
  <c r="FU204" i="1" s="1"/>
  <c r="FU176" i="1"/>
  <c r="FU180" i="1" s="1"/>
  <c r="FU182" i="1" s="1"/>
  <c r="FU185" i="1" s="1"/>
  <c r="FU210" i="1" s="1"/>
  <c r="CM154" i="1"/>
  <c r="CM125" i="1"/>
  <c r="CM204" i="1" s="1"/>
  <c r="CS228" i="1"/>
  <c r="EA152" i="1"/>
  <c r="EA154" i="1" s="1"/>
  <c r="FF148" i="1"/>
  <c r="FF160" i="1" s="1"/>
  <c r="FF205" i="1" s="1"/>
  <c r="FF125" i="1"/>
  <c r="FF204" i="1" s="1"/>
  <c r="FF206" i="1" s="1"/>
  <c r="FF208" i="1" s="1"/>
  <c r="FF213" i="1" s="1"/>
  <c r="FF218" i="1" s="1"/>
  <c r="FF226" i="1" s="1"/>
  <c r="DU148" i="1"/>
  <c r="DU125" i="1"/>
  <c r="DU204" i="1" s="1"/>
  <c r="CR206" i="1"/>
  <c r="CR208" i="1" s="1"/>
  <c r="CR213" i="1" s="1"/>
  <c r="CR218" i="1" s="1"/>
  <c r="AJ148" i="1"/>
  <c r="AJ125" i="1"/>
  <c r="AJ204" i="1" s="1"/>
  <c r="EY154" i="1"/>
  <c r="EY125" i="1"/>
  <c r="EY204" i="1" s="1"/>
  <c r="F150" i="1"/>
  <c r="F125" i="1"/>
  <c r="F204" i="1" s="1"/>
  <c r="EB154" i="1"/>
  <c r="EB125" i="1"/>
  <c r="EB204" i="1" s="1"/>
  <c r="J205" i="1" l="1"/>
  <c r="J206" i="1" s="1"/>
  <c r="J208" i="1" s="1"/>
  <c r="J213" i="1" s="1"/>
  <c r="J218" i="1" s="1"/>
  <c r="J317" i="1"/>
  <c r="FQ205" i="1"/>
  <c r="FQ206" i="1" s="1"/>
  <c r="FQ208" i="1" s="1"/>
  <c r="FQ213" i="1" s="1"/>
  <c r="FQ218" i="1" s="1"/>
  <c r="FQ317" i="1"/>
  <c r="M205" i="1"/>
  <c r="M206" i="1" s="1"/>
  <c r="M208" i="1" s="1"/>
  <c r="M213" i="1" s="1"/>
  <c r="M218" i="1" s="1"/>
  <c r="M317" i="1"/>
  <c r="FF230" i="1"/>
  <c r="FF234" i="1" s="1"/>
  <c r="FF239" i="1" s="1"/>
  <c r="S205" i="1"/>
  <c r="S206" i="1" s="1"/>
  <c r="S208" i="1" s="1"/>
  <c r="S213" i="1" s="1"/>
  <c r="S218" i="1" s="1"/>
  <c r="S317" i="1"/>
  <c r="CI205" i="1"/>
  <c r="CI206" i="1" s="1"/>
  <c r="CI208" i="1" s="1"/>
  <c r="CI213" i="1" s="1"/>
  <c r="CI218" i="1" s="1"/>
  <c r="CI317" i="1"/>
  <c r="BR205" i="1"/>
  <c r="BR206" i="1" s="1"/>
  <c r="BR208" i="1" s="1"/>
  <c r="BR213" i="1" s="1"/>
  <c r="BR218" i="1" s="1"/>
  <c r="BR317" i="1"/>
  <c r="EK205" i="1"/>
  <c r="EK206" i="1" s="1"/>
  <c r="EK208" i="1" s="1"/>
  <c r="EK213" i="1" s="1"/>
  <c r="EK218" i="1" s="1"/>
  <c r="EK317" i="1"/>
  <c r="CK152" i="1"/>
  <c r="CK154" i="1" s="1"/>
  <c r="CL125" i="1"/>
  <c r="CL204" i="1" s="1"/>
  <c r="CL150" i="1"/>
  <c r="AB152" i="1"/>
  <c r="AB154" i="1" s="1"/>
  <c r="CT148" i="1"/>
  <c r="CT125" i="1"/>
  <c r="CT204" i="1" s="1"/>
  <c r="EB156" i="1"/>
  <c r="EB158" i="1" s="1"/>
  <c r="EB160" i="1" s="1"/>
  <c r="DU152" i="1"/>
  <c r="DU154" i="1" s="1"/>
  <c r="DF156" i="1"/>
  <c r="DF158" i="1" s="1"/>
  <c r="DF160" i="1" s="1"/>
  <c r="FG238" i="1"/>
  <c r="FG240" i="1" s="1"/>
  <c r="FG220" i="1"/>
  <c r="FG228" i="1"/>
  <c r="FG226" i="1"/>
  <c r="FG230" i="1" s="1"/>
  <c r="FG234" i="1" s="1"/>
  <c r="FG239" i="1" s="1"/>
  <c r="FG229" i="1"/>
  <c r="EW156" i="1"/>
  <c r="EW158" i="1" s="1"/>
  <c r="EW160" i="1" s="1"/>
  <c r="BB152" i="1"/>
  <c r="BB154" i="1" s="1"/>
  <c r="FX125" i="1"/>
  <c r="FX204" i="1" s="1"/>
  <c r="FX148" i="1"/>
  <c r="FX160" i="1" s="1"/>
  <c r="FX205" i="1" s="1"/>
  <c r="FE317" i="1"/>
  <c r="EQ158" i="1"/>
  <c r="EQ160" i="1" s="1"/>
  <c r="EQ156" i="1"/>
  <c r="BE152" i="1"/>
  <c r="BE154" i="1" s="1"/>
  <c r="BS158" i="1"/>
  <c r="BS160" i="1" s="1"/>
  <c r="BS156" i="1"/>
  <c r="FS206" i="1"/>
  <c r="FS208" i="1" s="1"/>
  <c r="FS213" i="1" s="1"/>
  <c r="FS218" i="1" s="1"/>
  <c r="AW206" i="1"/>
  <c r="AW208" i="1" s="1"/>
  <c r="AW213" i="1" s="1"/>
  <c r="AW218" i="1" s="1"/>
  <c r="BZ152" i="1"/>
  <c r="BZ154" i="1" s="1"/>
  <c r="ET152" i="1"/>
  <c r="ET154" i="1" s="1"/>
  <c r="BX228" i="1"/>
  <c r="FD206" i="1"/>
  <c r="FD208" i="1" s="1"/>
  <c r="FD213" i="1" s="1"/>
  <c r="FD218" i="1" s="1"/>
  <c r="L156" i="1"/>
  <c r="L158" i="1" s="1"/>
  <c r="L160" i="1" s="1"/>
  <c r="FM152" i="1"/>
  <c r="FM154" i="1" s="1"/>
  <c r="EH156" i="1"/>
  <c r="EH158" i="1" s="1"/>
  <c r="EH160" i="1" s="1"/>
  <c r="I156" i="1"/>
  <c r="I158" i="1" s="1"/>
  <c r="I160" i="1" s="1"/>
  <c r="DC226" i="1"/>
  <c r="DC230" i="1" s="1"/>
  <c r="DC234" i="1" s="1"/>
  <c r="DC239" i="1" s="1"/>
  <c r="FI125" i="1"/>
  <c r="FI204" i="1" s="1"/>
  <c r="FI154" i="1"/>
  <c r="FI176" i="1"/>
  <c r="FI180" i="1" s="1"/>
  <c r="FI182" i="1" s="1"/>
  <c r="FI185" i="1" s="1"/>
  <c r="FI210" i="1" s="1"/>
  <c r="DH205" i="1"/>
  <c r="DH206" i="1" s="1"/>
  <c r="DH208" i="1" s="1"/>
  <c r="DH213" i="1" s="1"/>
  <c r="DH218" i="1" s="1"/>
  <c r="DH317" i="1"/>
  <c r="CY238" i="1"/>
  <c r="CY220" i="1"/>
  <c r="CY229" i="1"/>
  <c r="CY226" i="1"/>
  <c r="CY230" i="1" s="1"/>
  <c r="CY234" i="1" s="1"/>
  <c r="CY239" i="1" s="1"/>
  <c r="CY228" i="1"/>
  <c r="ES125" i="1"/>
  <c r="ES204" i="1" s="1"/>
  <c r="ES148" i="1"/>
  <c r="AL152" i="1"/>
  <c r="AL154" i="1" s="1"/>
  <c r="C125" i="1"/>
  <c r="CM156" i="1"/>
  <c r="CM158" i="1"/>
  <c r="CM160" i="1" s="1"/>
  <c r="AO156" i="1"/>
  <c r="AO158" i="1" s="1"/>
  <c r="AO160" i="1" s="1"/>
  <c r="CV152" i="1"/>
  <c r="CV154" i="1" s="1"/>
  <c r="CJ156" i="1"/>
  <c r="CJ158" i="1" s="1"/>
  <c r="CJ160" i="1" s="1"/>
  <c r="FP156" i="1"/>
  <c r="FP158" i="1" s="1"/>
  <c r="FP160" i="1" s="1"/>
  <c r="O158" i="1"/>
  <c r="O160" i="1" s="1"/>
  <c r="O156" i="1"/>
  <c r="EV152" i="1"/>
  <c r="EV154" i="1" s="1"/>
  <c r="FK156" i="1"/>
  <c r="FK158" i="1" s="1"/>
  <c r="FK160" i="1" s="1"/>
  <c r="BV152" i="1"/>
  <c r="BV154" i="1" s="1"/>
  <c r="AG152" i="1"/>
  <c r="AG154" i="1" s="1"/>
  <c r="FV158" i="1"/>
  <c r="FV160" i="1" s="1"/>
  <c r="FV156" i="1"/>
  <c r="DB220" i="1"/>
  <c r="DB238" i="1"/>
  <c r="DB228" i="1"/>
  <c r="DB229" i="1"/>
  <c r="DB226" i="1"/>
  <c r="R152" i="1"/>
  <c r="R154" i="1" s="1"/>
  <c r="CA152" i="1"/>
  <c r="CA154" i="1" s="1"/>
  <c r="AN238" i="1"/>
  <c r="AN220" i="1"/>
  <c r="AN226" i="1"/>
  <c r="AN229" i="1"/>
  <c r="AN228" i="1"/>
  <c r="X238" i="1"/>
  <c r="X220" i="1"/>
  <c r="X229" i="1"/>
  <c r="X226" i="1"/>
  <c r="X228" i="1"/>
  <c r="EG152" i="1"/>
  <c r="EG154" i="1" s="1"/>
  <c r="AW317" i="1"/>
  <c r="BT230" i="1"/>
  <c r="BT234" i="1" s="1"/>
  <c r="BT239" i="1" s="1"/>
  <c r="FN156" i="1"/>
  <c r="FN158" i="1"/>
  <c r="FN160" i="1" s="1"/>
  <c r="BA152" i="1"/>
  <c r="BA154" i="1" s="1"/>
  <c r="FT238" i="1"/>
  <c r="FT220" i="1"/>
  <c r="FT228" i="1"/>
  <c r="FT229" i="1"/>
  <c r="FT226" i="1"/>
  <c r="EL152" i="1"/>
  <c r="EL154" i="1" s="1"/>
  <c r="W156" i="1"/>
  <c r="W158" i="1" s="1"/>
  <c r="W160" i="1" s="1"/>
  <c r="W205" i="1" s="1"/>
  <c r="W206" i="1" s="1"/>
  <c r="W208" i="1" s="1"/>
  <c r="W213" i="1" s="1"/>
  <c r="W218" i="1" s="1"/>
  <c r="BO205" i="1"/>
  <c r="BO206" i="1" s="1"/>
  <c r="BO208" i="1" s="1"/>
  <c r="BO213" i="1" s="1"/>
  <c r="BO218" i="1" s="1"/>
  <c r="BO317" i="1"/>
  <c r="EJ125" i="1"/>
  <c r="EJ204" i="1" s="1"/>
  <c r="EJ150" i="1"/>
  <c r="FC156" i="1"/>
  <c r="FC158" i="1"/>
  <c r="FC160" i="1" s="1"/>
  <c r="AP205" i="1"/>
  <c r="AP206" i="1" s="1"/>
  <c r="AP208" i="1" s="1"/>
  <c r="AP213" i="1" s="1"/>
  <c r="AP218" i="1" s="1"/>
  <c r="AP317" i="1"/>
  <c r="T317" i="1"/>
  <c r="T148" i="1"/>
  <c r="T160" i="1" s="1"/>
  <c r="T205" i="1" s="1"/>
  <c r="T125" i="1"/>
  <c r="T204" i="1" s="1"/>
  <c r="FR238" i="1"/>
  <c r="FR220" i="1"/>
  <c r="FR228" i="1"/>
  <c r="FR229" i="1"/>
  <c r="FR226" i="1"/>
  <c r="CW317" i="1"/>
  <c r="CW125" i="1"/>
  <c r="CW204" i="1" s="1"/>
  <c r="CW206" i="1" s="1"/>
  <c r="CW208" i="1" s="1"/>
  <c r="CW213" i="1" s="1"/>
  <c r="CW218" i="1" s="1"/>
  <c r="CW148" i="1"/>
  <c r="CW160" i="1" s="1"/>
  <c r="CW205" i="1" s="1"/>
  <c r="BP152" i="1"/>
  <c r="BP154" i="1" s="1"/>
  <c r="N152" i="1"/>
  <c r="N154" i="1" s="1"/>
  <c r="FF238" i="1"/>
  <c r="FF240" i="1" s="1"/>
  <c r="FF220" i="1"/>
  <c r="BM152" i="1"/>
  <c r="BM154" i="1" s="1"/>
  <c r="BJ158" i="1"/>
  <c r="BJ160" i="1" s="1"/>
  <c r="BJ156" i="1"/>
  <c r="Y156" i="1"/>
  <c r="Y158" i="1" s="1"/>
  <c r="Y160" i="1" s="1"/>
  <c r="Y205" i="1" s="1"/>
  <c r="Y206" i="1" s="1"/>
  <c r="Y208" i="1" s="1"/>
  <c r="Y213" i="1" s="1"/>
  <c r="Y218" i="1" s="1"/>
  <c r="CO152" i="1"/>
  <c r="CO154" i="1" s="1"/>
  <c r="DP238" i="1"/>
  <c r="DP220" i="1"/>
  <c r="DP229" i="1"/>
  <c r="DP226" i="1"/>
  <c r="DP228" i="1"/>
  <c r="DW152" i="1"/>
  <c r="DW154" i="1" s="1"/>
  <c r="DY238" i="1"/>
  <c r="DY220" i="1"/>
  <c r="DY228" i="1"/>
  <c r="DY229" i="1"/>
  <c r="DY226" i="1"/>
  <c r="AU238" i="1"/>
  <c r="AU220" i="1"/>
  <c r="AU229" i="1"/>
  <c r="AU226" i="1"/>
  <c r="AU230" i="1" s="1"/>
  <c r="AU234" i="1" s="1"/>
  <c r="AU239" i="1" s="1"/>
  <c r="AU228" i="1"/>
  <c r="BG125" i="1"/>
  <c r="BG204" i="1" s="1"/>
  <c r="BG154" i="1"/>
  <c r="BG176" i="1"/>
  <c r="BG180" i="1" s="1"/>
  <c r="BG182" i="1" s="1"/>
  <c r="BG185" i="1" s="1"/>
  <c r="BG210" i="1" s="1"/>
  <c r="D152" i="1"/>
  <c r="D154" i="1" s="1"/>
  <c r="FS317" i="1"/>
  <c r="DD148" i="1"/>
  <c r="DD125" i="1"/>
  <c r="DD204" i="1" s="1"/>
  <c r="BQ156" i="1"/>
  <c r="BQ158" i="1"/>
  <c r="BQ160" i="1" s="1"/>
  <c r="FD317" i="1"/>
  <c r="U152" i="1"/>
  <c r="U154" i="1" s="1"/>
  <c r="EF156" i="1"/>
  <c r="EF158" i="1"/>
  <c r="EF160" i="1" s="1"/>
  <c r="DV158" i="1"/>
  <c r="DV160" i="1" s="1"/>
  <c r="DV156" i="1"/>
  <c r="DC229" i="1"/>
  <c r="AV238" i="1"/>
  <c r="AV220" i="1"/>
  <c r="AV229" i="1"/>
  <c r="AV226" i="1"/>
  <c r="AV228" i="1"/>
  <c r="CE206" i="1"/>
  <c r="CE208" i="1" s="1"/>
  <c r="CE213" i="1" s="1"/>
  <c r="CE218" i="1" s="1"/>
  <c r="EU156" i="1"/>
  <c r="EU158" i="1" s="1"/>
  <c r="EU160" i="1" s="1"/>
  <c r="EU205" i="1" s="1"/>
  <c r="EU206" i="1" s="1"/>
  <c r="EU208" i="1" s="1"/>
  <c r="EU213" i="1" s="1"/>
  <c r="EU218" i="1" s="1"/>
  <c r="EN156" i="1"/>
  <c r="EN158" i="1" s="1"/>
  <c r="EN160" i="1" s="1"/>
  <c r="CU238" i="1"/>
  <c r="CU220" i="1"/>
  <c r="CU229" i="1"/>
  <c r="CU228" i="1"/>
  <c r="CU226" i="1"/>
  <c r="FJ152" i="1"/>
  <c r="FJ154" i="1" s="1"/>
  <c r="CX220" i="1"/>
  <c r="CX238" i="1"/>
  <c r="CX226" i="1"/>
  <c r="CX228" i="1"/>
  <c r="CX229" i="1"/>
  <c r="CC238" i="1"/>
  <c r="CC220" i="1"/>
  <c r="CC228" i="1"/>
  <c r="CC229" i="1"/>
  <c r="CC226" i="1"/>
  <c r="BH125" i="1"/>
  <c r="BH204" i="1" s="1"/>
  <c r="BH150" i="1"/>
  <c r="DJ152" i="1"/>
  <c r="DJ154" i="1" s="1"/>
  <c r="AJ152" i="1"/>
  <c r="AJ154" i="1" s="1"/>
  <c r="FB152" i="1"/>
  <c r="FB154" i="1" s="1"/>
  <c r="Q156" i="1"/>
  <c r="Q158" i="1" s="1"/>
  <c r="Q160" i="1" s="1"/>
  <c r="DK156" i="1"/>
  <c r="DK158" i="1" s="1"/>
  <c r="DK160" i="1" s="1"/>
  <c r="AI156" i="1"/>
  <c r="AI158" i="1" s="1"/>
  <c r="AI160" i="1" s="1"/>
  <c r="DM152" i="1"/>
  <c r="DM154" i="1" s="1"/>
  <c r="AS158" i="1"/>
  <c r="AS160" i="1" s="1"/>
  <c r="AS156" i="1"/>
  <c r="FF229" i="1"/>
  <c r="EX156" i="1"/>
  <c r="EX158" i="1" s="1"/>
  <c r="EX160" i="1" s="1"/>
  <c r="AZ125" i="1"/>
  <c r="AZ204" i="1" s="1"/>
  <c r="AZ154" i="1"/>
  <c r="AZ176" i="1"/>
  <c r="AZ180" i="1" s="1"/>
  <c r="AZ182" i="1" s="1"/>
  <c r="AZ185" i="1" s="1"/>
  <c r="AZ210" i="1" s="1"/>
  <c r="BF125" i="1"/>
  <c r="BF204" i="1" s="1"/>
  <c r="BF150" i="1"/>
  <c r="AK125" i="1"/>
  <c r="AK204" i="1" s="1"/>
  <c r="AK148" i="1"/>
  <c r="DB317" i="1"/>
  <c r="CH152" i="1"/>
  <c r="CH154" i="1" s="1"/>
  <c r="AN317" i="1"/>
  <c r="BI148" i="1"/>
  <c r="BI125" i="1"/>
  <c r="BI204" i="1" s="1"/>
  <c r="CD156" i="1"/>
  <c r="CD158" i="1" s="1"/>
  <c r="CD160" i="1" s="1"/>
  <c r="AH158" i="1"/>
  <c r="AH160" i="1" s="1"/>
  <c r="AH156" i="1"/>
  <c r="DT152" i="1"/>
  <c r="DT154" i="1" s="1"/>
  <c r="FT317" i="1"/>
  <c r="AY156" i="1"/>
  <c r="AY158" i="1" s="1"/>
  <c r="AY160" i="1" s="1"/>
  <c r="Z148" i="1"/>
  <c r="Z125" i="1"/>
  <c r="Z204" i="1" s="1"/>
  <c r="FF317" i="1"/>
  <c r="AA152" i="1"/>
  <c r="AA154" i="1" s="1"/>
  <c r="BC156" i="1"/>
  <c r="BC158" i="1" s="1"/>
  <c r="BC160" i="1" s="1"/>
  <c r="FH238" i="1"/>
  <c r="FH220" i="1"/>
  <c r="EC206" i="1"/>
  <c r="EC208" i="1" s="1"/>
  <c r="EC213" i="1" s="1"/>
  <c r="EC218" i="1" s="1"/>
  <c r="BY156" i="1"/>
  <c r="BY158" i="1" s="1"/>
  <c r="BY160" i="1" s="1"/>
  <c r="FA150" i="1"/>
  <c r="FA125" i="1"/>
  <c r="FA204" i="1" s="1"/>
  <c r="BD156" i="1"/>
  <c r="BD158" i="1" s="1"/>
  <c r="BD160" i="1" s="1"/>
  <c r="FF228" i="1"/>
  <c r="ER317" i="1"/>
  <c r="ER125" i="1"/>
  <c r="ER204" i="1" s="1"/>
  <c r="ER206" i="1" s="1"/>
  <c r="ER208" i="1" s="1"/>
  <c r="ER213" i="1" s="1"/>
  <c r="ER218" i="1" s="1"/>
  <c r="ER148" i="1"/>
  <c r="ER160" i="1" s="1"/>
  <c r="ER205" i="1" s="1"/>
  <c r="EO156" i="1"/>
  <c r="EO158" i="1" s="1"/>
  <c r="EO160" i="1" s="1"/>
  <c r="DO205" i="1"/>
  <c r="DO206" i="1" s="1"/>
  <c r="DO208" i="1" s="1"/>
  <c r="DO213" i="1" s="1"/>
  <c r="DO218" i="1" s="1"/>
  <c r="DO317" i="1"/>
  <c r="DE152" i="1"/>
  <c r="DE154" i="1" s="1"/>
  <c r="AD156" i="1"/>
  <c r="AD158" i="1" s="1"/>
  <c r="AD160" i="1" s="1"/>
  <c r="BT240" i="1"/>
  <c r="EI156" i="1"/>
  <c r="EI158" i="1"/>
  <c r="EI160" i="1" s="1"/>
  <c r="C154" i="1"/>
  <c r="DX238" i="1"/>
  <c r="DX220" i="1"/>
  <c r="DX226" i="1"/>
  <c r="DX229" i="1"/>
  <c r="DX228" i="1"/>
  <c r="ED158" i="1"/>
  <c r="ED160" i="1" s="1"/>
  <c r="ED156" i="1"/>
  <c r="AR125" i="1"/>
  <c r="AR204" i="1" s="1"/>
  <c r="AR150" i="1"/>
  <c r="CP152" i="1"/>
  <c r="CP154" i="1" s="1"/>
  <c r="AE238" i="1"/>
  <c r="AE220" i="1"/>
  <c r="AE229" i="1"/>
  <c r="AE228" i="1"/>
  <c r="AE226" i="1"/>
  <c r="AE230" i="1" s="1"/>
  <c r="AE234" i="1" s="1"/>
  <c r="AE239" i="1" s="1"/>
  <c r="DR125" i="1"/>
  <c r="DR204" i="1" s="1"/>
  <c r="DR154" i="1"/>
  <c r="DR176" i="1"/>
  <c r="DR180" i="1" s="1"/>
  <c r="DR182" i="1" s="1"/>
  <c r="DR185" i="1" s="1"/>
  <c r="DR210" i="1" s="1"/>
  <c r="C217" i="1"/>
  <c r="FZ193" i="1"/>
  <c r="BK152" i="1"/>
  <c r="BK154" i="1" s="1"/>
  <c r="EY158" i="1"/>
  <c r="EY160" i="1" s="1"/>
  <c r="EY156" i="1"/>
  <c r="BN156" i="1"/>
  <c r="BN158" i="1" s="1"/>
  <c r="BN160" i="1" s="1"/>
  <c r="E156" i="1"/>
  <c r="E158" i="1" s="1"/>
  <c r="E160" i="1" s="1"/>
  <c r="F152" i="1"/>
  <c r="F154" i="1" s="1"/>
  <c r="CR238" i="1"/>
  <c r="CR220" i="1"/>
  <c r="CR228" i="1"/>
  <c r="CR226" i="1"/>
  <c r="CR229" i="1"/>
  <c r="FU158" i="1"/>
  <c r="FU160" i="1" s="1"/>
  <c r="FU156" i="1"/>
  <c r="EM156" i="1"/>
  <c r="EM158" i="1" s="1"/>
  <c r="EM160" i="1" s="1"/>
  <c r="EC317" i="1"/>
  <c r="AX152" i="1"/>
  <c r="AX154" i="1" s="1"/>
  <c r="EZ125" i="1"/>
  <c r="EZ204" i="1" s="1"/>
  <c r="EZ148" i="1"/>
  <c r="AF206" i="1"/>
  <c r="AF208" i="1" s="1"/>
  <c r="AF213" i="1" s="1"/>
  <c r="AF218" i="1" s="1"/>
  <c r="DA206" i="1"/>
  <c r="DA208" i="1" s="1"/>
  <c r="DA213" i="1" s="1"/>
  <c r="DA218" i="1" s="1"/>
  <c r="DS154" i="1"/>
  <c r="DS125" i="1"/>
  <c r="DS204" i="1" s="1"/>
  <c r="DS176" i="1"/>
  <c r="DS180" i="1" s="1"/>
  <c r="DS182" i="1" s="1"/>
  <c r="DS185" i="1" s="1"/>
  <c r="DS210" i="1" s="1"/>
  <c r="FO125" i="1"/>
  <c r="FO204" i="1" s="1"/>
  <c r="FO150" i="1"/>
  <c r="CS230" i="1"/>
  <c r="CS234" i="1" s="1"/>
  <c r="CS239" i="1" s="1"/>
  <c r="CS240" i="1" s="1"/>
  <c r="K125" i="1"/>
  <c r="K204" i="1" s="1"/>
  <c r="K148" i="1"/>
  <c r="FH228" i="1"/>
  <c r="FH230" i="1" s="1"/>
  <c r="FH234" i="1" s="1"/>
  <c r="FH239" i="1" s="1"/>
  <c r="G152" i="1"/>
  <c r="G154" i="1" s="1"/>
  <c r="DI156" i="1"/>
  <c r="DI158" i="1" s="1"/>
  <c r="DI160" i="1" s="1"/>
  <c r="CZ205" i="1"/>
  <c r="CZ206" i="1" s="1"/>
  <c r="CZ208" i="1" s="1"/>
  <c r="CZ213" i="1" s="1"/>
  <c r="CZ218" i="1" s="1"/>
  <c r="CZ317" i="1"/>
  <c r="DG230" i="1"/>
  <c r="DG234" i="1" s="1"/>
  <c r="DG239" i="1" s="1"/>
  <c r="CQ156" i="1"/>
  <c r="CQ158" i="1" s="1"/>
  <c r="CQ160" i="1" s="1"/>
  <c r="BU240" i="1"/>
  <c r="DX317" i="1"/>
  <c r="AT152" i="1"/>
  <c r="AT154" i="1" s="1"/>
  <c r="AC125" i="1"/>
  <c r="AC204" i="1" s="1"/>
  <c r="AC150" i="1"/>
  <c r="FL152" i="1"/>
  <c r="FL154" i="1" s="1"/>
  <c r="BX220" i="1"/>
  <c r="BX238" i="1"/>
  <c r="DC238" i="1"/>
  <c r="DC220" i="1"/>
  <c r="EA156" i="1"/>
  <c r="EA158" i="1"/>
  <c r="EA160" i="1" s="1"/>
  <c r="DL125" i="1"/>
  <c r="DL204" i="1" s="1"/>
  <c r="DL154" i="1"/>
  <c r="DL176" i="1"/>
  <c r="DL180" i="1" s="1"/>
  <c r="DL182" i="1" s="1"/>
  <c r="DL185" i="1" s="1"/>
  <c r="DL210" i="1" s="1"/>
  <c r="CN152" i="1"/>
  <c r="CN154" i="1" s="1"/>
  <c r="FW152" i="1"/>
  <c r="FW154" i="1" s="1"/>
  <c r="DZ152" i="1"/>
  <c r="DZ154" i="1" s="1"/>
  <c r="AQ317" i="1"/>
  <c r="AQ148" i="1"/>
  <c r="AQ160" i="1" s="1"/>
  <c r="AQ205" i="1" s="1"/>
  <c r="AQ125" i="1"/>
  <c r="AQ204" i="1" s="1"/>
  <c r="DA317" i="1"/>
  <c r="V152" i="1"/>
  <c r="V154" i="1" s="1"/>
  <c r="FE206" i="1"/>
  <c r="FE208" i="1" s="1"/>
  <c r="FE213" i="1" s="1"/>
  <c r="FE218" i="1" s="1"/>
  <c r="P152" i="1"/>
  <c r="P154" i="1" s="1"/>
  <c r="CB156" i="1"/>
  <c r="CB158" i="1" s="1"/>
  <c r="CB160" i="1" s="1"/>
  <c r="EP230" i="1"/>
  <c r="EP234" i="1" s="1"/>
  <c r="EP239" i="1" s="1"/>
  <c r="EP240" i="1" s="1"/>
  <c r="H158" i="1"/>
  <c r="H160" i="1" s="1"/>
  <c r="H156" i="1"/>
  <c r="EE152" i="1"/>
  <c r="EE154" i="1" s="1"/>
  <c r="BW125" i="1"/>
  <c r="BW204" i="1" s="1"/>
  <c r="BW150" i="1"/>
  <c r="DN156" i="1"/>
  <c r="DN158" i="1" s="1"/>
  <c r="DN160" i="1" s="1"/>
  <c r="BX226" i="1"/>
  <c r="BX230" i="1" s="1"/>
  <c r="BX234" i="1" s="1"/>
  <c r="BX239" i="1" s="1"/>
  <c r="BL238" i="1"/>
  <c r="BL220" i="1"/>
  <c r="BL229" i="1"/>
  <c r="BL228" i="1"/>
  <c r="BL226" i="1"/>
  <c r="AM156" i="1"/>
  <c r="AM158" i="1" s="1"/>
  <c r="AM160" i="1" s="1"/>
  <c r="AM205" i="1" s="1"/>
  <c r="AM206" i="1" s="1"/>
  <c r="AM208" i="1" s="1"/>
  <c r="AM213" i="1" s="1"/>
  <c r="AM218" i="1" s="1"/>
  <c r="CG125" i="1"/>
  <c r="CG204" i="1" s="1"/>
  <c r="CG148" i="1"/>
  <c r="CG160" i="1" s="1"/>
  <c r="CG205" i="1" s="1"/>
  <c r="DQ156" i="1"/>
  <c r="DQ158" i="1" s="1"/>
  <c r="DQ160" i="1" s="1"/>
  <c r="DG240" i="1"/>
  <c r="CF148" i="1"/>
  <c r="CF160" i="1" s="1"/>
  <c r="CF205" i="1" s="1"/>
  <c r="CF125" i="1"/>
  <c r="CF204" i="1" s="1"/>
  <c r="C176" i="1"/>
  <c r="C180" i="1" s="1"/>
  <c r="C182" i="1" s="1"/>
  <c r="C185" i="1" s="1"/>
  <c r="BY205" i="1" l="1"/>
  <c r="BY206" i="1" s="1"/>
  <c r="BY208" i="1" s="1"/>
  <c r="BY213" i="1" s="1"/>
  <c r="BY218" i="1" s="1"/>
  <c r="BY317" i="1"/>
  <c r="AM238" i="1"/>
  <c r="AM220" i="1"/>
  <c r="AM229" i="1"/>
  <c r="AM226" i="1"/>
  <c r="AM230" i="1" s="1"/>
  <c r="AM234" i="1" s="1"/>
  <c r="AM239" i="1" s="1"/>
  <c r="AM228" i="1"/>
  <c r="CQ205" i="1"/>
  <c r="CQ206" i="1" s="1"/>
  <c r="CQ208" i="1" s="1"/>
  <c r="CQ213" i="1" s="1"/>
  <c r="CQ218" i="1" s="1"/>
  <c r="CQ317" i="1"/>
  <c r="AY205" i="1"/>
  <c r="AY206" i="1" s="1"/>
  <c r="AY208" i="1" s="1"/>
  <c r="AY213" i="1" s="1"/>
  <c r="AY218" i="1" s="1"/>
  <c r="AY317" i="1"/>
  <c r="DK205" i="1"/>
  <c r="DK206" i="1" s="1"/>
  <c r="DK208" i="1" s="1"/>
  <c r="DK213" i="1" s="1"/>
  <c r="DK218" i="1" s="1"/>
  <c r="DK317" i="1"/>
  <c r="EU238" i="1"/>
  <c r="EU220" i="1"/>
  <c r="EU226" i="1"/>
  <c r="EU230" i="1" s="1"/>
  <c r="EU234" i="1" s="1"/>
  <c r="EU239" i="1" s="1"/>
  <c r="EU228" i="1"/>
  <c r="EU229" i="1"/>
  <c r="Y238" i="1"/>
  <c r="Y220" i="1"/>
  <c r="Y226" i="1"/>
  <c r="Y228" i="1"/>
  <c r="Y229" i="1"/>
  <c r="DN205" i="1"/>
  <c r="DN206" i="1" s="1"/>
  <c r="DN208" i="1" s="1"/>
  <c r="DN213" i="1" s="1"/>
  <c r="DN218" i="1" s="1"/>
  <c r="DN317" i="1"/>
  <c r="EH205" i="1"/>
  <c r="EH206" i="1" s="1"/>
  <c r="EH208" i="1" s="1"/>
  <c r="EH213" i="1" s="1"/>
  <c r="EH218" i="1" s="1"/>
  <c r="EH317" i="1"/>
  <c r="CS269" i="1"/>
  <c r="CS245" i="1"/>
  <c r="CS251" i="1" s="1"/>
  <c r="Q205" i="1"/>
  <c r="Q206" i="1" s="1"/>
  <c r="Q208" i="1" s="1"/>
  <c r="Q213" i="1" s="1"/>
  <c r="Q218" i="1" s="1"/>
  <c r="Q317" i="1"/>
  <c r="FP205" i="1"/>
  <c r="FP206" i="1" s="1"/>
  <c r="FP208" i="1" s="1"/>
  <c r="FP213" i="1" s="1"/>
  <c r="FP218" i="1" s="1"/>
  <c r="FP317" i="1"/>
  <c r="L205" i="1"/>
  <c r="L206" i="1" s="1"/>
  <c r="L208" i="1" s="1"/>
  <c r="L213" i="1" s="1"/>
  <c r="L218" i="1" s="1"/>
  <c r="L317" i="1"/>
  <c r="EW205" i="1"/>
  <c r="EW206" i="1" s="1"/>
  <c r="EW208" i="1" s="1"/>
  <c r="EW213" i="1" s="1"/>
  <c r="EW218" i="1" s="1"/>
  <c r="EW317" i="1"/>
  <c r="EB205" i="1"/>
  <c r="EB206" i="1" s="1"/>
  <c r="EB208" i="1" s="1"/>
  <c r="EB213" i="1" s="1"/>
  <c r="EB218" i="1" s="1"/>
  <c r="EB317" i="1"/>
  <c r="BN205" i="1"/>
  <c r="BN206" i="1" s="1"/>
  <c r="BN208" i="1" s="1"/>
  <c r="BN213" i="1" s="1"/>
  <c r="BN218" i="1" s="1"/>
  <c r="BN317" i="1"/>
  <c r="EX205" i="1"/>
  <c r="EX206" i="1" s="1"/>
  <c r="EX208" i="1" s="1"/>
  <c r="EX213" i="1" s="1"/>
  <c r="EX218" i="1" s="1"/>
  <c r="EX317" i="1"/>
  <c r="CJ205" i="1"/>
  <c r="CJ206" i="1" s="1"/>
  <c r="CJ208" i="1" s="1"/>
  <c r="CJ213" i="1" s="1"/>
  <c r="CJ218" i="1" s="1"/>
  <c r="CJ317" i="1"/>
  <c r="DF205" i="1"/>
  <c r="DF206" i="1" s="1"/>
  <c r="DF208" i="1" s="1"/>
  <c r="DF213" i="1" s="1"/>
  <c r="DF218" i="1" s="1"/>
  <c r="DF317" i="1"/>
  <c r="AD205" i="1"/>
  <c r="AD206" i="1" s="1"/>
  <c r="AD208" i="1" s="1"/>
  <c r="AD213" i="1" s="1"/>
  <c r="AD218" i="1" s="1"/>
  <c r="AD317" i="1"/>
  <c r="BC205" i="1"/>
  <c r="BC206" i="1" s="1"/>
  <c r="BC208" i="1" s="1"/>
  <c r="BC213" i="1" s="1"/>
  <c r="BC218" i="1" s="1"/>
  <c r="BC317" i="1"/>
  <c r="W238" i="1"/>
  <c r="W220" i="1"/>
  <c r="W229" i="1"/>
  <c r="W226" i="1"/>
  <c r="W228" i="1"/>
  <c r="EN205" i="1"/>
  <c r="EN206" i="1" s="1"/>
  <c r="EN208" i="1" s="1"/>
  <c r="EN213" i="1" s="1"/>
  <c r="EN218" i="1" s="1"/>
  <c r="EN317" i="1"/>
  <c r="DI205" i="1"/>
  <c r="DI206" i="1" s="1"/>
  <c r="DI208" i="1" s="1"/>
  <c r="DI213" i="1" s="1"/>
  <c r="DI218" i="1" s="1"/>
  <c r="DI317" i="1"/>
  <c r="BD205" i="1"/>
  <c r="BD206" i="1" s="1"/>
  <c r="BD208" i="1" s="1"/>
  <c r="BD213" i="1" s="1"/>
  <c r="BD218" i="1" s="1"/>
  <c r="BD317" i="1"/>
  <c r="AO205" i="1"/>
  <c r="AO206" i="1" s="1"/>
  <c r="AO208" i="1" s="1"/>
  <c r="AO213" i="1" s="1"/>
  <c r="AO218" i="1" s="1"/>
  <c r="AO317" i="1"/>
  <c r="AI205" i="1"/>
  <c r="AI206" i="1" s="1"/>
  <c r="AI208" i="1" s="1"/>
  <c r="AI213" i="1" s="1"/>
  <c r="AI218" i="1" s="1"/>
  <c r="AI317" i="1"/>
  <c r="DQ205" i="1"/>
  <c r="DQ206" i="1" s="1"/>
  <c r="DQ208" i="1" s="1"/>
  <c r="DQ213" i="1" s="1"/>
  <c r="DQ218" i="1" s="1"/>
  <c r="DQ317" i="1"/>
  <c r="EP269" i="1"/>
  <c r="EP245" i="1"/>
  <c r="EP251" i="1" s="1"/>
  <c r="EM205" i="1"/>
  <c r="EM206" i="1" s="1"/>
  <c r="EM208" i="1" s="1"/>
  <c r="EM213" i="1" s="1"/>
  <c r="EM218" i="1" s="1"/>
  <c r="EM317" i="1"/>
  <c r="CD205" i="1"/>
  <c r="CD206" i="1" s="1"/>
  <c r="CD208" i="1" s="1"/>
  <c r="CD213" i="1" s="1"/>
  <c r="CD218" i="1" s="1"/>
  <c r="CD317" i="1"/>
  <c r="FK205" i="1"/>
  <c r="FK206" i="1" s="1"/>
  <c r="FK208" i="1" s="1"/>
  <c r="FK213" i="1" s="1"/>
  <c r="FK218" i="1" s="1"/>
  <c r="FK317" i="1"/>
  <c r="EO205" i="1"/>
  <c r="EO206" i="1" s="1"/>
  <c r="EO208" i="1" s="1"/>
  <c r="EO213" i="1" s="1"/>
  <c r="EO218" i="1" s="1"/>
  <c r="EO317" i="1"/>
  <c r="CB205" i="1"/>
  <c r="CB206" i="1" s="1"/>
  <c r="CB208" i="1" s="1"/>
  <c r="CB213" i="1" s="1"/>
  <c r="CB218" i="1" s="1"/>
  <c r="CB317" i="1"/>
  <c r="E205" i="1"/>
  <c r="E206" i="1" s="1"/>
  <c r="E208" i="1" s="1"/>
  <c r="E213" i="1" s="1"/>
  <c r="E218" i="1" s="1"/>
  <c r="E317" i="1"/>
  <c r="I205" i="1"/>
  <c r="I206" i="1" s="1"/>
  <c r="I208" i="1" s="1"/>
  <c r="I213" i="1" s="1"/>
  <c r="I218" i="1" s="1"/>
  <c r="I317" i="1"/>
  <c r="FO152" i="1"/>
  <c r="FO154" i="1" s="1"/>
  <c r="EI205" i="1"/>
  <c r="EI206" i="1" s="1"/>
  <c r="EI208" i="1" s="1"/>
  <c r="EI213" i="1" s="1"/>
  <c r="EI218" i="1" s="1"/>
  <c r="EI317" i="1"/>
  <c r="CE238" i="1"/>
  <c r="CE220" i="1"/>
  <c r="CE228" i="1"/>
  <c r="CE229" i="1"/>
  <c r="CE226" i="1"/>
  <c r="CE230" i="1" s="1"/>
  <c r="CE234" i="1" s="1"/>
  <c r="CE239" i="1" s="1"/>
  <c r="FF269" i="1"/>
  <c r="FF245" i="1"/>
  <c r="FF251" i="1" s="1"/>
  <c r="DU156" i="1"/>
  <c r="DU158" i="1" s="1"/>
  <c r="DU160" i="1" s="1"/>
  <c r="CF317" i="1"/>
  <c r="CG206" i="1"/>
  <c r="CG208" i="1" s="1"/>
  <c r="CG213" i="1" s="1"/>
  <c r="CG218" i="1" s="1"/>
  <c r="FW158" i="1"/>
  <c r="FW160" i="1" s="1"/>
  <c r="FW156" i="1"/>
  <c r="EA205" i="1"/>
  <c r="EA206" i="1" s="1"/>
  <c r="EA208" i="1" s="1"/>
  <c r="EA213" i="1" s="1"/>
  <c r="EA218" i="1" s="1"/>
  <c r="EA317" i="1"/>
  <c r="BX240" i="1"/>
  <c r="AT156" i="1"/>
  <c r="AT158" i="1"/>
  <c r="AT160" i="1" s="1"/>
  <c r="G156" i="1"/>
  <c r="G158" i="1" s="1"/>
  <c r="G160" i="1" s="1"/>
  <c r="AF238" i="1"/>
  <c r="AF220" i="1"/>
  <c r="AF229" i="1"/>
  <c r="AF226" i="1"/>
  <c r="AF230" i="1" s="1"/>
  <c r="AF234" i="1" s="1"/>
  <c r="AF239" i="1" s="1"/>
  <c r="AF228" i="1"/>
  <c r="CP156" i="1"/>
  <c r="CP158" i="1" s="1"/>
  <c r="CP160" i="1" s="1"/>
  <c r="DO238" i="1"/>
  <c r="DO220" i="1"/>
  <c r="DO226" i="1"/>
  <c r="DO228" i="1"/>
  <c r="DO229" i="1"/>
  <c r="BI152" i="1"/>
  <c r="BI154" i="1" s="1"/>
  <c r="AK152" i="1"/>
  <c r="AK154" i="1" s="1"/>
  <c r="AZ156" i="1"/>
  <c r="AZ158" i="1" s="1"/>
  <c r="AZ160" i="1" s="1"/>
  <c r="DM158" i="1"/>
  <c r="DM160" i="1" s="1"/>
  <c r="DM156" i="1"/>
  <c r="AJ156" i="1"/>
  <c r="AJ158" i="1" s="1"/>
  <c r="AJ160" i="1" s="1"/>
  <c r="EF205" i="1"/>
  <c r="EF206" i="1" s="1"/>
  <c r="EF208" i="1" s="1"/>
  <c r="EF213" i="1" s="1"/>
  <c r="EF218" i="1" s="1"/>
  <c r="EF317" i="1"/>
  <c r="FR230" i="1"/>
  <c r="FR234" i="1" s="1"/>
  <c r="FR239" i="1" s="1"/>
  <c r="FR240" i="1" s="1"/>
  <c r="EL156" i="1"/>
  <c r="EL158" i="1"/>
  <c r="EL160" i="1" s="1"/>
  <c r="FN205" i="1"/>
  <c r="FN206" i="1" s="1"/>
  <c r="FN208" i="1" s="1"/>
  <c r="FN213" i="1" s="1"/>
  <c r="FN218" i="1" s="1"/>
  <c r="FN317" i="1"/>
  <c r="X230" i="1"/>
  <c r="X234" i="1" s="1"/>
  <c r="X239" i="1" s="1"/>
  <c r="BV156" i="1"/>
  <c r="BV158" i="1"/>
  <c r="BV160" i="1" s="1"/>
  <c r="FD238" i="1"/>
  <c r="FD220" i="1"/>
  <c r="FD229" i="1"/>
  <c r="FD228" i="1"/>
  <c r="FD226" i="1"/>
  <c r="FD230" i="1" s="1"/>
  <c r="FD234" i="1" s="1"/>
  <c r="FD239" i="1" s="1"/>
  <c r="AB158" i="1"/>
  <c r="AB160" i="1" s="1"/>
  <c r="AB156" i="1"/>
  <c r="EK238" i="1"/>
  <c r="EK220" i="1"/>
  <c r="EK228" i="1"/>
  <c r="EK229" i="1"/>
  <c r="EK226" i="1"/>
  <c r="DA238" i="1"/>
  <c r="DA220" i="1"/>
  <c r="DA229" i="1"/>
  <c r="DA228" i="1"/>
  <c r="DA226" i="1"/>
  <c r="DR158" i="1"/>
  <c r="DR160" i="1" s="1"/>
  <c r="DR156" i="1"/>
  <c r="BA156" i="1"/>
  <c r="BA158" i="1" s="1"/>
  <c r="BA160" i="1" s="1"/>
  <c r="FG245" i="1"/>
  <c r="FG251" i="1" s="1"/>
  <c r="FG269" i="1"/>
  <c r="CG317" i="1"/>
  <c r="AQ206" i="1"/>
  <c r="AQ208" i="1" s="1"/>
  <c r="AQ213" i="1" s="1"/>
  <c r="AQ218" i="1" s="1"/>
  <c r="CR230" i="1"/>
  <c r="CR234" i="1" s="1"/>
  <c r="CR239" i="1" s="1"/>
  <c r="AR152" i="1"/>
  <c r="AR154" i="1" s="1"/>
  <c r="DX230" i="1"/>
  <c r="DX234" i="1" s="1"/>
  <c r="DX239" i="1" s="1"/>
  <c r="BT269" i="1"/>
  <c r="BT245" i="1"/>
  <c r="BT251" i="1" s="1"/>
  <c r="Z152" i="1"/>
  <c r="Z154" i="1" s="1"/>
  <c r="CC230" i="1"/>
  <c r="CC234" i="1" s="1"/>
  <c r="CC239" i="1" s="1"/>
  <c r="CX230" i="1"/>
  <c r="CX234" i="1" s="1"/>
  <c r="CX239" i="1" s="1"/>
  <c r="AV230" i="1"/>
  <c r="AV234" i="1" s="1"/>
  <c r="AV239" i="1" s="1"/>
  <c r="DP230" i="1"/>
  <c r="DP234" i="1" s="1"/>
  <c r="DP239" i="1" s="1"/>
  <c r="FT230" i="1"/>
  <c r="FT234" i="1" s="1"/>
  <c r="FT239" i="1" s="1"/>
  <c r="C204" i="1"/>
  <c r="FZ125" i="1"/>
  <c r="DH238" i="1"/>
  <c r="DH220" i="1"/>
  <c r="DH226" i="1"/>
  <c r="DH230" i="1" s="1"/>
  <c r="DH234" i="1" s="1"/>
  <c r="DH239" i="1" s="1"/>
  <c r="DH229" i="1"/>
  <c r="DH228" i="1"/>
  <c r="BS205" i="1"/>
  <c r="BS206" i="1" s="1"/>
  <c r="BS208" i="1" s="1"/>
  <c r="BS213" i="1" s="1"/>
  <c r="BS218" i="1" s="1"/>
  <c r="BS317" i="1"/>
  <c r="CL152" i="1"/>
  <c r="CL154" i="1" s="1"/>
  <c r="M238" i="1"/>
  <c r="M220" i="1"/>
  <c r="M228" i="1"/>
  <c r="M229" i="1"/>
  <c r="M226" i="1"/>
  <c r="FU205" i="1"/>
  <c r="FU206" i="1" s="1"/>
  <c r="FU208" i="1" s="1"/>
  <c r="FU213" i="1" s="1"/>
  <c r="FU218" i="1" s="1"/>
  <c r="FU317" i="1"/>
  <c r="DV205" i="1"/>
  <c r="DV206" i="1" s="1"/>
  <c r="DV208" i="1" s="1"/>
  <c r="DV213" i="1" s="1"/>
  <c r="DV218" i="1" s="1"/>
  <c r="DV317" i="1"/>
  <c r="CM205" i="1"/>
  <c r="CM206" i="1" s="1"/>
  <c r="CM208" i="1" s="1"/>
  <c r="CM213" i="1" s="1"/>
  <c r="CM218" i="1" s="1"/>
  <c r="CM317" i="1"/>
  <c r="DG269" i="1"/>
  <c r="DG245" i="1"/>
  <c r="DG251" i="1" s="1"/>
  <c r="P156" i="1"/>
  <c r="P158" i="1" s="1"/>
  <c r="P160" i="1" s="1"/>
  <c r="K152" i="1"/>
  <c r="K154" i="1" s="1"/>
  <c r="EZ152" i="1"/>
  <c r="EZ154" i="1" s="1"/>
  <c r="AA156" i="1"/>
  <c r="AA158" i="1"/>
  <c r="AA160" i="1" s="1"/>
  <c r="AH205" i="1"/>
  <c r="AH206" i="1" s="1"/>
  <c r="AH208" i="1" s="1"/>
  <c r="AH213" i="1" s="1"/>
  <c r="AH218" i="1" s="1"/>
  <c r="AH317" i="1"/>
  <c r="CX240" i="1"/>
  <c r="D156" i="1"/>
  <c r="D158" i="1" s="1"/>
  <c r="D160" i="1" s="1"/>
  <c r="BJ205" i="1"/>
  <c r="BJ206" i="1" s="1"/>
  <c r="BJ208" i="1" s="1"/>
  <c r="BJ213" i="1" s="1"/>
  <c r="BJ218" i="1" s="1"/>
  <c r="BJ317" i="1"/>
  <c r="N156" i="1"/>
  <c r="N158" i="1" s="1"/>
  <c r="N160" i="1" s="1"/>
  <c r="AP220" i="1"/>
  <c r="AP238" i="1"/>
  <c r="AP228" i="1"/>
  <c r="AP226" i="1"/>
  <c r="AP230" i="1" s="1"/>
  <c r="AP234" i="1" s="1"/>
  <c r="AP239" i="1" s="1"/>
  <c r="AP229" i="1"/>
  <c r="CA156" i="1"/>
  <c r="CA158" i="1" s="1"/>
  <c r="CA160" i="1" s="1"/>
  <c r="ET156" i="1"/>
  <c r="ET158" i="1"/>
  <c r="ET160" i="1" s="1"/>
  <c r="FX206" i="1"/>
  <c r="FX208" i="1" s="1"/>
  <c r="FX213" i="1" s="1"/>
  <c r="FX218" i="1" s="1"/>
  <c r="BR238" i="1"/>
  <c r="BR220" i="1"/>
  <c r="BR226" i="1"/>
  <c r="BR228" i="1"/>
  <c r="BR229" i="1"/>
  <c r="DT158" i="1"/>
  <c r="DT160" i="1" s="1"/>
  <c r="DT156" i="1"/>
  <c r="EE158" i="1"/>
  <c r="EE160" i="1" s="1"/>
  <c r="EE156" i="1"/>
  <c r="CN156" i="1"/>
  <c r="CN158" i="1" s="1"/>
  <c r="CN160" i="1" s="1"/>
  <c r="FL156" i="1"/>
  <c r="FL158" i="1"/>
  <c r="FL160" i="1" s="1"/>
  <c r="CZ238" i="1"/>
  <c r="CZ220" i="1"/>
  <c r="CZ229" i="1"/>
  <c r="CZ226" i="1"/>
  <c r="CZ228" i="1"/>
  <c r="DX240" i="1"/>
  <c r="CH158" i="1"/>
  <c r="CH160" i="1" s="1"/>
  <c r="CH156" i="1"/>
  <c r="BF152" i="1"/>
  <c r="BF154" i="1" s="1"/>
  <c r="U158" i="1"/>
  <c r="U160" i="1" s="1"/>
  <c r="U156" i="1"/>
  <c r="BM158" i="1"/>
  <c r="BM160" i="1" s="1"/>
  <c r="BM156" i="1"/>
  <c r="BP156" i="1"/>
  <c r="BP158" i="1" s="1"/>
  <c r="BP160" i="1" s="1"/>
  <c r="FC205" i="1"/>
  <c r="FC206" i="1" s="1"/>
  <c r="FC208" i="1" s="1"/>
  <c r="FC213" i="1" s="1"/>
  <c r="FC218" i="1" s="1"/>
  <c r="FC317" i="1"/>
  <c r="BO238" i="1"/>
  <c r="BO220" i="1"/>
  <c r="BO229" i="1"/>
  <c r="BO226" i="1"/>
  <c r="BO228" i="1"/>
  <c r="X240" i="1"/>
  <c r="EV156" i="1"/>
  <c r="EV158" i="1"/>
  <c r="EV160" i="1" s="1"/>
  <c r="CV156" i="1"/>
  <c r="CV158" i="1" s="1"/>
  <c r="CV160" i="1" s="1"/>
  <c r="AL158" i="1"/>
  <c r="AL160" i="1" s="1"/>
  <c r="AL156" i="1"/>
  <c r="FI158" i="1"/>
  <c r="FI160" i="1" s="1"/>
  <c r="FI156" i="1"/>
  <c r="FX317" i="1"/>
  <c r="FS238" i="1"/>
  <c r="FS220" i="1"/>
  <c r="FS228" i="1"/>
  <c r="FS226" i="1"/>
  <c r="FS229" i="1"/>
  <c r="BL230" i="1"/>
  <c r="BL234" i="1" s="1"/>
  <c r="BL239" i="1" s="1"/>
  <c r="BL240" i="1" s="1"/>
  <c r="FE238" i="1"/>
  <c r="FE220" i="1"/>
  <c r="FE226" i="1"/>
  <c r="FE229" i="1"/>
  <c r="FE228" i="1"/>
  <c r="AC152" i="1"/>
  <c r="AC154" i="1" s="1"/>
  <c r="CR240" i="1"/>
  <c r="EC238" i="1"/>
  <c r="EC220" i="1"/>
  <c r="EC228" i="1"/>
  <c r="EC229" i="1"/>
  <c r="EC226" i="1"/>
  <c r="DJ156" i="1"/>
  <c r="DJ158" i="1" s="1"/>
  <c r="DJ160" i="1" s="1"/>
  <c r="FJ156" i="1"/>
  <c r="FJ158" i="1" s="1"/>
  <c r="FJ160" i="1" s="1"/>
  <c r="AV240" i="1"/>
  <c r="DD152" i="1"/>
  <c r="DD154" i="1" s="1"/>
  <c r="DP240" i="1"/>
  <c r="FV205" i="1"/>
  <c r="FV206" i="1" s="1"/>
  <c r="FV208" i="1" s="1"/>
  <c r="FV213" i="1" s="1"/>
  <c r="FV218" i="1" s="1"/>
  <c r="FV317" i="1"/>
  <c r="BZ156" i="1"/>
  <c r="BZ158" i="1" s="1"/>
  <c r="BZ160" i="1" s="1"/>
  <c r="BE158" i="1"/>
  <c r="BE160" i="1" s="1"/>
  <c r="BE156" i="1"/>
  <c r="CI238" i="1"/>
  <c r="CI220" i="1"/>
  <c r="CI226" i="1"/>
  <c r="CI229" i="1"/>
  <c r="CI228" i="1"/>
  <c r="FQ238" i="1"/>
  <c r="FQ220" i="1"/>
  <c r="FQ229" i="1"/>
  <c r="FQ226" i="1"/>
  <c r="FQ228" i="1"/>
  <c r="BQ205" i="1"/>
  <c r="BQ206" i="1" s="1"/>
  <c r="BQ208" i="1" s="1"/>
  <c r="BQ213" i="1" s="1"/>
  <c r="BQ218" i="1" s="1"/>
  <c r="BQ317" i="1"/>
  <c r="C210" i="1"/>
  <c r="FZ185" i="1"/>
  <c r="DL156" i="1"/>
  <c r="DL158" i="1" s="1"/>
  <c r="DL160" i="1" s="1"/>
  <c r="BU269" i="1"/>
  <c r="BU245" i="1"/>
  <c r="BU251" i="1" s="1"/>
  <c r="DS158" i="1"/>
  <c r="DS160" i="1" s="1"/>
  <c r="DS156" i="1"/>
  <c r="AX156" i="1"/>
  <c r="AX158" i="1" s="1"/>
  <c r="AX160" i="1" s="1"/>
  <c r="DE158" i="1"/>
  <c r="DE160" i="1" s="1"/>
  <c r="DE156" i="1"/>
  <c r="CC240" i="1"/>
  <c r="BG156" i="1"/>
  <c r="BG158" i="1" s="1"/>
  <c r="BG160" i="1" s="1"/>
  <c r="AU240" i="1"/>
  <c r="T206" i="1"/>
  <c r="T208" i="1" s="1"/>
  <c r="T213" i="1" s="1"/>
  <c r="T218" i="1" s="1"/>
  <c r="EJ152" i="1"/>
  <c r="EJ154" i="1" s="1"/>
  <c r="FT240" i="1"/>
  <c r="EG156" i="1"/>
  <c r="EG158" i="1" s="1"/>
  <c r="EG160" i="1" s="1"/>
  <c r="R158" i="1"/>
  <c r="R160" i="1" s="1"/>
  <c r="R156" i="1"/>
  <c r="AG158" i="1"/>
  <c r="AG160" i="1" s="1"/>
  <c r="AG156" i="1"/>
  <c r="CY240" i="1"/>
  <c r="FM156" i="1"/>
  <c r="FM158" i="1" s="1"/>
  <c r="FM160" i="1" s="1"/>
  <c r="CT152" i="1"/>
  <c r="CT154" i="1" s="1"/>
  <c r="BW152" i="1"/>
  <c r="BW154" i="1" s="1"/>
  <c r="BK156" i="1"/>
  <c r="BK158" i="1"/>
  <c r="BK160" i="1" s="1"/>
  <c r="FA152" i="1"/>
  <c r="FA154" i="1" s="1"/>
  <c r="AS205" i="1"/>
  <c r="AS206" i="1" s="1"/>
  <c r="AS208" i="1" s="1"/>
  <c r="AS213" i="1" s="1"/>
  <c r="AS218" i="1" s="1"/>
  <c r="AS317" i="1"/>
  <c r="CF206" i="1"/>
  <c r="CF208" i="1" s="1"/>
  <c r="CF213" i="1" s="1"/>
  <c r="CF218" i="1" s="1"/>
  <c r="H205" i="1"/>
  <c r="H206" i="1" s="1"/>
  <c r="H208" i="1" s="1"/>
  <c r="H213" i="1" s="1"/>
  <c r="H218" i="1" s="1"/>
  <c r="H317" i="1"/>
  <c r="V158" i="1"/>
  <c r="V160" i="1" s="1"/>
  <c r="V156" i="1"/>
  <c r="DZ156" i="1"/>
  <c r="DZ158" i="1"/>
  <c r="DZ160" i="1" s="1"/>
  <c r="DC240" i="1"/>
  <c r="F156" i="1"/>
  <c r="F158" i="1"/>
  <c r="F160" i="1" s="1"/>
  <c r="EY205" i="1"/>
  <c r="EY206" i="1" s="1"/>
  <c r="EY208" i="1" s="1"/>
  <c r="EY213" i="1" s="1"/>
  <c r="EY218" i="1" s="1"/>
  <c r="EY317" i="1"/>
  <c r="AE240" i="1"/>
  <c r="ED205" i="1"/>
  <c r="ED206" i="1" s="1"/>
  <c r="ED208" i="1" s="1"/>
  <c r="ED213" i="1" s="1"/>
  <c r="ED218" i="1" s="1"/>
  <c r="ED317" i="1"/>
  <c r="C156" i="1"/>
  <c r="C158" i="1" s="1"/>
  <c r="C160" i="1" s="1"/>
  <c r="ER238" i="1"/>
  <c r="ER220" i="1"/>
  <c r="ER229" i="1"/>
  <c r="ER226" i="1"/>
  <c r="ER230" i="1" s="1"/>
  <c r="ER234" i="1" s="1"/>
  <c r="ER239" i="1" s="1"/>
  <c r="ER228" i="1"/>
  <c r="FH240" i="1"/>
  <c r="FB158" i="1"/>
  <c r="FB160" i="1" s="1"/>
  <c r="FB156" i="1"/>
  <c r="BH152" i="1"/>
  <c r="BH154" i="1" s="1"/>
  <c r="CU230" i="1"/>
  <c r="CU234" i="1" s="1"/>
  <c r="CU239" i="1" s="1"/>
  <c r="CU240" i="1" s="1"/>
  <c r="DY230" i="1"/>
  <c r="DY234" i="1" s="1"/>
  <c r="DY239" i="1" s="1"/>
  <c r="DY240" i="1" s="1"/>
  <c r="DW156" i="1"/>
  <c r="DW158" i="1" s="1"/>
  <c r="DW160" i="1" s="1"/>
  <c r="CO156" i="1"/>
  <c r="CO158" i="1" s="1"/>
  <c r="CO160" i="1" s="1"/>
  <c r="CW238" i="1"/>
  <c r="CW220" i="1"/>
  <c r="CW229" i="1"/>
  <c r="CW228" i="1"/>
  <c r="CW226" i="1"/>
  <c r="AN230" i="1"/>
  <c r="AN234" i="1" s="1"/>
  <c r="AN239" i="1" s="1"/>
  <c r="AN240" i="1" s="1"/>
  <c r="DB230" i="1"/>
  <c r="DB234" i="1" s="1"/>
  <c r="DB239" i="1" s="1"/>
  <c r="DB240" i="1" s="1"/>
  <c r="O205" i="1"/>
  <c r="O206" i="1" s="1"/>
  <c r="O208" i="1" s="1"/>
  <c r="O213" i="1" s="1"/>
  <c r="O218" i="1" s="1"/>
  <c r="O317" i="1"/>
  <c r="ES152" i="1"/>
  <c r="ES154" i="1" s="1"/>
  <c r="AW238" i="1"/>
  <c r="AW220" i="1"/>
  <c r="AW226" i="1"/>
  <c r="AW228" i="1"/>
  <c r="AW229" i="1"/>
  <c r="EQ205" i="1"/>
  <c r="EQ206" i="1" s="1"/>
  <c r="EQ208" i="1" s="1"/>
  <c r="EQ213" i="1" s="1"/>
  <c r="EQ218" i="1" s="1"/>
  <c r="EQ317" i="1"/>
  <c r="BB158" i="1"/>
  <c r="BB160" i="1" s="1"/>
  <c r="BB156" i="1"/>
  <c r="CK158" i="1"/>
  <c r="CK160" i="1" s="1"/>
  <c r="CK156" i="1"/>
  <c r="S238" i="1"/>
  <c r="S220" i="1"/>
  <c r="S228" i="1"/>
  <c r="S229" i="1"/>
  <c r="S226" i="1"/>
  <c r="S230" i="1" s="1"/>
  <c r="S234" i="1" s="1"/>
  <c r="S239" i="1" s="1"/>
  <c r="J220" i="1"/>
  <c r="J238" i="1"/>
  <c r="J229" i="1"/>
  <c r="J226" i="1"/>
  <c r="J228" i="1"/>
  <c r="CV205" i="1" l="1"/>
  <c r="CV206" i="1" s="1"/>
  <c r="CV208" i="1" s="1"/>
  <c r="CV213" i="1" s="1"/>
  <c r="CV218" i="1" s="1"/>
  <c r="CV317" i="1"/>
  <c r="DW205" i="1"/>
  <c r="DW206" i="1" s="1"/>
  <c r="DW208" i="1" s="1"/>
  <c r="DW213" i="1" s="1"/>
  <c r="DW218" i="1" s="1"/>
  <c r="DW317" i="1"/>
  <c r="BZ205" i="1"/>
  <c r="BZ206" i="1" s="1"/>
  <c r="BZ208" i="1" s="1"/>
  <c r="BZ213" i="1" s="1"/>
  <c r="BZ218" i="1" s="1"/>
  <c r="BZ317" i="1"/>
  <c r="D205" i="1"/>
  <c r="D206" i="1" s="1"/>
  <c r="D208" i="1" s="1"/>
  <c r="D213" i="1" s="1"/>
  <c r="D218" i="1" s="1"/>
  <c r="D317" i="1"/>
  <c r="P205" i="1"/>
  <c r="P206" i="1" s="1"/>
  <c r="P208" i="1" s="1"/>
  <c r="P213" i="1" s="1"/>
  <c r="P218" i="1" s="1"/>
  <c r="P317" i="1"/>
  <c r="AZ205" i="1"/>
  <c r="AZ206" i="1" s="1"/>
  <c r="AZ208" i="1" s="1"/>
  <c r="AZ213" i="1" s="1"/>
  <c r="AZ218" i="1" s="1"/>
  <c r="AZ317" i="1"/>
  <c r="CP205" i="1"/>
  <c r="CP206" i="1" s="1"/>
  <c r="CP208" i="1" s="1"/>
  <c r="CP213" i="1" s="1"/>
  <c r="CP218" i="1" s="1"/>
  <c r="CP317" i="1"/>
  <c r="DU205" i="1"/>
  <c r="DU206" i="1" s="1"/>
  <c r="DU208" i="1" s="1"/>
  <c r="DU213" i="1" s="1"/>
  <c r="DU218" i="1" s="1"/>
  <c r="DU317" i="1"/>
  <c r="BA205" i="1"/>
  <c r="BA206" i="1" s="1"/>
  <c r="BA208" i="1" s="1"/>
  <c r="BA213" i="1" s="1"/>
  <c r="BA218" i="1" s="1"/>
  <c r="BA317" i="1"/>
  <c r="DB269" i="1"/>
  <c r="DB245" i="1"/>
  <c r="DB251" i="1" s="1"/>
  <c r="AN269" i="1"/>
  <c r="AN245" i="1"/>
  <c r="AN251" i="1" s="1"/>
  <c r="DY269" i="1"/>
  <c r="DY245" i="1"/>
  <c r="DY251" i="1" s="1"/>
  <c r="EG205" i="1"/>
  <c r="EG206" i="1" s="1"/>
  <c r="EG208" i="1" s="1"/>
  <c r="EG213" i="1" s="1"/>
  <c r="EG218" i="1" s="1"/>
  <c r="EG317" i="1"/>
  <c r="DJ205" i="1"/>
  <c r="DJ206" i="1" s="1"/>
  <c r="DJ208" i="1" s="1"/>
  <c r="DJ213" i="1" s="1"/>
  <c r="DJ218" i="1" s="1"/>
  <c r="DJ317" i="1"/>
  <c r="CU245" i="1"/>
  <c r="CU251" i="1" s="1"/>
  <c r="CU269" i="1"/>
  <c r="AX205" i="1"/>
  <c r="AX206" i="1" s="1"/>
  <c r="AX208" i="1" s="1"/>
  <c r="AX213" i="1" s="1"/>
  <c r="AX218" i="1" s="1"/>
  <c r="AX317" i="1"/>
  <c r="BP205" i="1"/>
  <c r="BP206" i="1" s="1"/>
  <c r="BP208" i="1" s="1"/>
  <c r="BP213" i="1" s="1"/>
  <c r="BP218" i="1" s="1"/>
  <c r="BP317" i="1"/>
  <c r="CN205" i="1"/>
  <c r="CN206" i="1" s="1"/>
  <c r="CN208" i="1" s="1"/>
  <c r="CN213" i="1" s="1"/>
  <c r="CN218" i="1" s="1"/>
  <c r="CN317" i="1"/>
  <c r="FR269" i="1"/>
  <c r="FR245" i="1"/>
  <c r="FR251" i="1" s="1"/>
  <c r="CO205" i="1"/>
  <c r="CO206" i="1" s="1"/>
  <c r="CO208" i="1" s="1"/>
  <c r="CO213" i="1" s="1"/>
  <c r="CO218" i="1" s="1"/>
  <c r="CO317" i="1"/>
  <c r="FM205" i="1"/>
  <c r="FM206" i="1" s="1"/>
  <c r="FM208" i="1" s="1"/>
  <c r="FM213" i="1" s="1"/>
  <c r="FM218" i="1" s="1"/>
  <c r="FM317" i="1"/>
  <c r="CA205" i="1"/>
  <c r="CA206" i="1" s="1"/>
  <c r="CA208" i="1" s="1"/>
  <c r="CA213" i="1" s="1"/>
  <c r="CA218" i="1" s="1"/>
  <c r="CA317" i="1"/>
  <c r="C205" i="1"/>
  <c r="C317" i="1"/>
  <c r="BL269" i="1"/>
  <c r="BL245" i="1"/>
  <c r="BL251" i="1" s="1"/>
  <c r="N205" i="1"/>
  <c r="N206" i="1" s="1"/>
  <c r="N208" i="1" s="1"/>
  <c r="N213" i="1" s="1"/>
  <c r="N218" i="1" s="1"/>
  <c r="N317" i="1"/>
  <c r="AJ205" i="1"/>
  <c r="AJ206" i="1" s="1"/>
  <c r="AJ208" i="1" s="1"/>
  <c r="AJ213" i="1" s="1"/>
  <c r="AJ218" i="1" s="1"/>
  <c r="AJ317" i="1"/>
  <c r="DL205" i="1"/>
  <c r="DL206" i="1" s="1"/>
  <c r="DL208" i="1" s="1"/>
  <c r="DL213" i="1" s="1"/>
  <c r="DL218" i="1" s="1"/>
  <c r="DL317" i="1"/>
  <c r="BG205" i="1"/>
  <c r="BG206" i="1" s="1"/>
  <c r="BG208" i="1" s="1"/>
  <c r="BG213" i="1" s="1"/>
  <c r="BG218" i="1" s="1"/>
  <c r="BG317" i="1"/>
  <c r="FJ205" i="1"/>
  <c r="FJ206" i="1" s="1"/>
  <c r="FJ208" i="1" s="1"/>
  <c r="FJ213" i="1" s="1"/>
  <c r="FJ218" i="1" s="1"/>
  <c r="FJ317" i="1"/>
  <c r="G205" i="1"/>
  <c r="G206" i="1" s="1"/>
  <c r="G208" i="1" s="1"/>
  <c r="G213" i="1" s="1"/>
  <c r="G218" i="1" s="1"/>
  <c r="G317" i="1"/>
  <c r="AG205" i="1"/>
  <c r="AG206" i="1" s="1"/>
  <c r="AG208" i="1" s="1"/>
  <c r="AG213" i="1" s="1"/>
  <c r="AG218" i="1" s="1"/>
  <c r="AG317" i="1"/>
  <c r="CQ238" i="1"/>
  <c r="CQ240" i="1" s="1"/>
  <c r="CQ220" i="1"/>
  <c r="CQ229" i="1"/>
  <c r="CQ228" i="1"/>
  <c r="CQ226" i="1"/>
  <c r="CQ230" i="1" s="1"/>
  <c r="CQ234" i="1" s="1"/>
  <c r="CQ239" i="1" s="1"/>
  <c r="DC269" i="1"/>
  <c r="DC245" i="1"/>
  <c r="DC251" i="1" s="1"/>
  <c r="CF238" i="1"/>
  <c r="CF220" i="1"/>
  <c r="CF226" i="1"/>
  <c r="CF230" i="1" s="1"/>
  <c r="CF234" i="1" s="1"/>
  <c r="CF239" i="1" s="1"/>
  <c r="CF228" i="1"/>
  <c r="CF229" i="1"/>
  <c r="BW158" i="1"/>
  <c r="BW160" i="1" s="1"/>
  <c r="BW156" i="1"/>
  <c r="AU269" i="1"/>
  <c r="AU245" i="1"/>
  <c r="AU251" i="1" s="1"/>
  <c r="BR230" i="1"/>
  <c r="BR234" i="1" s="1"/>
  <c r="BR239" i="1" s="1"/>
  <c r="DV238" i="1"/>
  <c r="DV220" i="1"/>
  <c r="DV228" i="1"/>
  <c r="DV226" i="1"/>
  <c r="DV230" i="1" s="1"/>
  <c r="DV234" i="1" s="1"/>
  <c r="DV239" i="1" s="1"/>
  <c r="DV229" i="1"/>
  <c r="AK156" i="1"/>
  <c r="AK158" i="1"/>
  <c r="AK160" i="1" s="1"/>
  <c r="AF240" i="1"/>
  <c r="EI238" i="1"/>
  <c r="EI220" i="1"/>
  <c r="EI226" i="1"/>
  <c r="EI228" i="1"/>
  <c r="EI229" i="1"/>
  <c r="CB238" i="1"/>
  <c r="CB240" i="1" s="1"/>
  <c r="CB220" i="1"/>
  <c r="CB228" i="1"/>
  <c r="CB229" i="1"/>
  <c r="CB226" i="1"/>
  <c r="CB230" i="1" s="1"/>
  <c r="CB234" i="1" s="1"/>
  <c r="CB239" i="1" s="1"/>
  <c r="EM238" i="1"/>
  <c r="EM220" i="1"/>
  <c r="EM228" i="1"/>
  <c r="EM226" i="1"/>
  <c r="EM230" i="1" s="1"/>
  <c r="EM234" i="1" s="1"/>
  <c r="EM239" i="1" s="1"/>
  <c r="EM229" i="1"/>
  <c r="AO238" i="1"/>
  <c r="AO220" i="1"/>
  <c r="AO228" i="1"/>
  <c r="AO229" i="1"/>
  <c r="AO226" i="1"/>
  <c r="W230" i="1"/>
  <c r="W234" i="1" s="1"/>
  <c r="W239" i="1" s="1"/>
  <c r="ES156" i="1"/>
  <c r="ES158" i="1" s="1"/>
  <c r="ES160" i="1" s="1"/>
  <c r="FH245" i="1"/>
  <c r="FH251" i="1" s="1"/>
  <c r="FH269" i="1"/>
  <c r="AV269" i="1"/>
  <c r="AV245" i="1"/>
  <c r="AV251" i="1" s="1"/>
  <c r="BT316" i="1"/>
  <c r="BT286" i="1"/>
  <c r="BT301" i="1" s="1"/>
  <c r="BT276" i="1"/>
  <c r="BT325" i="1" s="1"/>
  <c r="BT282" i="1"/>
  <c r="BT272" i="1"/>
  <c r="BT279" i="1" s="1"/>
  <c r="BT80" i="1"/>
  <c r="FG316" i="1"/>
  <c r="FG276" i="1"/>
  <c r="FG325" i="1" s="1"/>
  <c r="FG272" i="1"/>
  <c r="FG279" i="1" s="1"/>
  <c r="FG286" i="1" s="1"/>
  <c r="FG301" i="1" s="1"/>
  <c r="FG80" i="1"/>
  <c r="EA238" i="1"/>
  <c r="EA220" i="1"/>
  <c r="EA229" i="1"/>
  <c r="EA226" i="1"/>
  <c r="EA228" i="1"/>
  <c r="EQ238" i="1"/>
  <c r="EQ220" i="1"/>
  <c r="EQ228" i="1"/>
  <c r="EQ229" i="1"/>
  <c r="EQ226" i="1"/>
  <c r="ED238" i="1"/>
  <c r="ED220" i="1"/>
  <c r="ED226" i="1"/>
  <c r="ED228" i="1"/>
  <c r="ED229" i="1"/>
  <c r="CT158" i="1"/>
  <c r="CT160" i="1" s="1"/>
  <c r="CT156" i="1"/>
  <c r="R205" i="1"/>
  <c r="R206" i="1" s="1"/>
  <c r="R208" i="1" s="1"/>
  <c r="R213" i="1" s="1"/>
  <c r="R218" i="1" s="1"/>
  <c r="R317" i="1"/>
  <c r="DS205" i="1"/>
  <c r="DS206" i="1" s="1"/>
  <c r="DS208" i="1" s="1"/>
  <c r="DS213" i="1" s="1"/>
  <c r="DS218" i="1" s="1"/>
  <c r="DS317" i="1"/>
  <c r="BQ238" i="1"/>
  <c r="BQ220" i="1"/>
  <c r="BQ226" i="1"/>
  <c r="BQ230" i="1" s="1"/>
  <c r="BQ234" i="1" s="1"/>
  <c r="BQ239" i="1" s="1"/>
  <c r="BQ229" i="1"/>
  <c r="BQ228" i="1"/>
  <c r="CI230" i="1"/>
  <c r="CI234" i="1" s="1"/>
  <c r="CI239" i="1" s="1"/>
  <c r="FE230" i="1"/>
  <c r="FE234" i="1" s="1"/>
  <c r="FE239" i="1" s="1"/>
  <c r="U205" i="1"/>
  <c r="U206" i="1" s="1"/>
  <c r="U208" i="1" s="1"/>
  <c r="U213" i="1" s="1"/>
  <c r="U218" i="1" s="1"/>
  <c r="U317" i="1"/>
  <c r="CZ230" i="1"/>
  <c r="CZ234" i="1" s="1"/>
  <c r="CZ239" i="1" s="1"/>
  <c r="BJ238" i="1"/>
  <c r="BJ220" i="1"/>
  <c r="BJ228" i="1"/>
  <c r="BJ226" i="1"/>
  <c r="BJ229" i="1"/>
  <c r="AH238" i="1"/>
  <c r="AH220" i="1"/>
  <c r="AH228" i="1"/>
  <c r="AH229" i="1"/>
  <c r="AH226" i="1"/>
  <c r="DH240" i="1"/>
  <c r="AB205" i="1"/>
  <c r="AB206" i="1" s="1"/>
  <c r="AB208" i="1" s="1"/>
  <c r="AB213" i="1" s="1"/>
  <c r="AB218" i="1" s="1"/>
  <c r="AB317" i="1"/>
  <c r="EF238" i="1"/>
  <c r="EF220" i="1"/>
  <c r="EF226" i="1"/>
  <c r="EF228" i="1"/>
  <c r="EF229" i="1"/>
  <c r="FW205" i="1"/>
  <c r="FW206" i="1" s="1"/>
  <c r="FW208" i="1" s="1"/>
  <c r="FW213" i="1" s="1"/>
  <c r="FW218" i="1" s="1"/>
  <c r="FW317" i="1"/>
  <c r="FF316" i="1"/>
  <c r="FF276" i="1"/>
  <c r="FF325" i="1" s="1"/>
  <c r="FF272" i="1"/>
  <c r="FF279" i="1" s="1"/>
  <c r="FF286" i="1" s="1"/>
  <c r="FF301" i="1" s="1"/>
  <c r="FF80" i="1"/>
  <c r="DF238" i="1"/>
  <c r="DF220" i="1"/>
  <c r="DF228" i="1"/>
  <c r="DF229" i="1"/>
  <c r="DF226" i="1"/>
  <c r="EB238" i="1"/>
  <c r="EB220" i="1"/>
  <c r="EB229" i="1"/>
  <c r="EB226" i="1"/>
  <c r="EB230" i="1" s="1"/>
  <c r="EB234" i="1" s="1"/>
  <c r="EB239" i="1" s="1"/>
  <c r="EB228" i="1"/>
  <c r="Q238" i="1"/>
  <c r="Q220" i="1"/>
  <c r="Q228" i="1"/>
  <c r="Q226" i="1"/>
  <c r="Q229" i="1"/>
  <c r="EU240" i="1"/>
  <c r="H238" i="1"/>
  <c r="H220" i="1"/>
  <c r="H228" i="1"/>
  <c r="H229" i="1"/>
  <c r="H226" i="1"/>
  <c r="AL205" i="1"/>
  <c r="AL206" i="1" s="1"/>
  <c r="AL208" i="1" s="1"/>
  <c r="AL213" i="1" s="1"/>
  <c r="AL218" i="1" s="1"/>
  <c r="AL317" i="1"/>
  <c r="DN220" i="1"/>
  <c r="DN238" i="1"/>
  <c r="DN228" i="1"/>
  <c r="DN229" i="1"/>
  <c r="DN226" i="1"/>
  <c r="BH156" i="1"/>
  <c r="BH158" i="1"/>
  <c r="BH160" i="1" s="1"/>
  <c r="AE269" i="1"/>
  <c r="AE245" i="1"/>
  <c r="AE251" i="1" s="1"/>
  <c r="DZ205" i="1"/>
  <c r="DZ206" i="1" s="1"/>
  <c r="DZ208" i="1" s="1"/>
  <c r="DZ213" i="1" s="1"/>
  <c r="DZ218" i="1" s="1"/>
  <c r="DZ317" i="1"/>
  <c r="AS238" i="1"/>
  <c r="AS220" i="1"/>
  <c r="AS226" i="1"/>
  <c r="AS229" i="1"/>
  <c r="AS228" i="1"/>
  <c r="FV238" i="1"/>
  <c r="FV220" i="1"/>
  <c r="FV228" i="1"/>
  <c r="FV226" i="1"/>
  <c r="FV230" i="1" s="1"/>
  <c r="FV234" i="1" s="1"/>
  <c r="FV239" i="1" s="1"/>
  <c r="FV229" i="1"/>
  <c r="CR269" i="1"/>
  <c r="CR245" i="1"/>
  <c r="CR251" i="1" s="1"/>
  <c r="EV205" i="1"/>
  <c r="EV206" i="1" s="1"/>
  <c r="EV208" i="1" s="1"/>
  <c r="EV213" i="1" s="1"/>
  <c r="EV218" i="1" s="1"/>
  <c r="EV317" i="1"/>
  <c r="EE205" i="1"/>
  <c r="EE206" i="1" s="1"/>
  <c r="EE208" i="1" s="1"/>
  <c r="EE213" i="1" s="1"/>
  <c r="EE218" i="1" s="1"/>
  <c r="EE317" i="1"/>
  <c r="BR240" i="1"/>
  <c r="AA205" i="1"/>
  <c r="AA206" i="1" s="1"/>
  <c r="AA208" i="1" s="1"/>
  <c r="AA213" i="1" s="1"/>
  <c r="AA218" i="1" s="1"/>
  <c r="AA317" i="1"/>
  <c r="CL156" i="1"/>
  <c r="CL158" i="1" s="1"/>
  <c r="CL160" i="1" s="1"/>
  <c r="AR156" i="1"/>
  <c r="AR158" i="1" s="1"/>
  <c r="AR160" i="1" s="1"/>
  <c r="BI156" i="1"/>
  <c r="BI158" i="1" s="1"/>
  <c r="BI160" i="1" s="1"/>
  <c r="FO156" i="1"/>
  <c r="FO158" i="1" s="1"/>
  <c r="FO160" i="1" s="1"/>
  <c r="EO238" i="1"/>
  <c r="EO220" i="1"/>
  <c r="EO228" i="1"/>
  <c r="EO226" i="1"/>
  <c r="EO229" i="1"/>
  <c r="EP316" i="1"/>
  <c r="EP276" i="1"/>
  <c r="EP325" i="1" s="1"/>
  <c r="EP272" i="1"/>
  <c r="EP279" i="1" s="1"/>
  <c r="EP286" i="1" s="1"/>
  <c r="EP301" i="1" s="1"/>
  <c r="EP80" i="1"/>
  <c r="BD238" i="1"/>
  <c r="BD220" i="1"/>
  <c r="BD229" i="1"/>
  <c r="BD226" i="1"/>
  <c r="BD228" i="1"/>
  <c r="Y230" i="1"/>
  <c r="Y234" i="1" s="1"/>
  <c r="Y239" i="1" s="1"/>
  <c r="AD238" i="1"/>
  <c r="AD220" i="1"/>
  <c r="AD228" i="1"/>
  <c r="AD226" i="1"/>
  <c r="AD230" i="1" s="1"/>
  <c r="AD234" i="1" s="1"/>
  <c r="AD239" i="1" s="1"/>
  <c r="AD229" i="1"/>
  <c r="O238" i="1"/>
  <c r="O220" i="1"/>
  <c r="O228" i="1"/>
  <c r="O229" i="1"/>
  <c r="O226" i="1"/>
  <c r="J230" i="1"/>
  <c r="J234" i="1" s="1"/>
  <c r="J239" i="1" s="1"/>
  <c r="S240" i="1"/>
  <c r="FA158" i="1"/>
  <c r="FA160" i="1" s="1"/>
  <c r="FA156" i="1"/>
  <c r="CC269" i="1"/>
  <c r="CC245" i="1"/>
  <c r="CC251" i="1" s="1"/>
  <c r="BU316" i="1"/>
  <c r="BU276" i="1"/>
  <c r="BU325" i="1" s="1"/>
  <c r="BU272" i="1"/>
  <c r="BU279" i="1" s="1"/>
  <c r="BU286" i="1" s="1"/>
  <c r="BU301" i="1" s="1"/>
  <c r="BU80" i="1"/>
  <c r="FQ230" i="1"/>
  <c r="FQ234" i="1" s="1"/>
  <c r="FQ239" i="1" s="1"/>
  <c r="CI240" i="1"/>
  <c r="FE240" i="1"/>
  <c r="FC238" i="1"/>
  <c r="FC220" i="1"/>
  <c r="FC229" i="1"/>
  <c r="FC228" i="1"/>
  <c r="FC226" i="1"/>
  <c r="BF156" i="1"/>
  <c r="BF158" i="1"/>
  <c r="BF160" i="1" s="1"/>
  <c r="FU238" i="1"/>
  <c r="FU220" i="1"/>
  <c r="FU228" i="1"/>
  <c r="FU226" i="1"/>
  <c r="FU230" i="1" s="1"/>
  <c r="FU234" i="1" s="1"/>
  <c r="FU239" i="1" s="1"/>
  <c r="FU229" i="1"/>
  <c r="FZ204" i="1"/>
  <c r="C206" i="1"/>
  <c r="EK230" i="1"/>
  <c r="EK234" i="1" s="1"/>
  <c r="EK239" i="1" s="1"/>
  <c r="AT205" i="1"/>
  <c r="AT206" i="1" s="1"/>
  <c r="AT208" i="1" s="1"/>
  <c r="AT213" i="1" s="1"/>
  <c r="AT218" i="1" s="1"/>
  <c r="AT317" i="1"/>
  <c r="W240" i="1"/>
  <c r="CJ238" i="1"/>
  <c r="CJ220" i="1"/>
  <c r="CJ229" i="1"/>
  <c r="CJ226" i="1"/>
  <c r="CJ228" i="1"/>
  <c r="EW238" i="1"/>
  <c r="EW220" i="1"/>
  <c r="EW228" i="1"/>
  <c r="EW229" i="1"/>
  <c r="EW226" i="1"/>
  <c r="CS316" i="1"/>
  <c r="CS282" i="1"/>
  <c r="CS276" i="1"/>
  <c r="CS325" i="1" s="1"/>
  <c r="CS272" i="1"/>
  <c r="CS279" i="1" s="1"/>
  <c r="CS286" i="1" s="1"/>
  <c r="CS301" i="1" s="1"/>
  <c r="CS80" i="1"/>
  <c r="DK238" i="1"/>
  <c r="DK220" i="1"/>
  <c r="DK226" i="1"/>
  <c r="DK229" i="1"/>
  <c r="DK228" i="1"/>
  <c r="T238" i="1"/>
  <c r="T220" i="1"/>
  <c r="T228" i="1"/>
  <c r="T229" i="1"/>
  <c r="T226" i="1"/>
  <c r="BM205" i="1"/>
  <c r="BM206" i="1" s="1"/>
  <c r="BM208" i="1" s="1"/>
  <c r="BM213" i="1" s="1"/>
  <c r="BM218" i="1" s="1"/>
  <c r="BM317" i="1"/>
  <c r="CX269" i="1"/>
  <c r="CX245" i="1"/>
  <c r="CX251" i="1" s="1"/>
  <c r="FP220" i="1"/>
  <c r="FP238" i="1"/>
  <c r="FP229" i="1"/>
  <c r="FP226" i="1"/>
  <c r="FP228" i="1"/>
  <c r="AW230" i="1"/>
  <c r="AW234" i="1" s="1"/>
  <c r="AW239" i="1" s="1"/>
  <c r="EY238" i="1"/>
  <c r="EY220" i="1"/>
  <c r="EY228" i="1"/>
  <c r="EY226" i="1"/>
  <c r="EY230" i="1" s="1"/>
  <c r="EY234" i="1" s="1"/>
  <c r="EY239" i="1" s="1"/>
  <c r="EY229" i="1"/>
  <c r="FT269" i="1"/>
  <c r="FT245" i="1"/>
  <c r="FT251" i="1" s="1"/>
  <c r="DP269" i="1"/>
  <c r="DP245" i="1"/>
  <c r="DP251" i="1" s="1"/>
  <c r="X269" i="1"/>
  <c r="X245" i="1"/>
  <c r="X251" i="1" s="1"/>
  <c r="CZ240" i="1"/>
  <c r="FX238" i="1"/>
  <c r="FX220" i="1"/>
  <c r="FX226" i="1"/>
  <c r="FX228" i="1"/>
  <c r="FX229" i="1"/>
  <c r="AP240" i="1"/>
  <c r="DG316" i="1"/>
  <c r="DG286" i="1"/>
  <c r="DG301" i="1" s="1"/>
  <c r="DG272" i="1"/>
  <c r="DG279" i="1" s="1"/>
  <c r="DG282" i="1" s="1"/>
  <c r="DG276" i="1"/>
  <c r="DG325" i="1" s="1"/>
  <c r="DG80" i="1"/>
  <c r="M230" i="1"/>
  <c r="M234" i="1" s="1"/>
  <c r="M239" i="1" s="1"/>
  <c r="M240" i="1" s="1"/>
  <c r="BS238" i="1"/>
  <c r="BS220" i="1"/>
  <c r="BS229" i="1"/>
  <c r="BS226" i="1"/>
  <c r="BS228" i="1"/>
  <c r="Z156" i="1"/>
  <c r="Z158" i="1"/>
  <c r="Z160" i="1" s="1"/>
  <c r="FN220" i="1"/>
  <c r="FN238" i="1"/>
  <c r="FN226" i="1"/>
  <c r="FN228" i="1"/>
  <c r="FN229" i="1"/>
  <c r="CG238" i="1"/>
  <c r="CG220" i="1"/>
  <c r="CG228" i="1"/>
  <c r="CG229" i="1"/>
  <c r="CG226" i="1"/>
  <c r="I238" i="1"/>
  <c r="I220" i="1"/>
  <c r="I228" i="1"/>
  <c r="I229" i="1"/>
  <c r="I226" i="1"/>
  <c r="FK238" i="1"/>
  <c r="FK220" i="1"/>
  <c r="FK229" i="1"/>
  <c r="FK226" i="1"/>
  <c r="FK228" i="1"/>
  <c r="DQ238" i="1"/>
  <c r="DQ220" i="1"/>
  <c r="DQ229" i="1"/>
  <c r="DQ228" i="1"/>
  <c r="DQ226" i="1"/>
  <c r="DI238" i="1"/>
  <c r="DI220" i="1"/>
  <c r="DI228" i="1"/>
  <c r="DI229" i="1"/>
  <c r="DI226" i="1"/>
  <c r="Y240" i="1"/>
  <c r="AM240" i="1"/>
  <c r="BB205" i="1"/>
  <c r="BB206" i="1" s="1"/>
  <c r="BB208" i="1" s="1"/>
  <c r="BB213" i="1" s="1"/>
  <c r="BB218" i="1" s="1"/>
  <c r="BB317" i="1"/>
  <c r="BV205" i="1"/>
  <c r="BV206" i="1" s="1"/>
  <c r="BV208" i="1" s="1"/>
  <c r="BV213" i="1" s="1"/>
  <c r="BV218" i="1" s="1"/>
  <c r="BV317" i="1"/>
  <c r="J240" i="1"/>
  <c r="CK205" i="1"/>
  <c r="CK206" i="1" s="1"/>
  <c r="CK208" i="1" s="1"/>
  <c r="CK213" i="1" s="1"/>
  <c r="CK218" i="1" s="1"/>
  <c r="CK317" i="1"/>
  <c r="FB205" i="1"/>
  <c r="FB206" i="1" s="1"/>
  <c r="FB208" i="1" s="1"/>
  <c r="FB213" i="1" s="1"/>
  <c r="FB218" i="1" s="1"/>
  <c r="FB317" i="1"/>
  <c r="ER240" i="1"/>
  <c r="F205" i="1"/>
  <c r="F206" i="1" s="1"/>
  <c r="F208" i="1" s="1"/>
  <c r="F213" i="1" s="1"/>
  <c r="F218" i="1" s="1"/>
  <c r="F317" i="1"/>
  <c r="V205" i="1"/>
  <c r="V206" i="1" s="1"/>
  <c r="V208" i="1" s="1"/>
  <c r="V213" i="1" s="1"/>
  <c r="V218" i="1" s="1"/>
  <c r="V317" i="1"/>
  <c r="BK205" i="1"/>
  <c r="BK206" i="1" s="1"/>
  <c r="BK208" i="1" s="1"/>
  <c r="BK213" i="1" s="1"/>
  <c r="BK218" i="1" s="1"/>
  <c r="BK317" i="1"/>
  <c r="CY269" i="1"/>
  <c r="CY245" i="1"/>
  <c r="CY251" i="1" s="1"/>
  <c r="DE205" i="1"/>
  <c r="DE206" i="1" s="1"/>
  <c r="DE208" i="1" s="1"/>
  <c r="DE213" i="1" s="1"/>
  <c r="DE218" i="1" s="1"/>
  <c r="DE317" i="1"/>
  <c r="BE205" i="1"/>
  <c r="BE206" i="1" s="1"/>
  <c r="BE208" i="1" s="1"/>
  <c r="BE213" i="1" s="1"/>
  <c r="BE218" i="1" s="1"/>
  <c r="BE317" i="1"/>
  <c r="DD156" i="1"/>
  <c r="DD158" i="1"/>
  <c r="DD160" i="1" s="1"/>
  <c r="EC230" i="1"/>
  <c r="EC234" i="1" s="1"/>
  <c r="EC239" i="1" s="1"/>
  <c r="EC240" i="1" s="1"/>
  <c r="FI205" i="1"/>
  <c r="FI206" i="1" s="1"/>
  <c r="FI208" i="1" s="1"/>
  <c r="FI213" i="1" s="1"/>
  <c r="FI218" i="1" s="1"/>
  <c r="FI317" i="1"/>
  <c r="CH205" i="1"/>
  <c r="CH206" i="1" s="1"/>
  <c r="CH208" i="1" s="1"/>
  <c r="CH213" i="1" s="1"/>
  <c r="CH218" i="1" s="1"/>
  <c r="CH317" i="1"/>
  <c r="FL205" i="1"/>
  <c r="FL206" i="1" s="1"/>
  <c r="FL208" i="1" s="1"/>
  <c r="FL213" i="1" s="1"/>
  <c r="FL218" i="1" s="1"/>
  <c r="FL317" i="1"/>
  <c r="DT205" i="1"/>
  <c r="DT206" i="1" s="1"/>
  <c r="DT208" i="1" s="1"/>
  <c r="DT213" i="1" s="1"/>
  <c r="DT218" i="1" s="1"/>
  <c r="DT317" i="1"/>
  <c r="ET205" i="1"/>
  <c r="ET206" i="1" s="1"/>
  <c r="ET208" i="1" s="1"/>
  <c r="ET213" i="1" s="1"/>
  <c r="ET218" i="1" s="1"/>
  <c r="ET317" i="1"/>
  <c r="EZ156" i="1"/>
  <c r="EZ158" i="1" s="1"/>
  <c r="EZ160" i="1" s="1"/>
  <c r="AQ238" i="1"/>
  <c r="AQ220" i="1"/>
  <c r="AQ229" i="1"/>
  <c r="AQ226" i="1"/>
  <c r="AQ228" i="1"/>
  <c r="DR205" i="1"/>
  <c r="DR206" i="1" s="1"/>
  <c r="DR208" i="1" s="1"/>
  <c r="DR213" i="1" s="1"/>
  <c r="DR218" i="1" s="1"/>
  <c r="DR317" i="1"/>
  <c r="EL205" i="1"/>
  <c r="EL206" i="1" s="1"/>
  <c r="EL208" i="1" s="1"/>
  <c r="EL213" i="1" s="1"/>
  <c r="EL218" i="1" s="1"/>
  <c r="EL317" i="1"/>
  <c r="DM205" i="1"/>
  <c r="DM206" i="1" s="1"/>
  <c r="DM208" i="1" s="1"/>
  <c r="DM213" i="1" s="1"/>
  <c r="DM218" i="1" s="1"/>
  <c r="DM317" i="1"/>
  <c r="BX245" i="1"/>
  <c r="BX251" i="1" s="1"/>
  <c r="BX269" i="1"/>
  <c r="BC238" i="1"/>
  <c r="BC220" i="1"/>
  <c r="BC229" i="1"/>
  <c r="BC226" i="1"/>
  <c r="BC228" i="1"/>
  <c r="EX220" i="1"/>
  <c r="EX238" i="1"/>
  <c r="EX229" i="1"/>
  <c r="EX226" i="1"/>
  <c r="EX228" i="1"/>
  <c r="L220" i="1"/>
  <c r="L238" i="1"/>
  <c r="L226" i="1"/>
  <c r="L228" i="1"/>
  <c r="L229" i="1"/>
  <c r="EH220" i="1"/>
  <c r="EH238" i="1"/>
  <c r="EH228" i="1"/>
  <c r="EH229" i="1"/>
  <c r="EH226" i="1"/>
  <c r="AY238" i="1"/>
  <c r="AY220" i="1"/>
  <c r="AY228" i="1"/>
  <c r="AY229" i="1"/>
  <c r="AY226" i="1"/>
  <c r="K158" i="1"/>
  <c r="K160" i="1" s="1"/>
  <c r="FZ160" i="1" s="1"/>
  <c r="K156" i="1"/>
  <c r="EK240" i="1"/>
  <c r="BN238" i="1"/>
  <c r="BN220" i="1"/>
  <c r="BN228" i="1"/>
  <c r="BN229" i="1"/>
  <c r="BN226" i="1"/>
  <c r="AW240" i="1"/>
  <c r="CW230" i="1"/>
  <c r="CW234" i="1" s="1"/>
  <c r="CW239" i="1" s="1"/>
  <c r="CW240" i="1" s="1"/>
  <c r="EJ156" i="1"/>
  <c r="EJ158" i="1"/>
  <c r="EJ160" i="1" s="1"/>
  <c r="FQ240" i="1"/>
  <c r="AC158" i="1"/>
  <c r="AC160" i="1" s="1"/>
  <c r="AC156" i="1"/>
  <c r="FS230" i="1"/>
  <c r="FS234" i="1" s="1"/>
  <c r="FS239" i="1" s="1"/>
  <c r="FS240" i="1" s="1"/>
  <c r="BO230" i="1"/>
  <c r="BO234" i="1" s="1"/>
  <c r="BO239" i="1" s="1"/>
  <c r="BO240" i="1" s="1"/>
  <c r="DX269" i="1"/>
  <c r="DX245" i="1"/>
  <c r="DX251" i="1" s="1"/>
  <c r="CM238" i="1"/>
  <c r="CM220" i="1"/>
  <c r="CM229" i="1"/>
  <c r="CM226" i="1"/>
  <c r="CM228" i="1"/>
  <c r="DA230" i="1"/>
  <c r="DA234" i="1" s="1"/>
  <c r="DA239" i="1" s="1"/>
  <c r="DA240" i="1" s="1"/>
  <c r="FD240" i="1"/>
  <c r="DO230" i="1"/>
  <c r="DO234" i="1" s="1"/>
  <c r="DO239" i="1" s="1"/>
  <c r="DO240" i="1" s="1"/>
  <c r="CE240" i="1"/>
  <c r="E238" i="1"/>
  <c r="E220" i="1"/>
  <c r="E228" i="1"/>
  <c r="E229" i="1"/>
  <c r="E226" i="1"/>
  <c r="E230" i="1" s="1"/>
  <c r="E234" i="1" s="1"/>
  <c r="E239" i="1" s="1"/>
  <c r="CD238" i="1"/>
  <c r="CD220" i="1"/>
  <c r="CD229" i="1"/>
  <c r="CD226" i="1"/>
  <c r="CD230" i="1" s="1"/>
  <c r="CD234" i="1" s="1"/>
  <c r="CD239" i="1" s="1"/>
  <c r="CD228" i="1"/>
  <c r="AI238" i="1"/>
  <c r="AI220" i="1"/>
  <c r="AI228" i="1"/>
  <c r="AI229" i="1"/>
  <c r="AI226" i="1"/>
  <c r="EN238" i="1"/>
  <c r="EN220" i="1"/>
  <c r="EN228" i="1"/>
  <c r="EN229" i="1"/>
  <c r="EN226" i="1"/>
  <c r="BY238" i="1"/>
  <c r="BY240" i="1" s="1"/>
  <c r="BY220" i="1"/>
  <c r="BY229" i="1"/>
  <c r="BY228" i="1"/>
  <c r="BY226" i="1"/>
  <c r="BY230" i="1" s="1"/>
  <c r="BY234" i="1" s="1"/>
  <c r="BY239" i="1" s="1"/>
  <c r="DA269" i="1" l="1"/>
  <c r="DA245" i="1"/>
  <c r="DA251" i="1" s="1"/>
  <c r="CL205" i="1"/>
  <c r="CL206" i="1" s="1"/>
  <c r="CL208" i="1" s="1"/>
  <c r="CL213" i="1" s="1"/>
  <c r="CL218" i="1" s="1"/>
  <c r="CL317" i="1"/>
  <c r="FS269" i="1"/>
  <c r="FS245" i="1"/>
  <c r="FS251" i="1" s="1"/>
  <c r="EC269" i="1"/>
  <c r="EC245" i="1"/>
  <c r="EC251" i="1" s="1"/>
  <c r="M269" i="1"/>
  <c r="M245" i="1"/>
  <c r="M251" i="1" s="1"/>
  <c r="ES205" i="1"/>
  <c r="ES206" i="1" s="1"/>
  <c r="ES208" i="1" s="1"/>
  <c r="ES213" i="1" s="1"/>
  <c r="ES218" i="1" s="1"/>
  <c r="ES317" i="1"/>
  <c r="BO269" i="1"/>
  <c r="BO245" i="1"/>
  <c r="BO251" i="1" s="1"/>
  <c r="DG288" i="1"/>
  <c r="DG324" i="1" s="1"/>
  <c r="DG291" i="1"/>
  <c r="DG294" i="1" s="1"/>
  <c r="DG296" i="1" s="1"/>
  <c r="DG285" i="1"/>
  <c r="DG299" i="1" s="1"/>
  <c r="FO205" i="1"/>
  <c r="FO206" i="1" s="1"/>
  <c r="FO208" i="1" s="1"/>
  <c r="FO213" i="1" s="1"/>
  <c r="FO218" i="1" s="1"/>
  <c r="FO317" i="1"/>
  <c r="DO269" i="1"/>
  <c r="DO245" i="1"/>
  <c r="DO251" i="1" s="1"/>
  <c r="BI205" i="1"/>
  <c r="BI206" i="1" s="1"/>
  <c r="BI208" i="1" s="1"/>
  <c r="BI213" i="1" s="1"/>
  <c r="BI218" i="1" s="1"/>
  <c r="BI317" i="1"/>
  <c r="CW269" i="1"/>
  <c r="CW245" i="1"/>
  <c r="CW251" i="1" s="1"/>
  <c r="EZ205" i="1"/>
  <c r="EZ206" i="1" s="1"/>
  <c r="EZ208" i="1" s="1"/>
  <c r="EZ213" i="1" s="1"/>
  <c r="EZ218" i="1" s="1"/>
  <c r="EZ317" i="1"/>
  <c r="AR205" i="1"/>
  <c r="AR206" i="1" s="1"/>
  <c r="AR208" i="1" s="1"/>
  <c r="AR213" i="1" s="1"/>
  <c r="AR218" i="1" s="1"/>
  <c r="AR317" i="1"/>
  <c r="CH238" i="1"/>
  <c r="CH220" i="1"/>
  <c r="CH228" i="1"/>
  <c r="CH229" i="1"/>
  <c r="CH226" i="1"/>
  <c r="CH230" i="1" s="1"/>
  <c r="CH234" i="1" s="1"/>
  <c r="CH239" i="1" s="1"/>
  <c r="CB269" i="1"/>
  <c r="CB245" i="1"/>
  <c r="CB251" i="1" s="1"/>
  <c r="EN230" i="1"/>
  <c r="EN234" i="1" s="1"/>
  <c r="EN239" i="1" s="1"/>
  <c r="BN230" i="1"/>
  <c r="BN234" i="1" s="1"/>
  <c r="BN239" i="1" s="1"/>
  <c r="AY230" i="1"/>
  <c r="AY234" i="1" s="1"/>
  <c r="AY239" i="1" s="1"/>
  <c r="AY240" i="1" s="1"/>
  <c r="EX230" i="1"/>
  <c r="EX234" i="1" s="1"/>
  <c r="EX239" i="1" s="1"/>
  <c r="DR220" i="1"/>
  <c r="DR238" i="1"/>
  <c r="DR226" i="1"/>
  <c r="DR229" i="1"/>
  <c r="DR228" i="1"/>
  <c r="DE238" i="1"/>
  <c r="DE220" i="1"/>
  <c r="DE229" i="1"/>
  <c r="DE226" i="1"/>
  <c r="DE228" i="1"/>
  <c r="F238" i="1"/>
  <c r="F220" i="1"/>
  <c r="F226" i="1"/>
  <c r="F230" i="1" s="1"/>
  <c r="F234" i="1" s="1"/>
  <c r="F239" i="1" s="1"/>
  <c r="F228" i="1"/>
  <c r="F229" i="1"/>
  <c r="BV220" i="1"/>
  <c r="BV238" i="1"/>
  <c r="BV228" i="1"/>
  <c r="BV229" i="1"/>
  <c r="BV226" i="1"/>
  <c r="FK230" i="1"/>
  <c r="FK234" i="1" s="1"/>
  <c r="FK239" i="1" s="1"/>
  <c r="FK240" i="1" s="1"/>
  <c r="FN230" i="1"/>
  <c r="FN234" i="1" s="1"/>
  <c r="FN239" i="1" s="1"/>
  <c r="W269" i="1"/>
  <c r="W245" i="1"/>
  <c r="W251" i="1" s="1"/>
  <c r="BU282" i="1"/>
  <c r="EO230" i="1"/>
  <c r="EO234" i="1" s="1"/>
  <c r="EO239" i="1" s="1"/>
  <c r="EO240" i="1" s="1"/>
  <c r="AB220" i="1"/>
  <c r="AB238" i="1"/>
  <c r="AB226" i="1"/>
  <c r="AB230" i="1" s="1"/>
  <c r="AB234" i="1" s="1"/>
  <c r="AB239" i="1" s="1"/>
  <c r="AB229" i="1"/>
  <c r="AB228" i="1"/>
  <c r="BJ230" i="1"/>
  <c r="BJ234" i="1" s="1"/>
  <c r="BJ239" i="1" s="1"/>
  <c r="BQ240" i="1"/>
  <c r="EQ240" i="1"/>
  <c r="CF240" i="1"/>
  <c r="CO238" i="1"/>
  <c r="CO220" i="1"/>
  <c r="CO228" i="1"/>
  <c r="CO229" i="1"/>
  <c r="CO226" i="1"/>
  <c r="AX238" i="1"/>
  <c r="AX220" i="1"/>
  <c r="AX229" i="1"/>
  <c r="AX228" i="1"/>
  <c r="AX226" i="1"/>
  <c r="DY316" i="1"/>
  <c r="DY286" i="1"/>
  <c r="DY301" i="1" s="1"/>
  <c r="DY282" i="1"/>
  <c r="DY276" i="1"/>
  <c r="DY325" i="1" s="1"/>
  <c r="DY272" i="1"/>
  <c r="DY279" i="1" s="1"/>
  <c r="DY80" i="1"/>
  <c r="DU238" i="1"/>
  <c r="DU220" i="1"/>
  <c r="DU228" i="1"/>
  <c r="DU229" i="1"/>
  <c r="DU226" i="1"/>
  <c r="D238" i="1"/>
  <c r="D240" i="1" s="1"/>
  <c r="D220" i="1"/>
  <c r="D226" i="1"/>
  <c r="D230" i="1" s="1"/>
  <c r="D234" i="1" s="1"/>
  <c r="D239" i="1" s="1"/>
  <c r="D228" i="1"/>
  <c r="D229" i="1"/>
  <c r="S245" i="1"/>
  <c r="S251" i="1" s="1"/>
  <c r="S269" i="1"/>
  <c r="BR269" i="1"/>
  <c r="BR245" i="1"/>
  <c r="BR251" i="1" s="1"/>
  <c r="AK205" i="1"/>
  <c r="AK206" i="1" s="1"/>
  <c r="AK208" i="1" s="1"/>
  <c r="AK213" i="1" s="1"/>
  <c r="AK218" i="1" s="1"/>
  <c r="AK317" i="1"/>
  <c r="CM230" i="1"/>
  <c r="CM234" i="1" s="1"/>
  <c r="CM239" i="1" s="1"/>
  <c r="BX316" i="1"/>
  <c r="BX272" i="1"/>
  <c r="BX279" i="1" s="1"/>
  <c r="BX282" i="1" s="1"/>
  <c r="BX276" i="1"/>
  <c r="BX325" i="1" s="1"/>
  <c r="BX80" i="1"/>
  <c r="ET238" i="1"/>
  <c r="ET220" i="1"/>
  <c r="ET228" i="1"/>
  <c r="ET229" i="1"/>
  <c r="ET226" i="1"/>
  <c r="FI238" i="1"/>
  <c r="FI220" i="1"/>
  <c r="FI229" i="1"/>
  <c r="FI226" i="1"/>
  <c r="FI228" i="1"/>
  <c r="ER245" i="1"/>
  <c r="ER251" i="1" s="1"/>
  <c r="ER269" i="1"/>
  <c r="CG230" i="1"/>
  <c r="CG234" i="1" s="1"/>
  <c r="CG239" i="1" s="1"/>
  <c r="CG240" i="1" s="1"/>
  <c r="FN240" i="1"/>
  <c r="AP269" i="1"/>
  <c r="AP245" i="1"/>
  <c r="AP251" i="1" s="1"/>
  <c r="X316" i="1"/>
  <c r="X286" i="1"/>
  <c r="X301" i="1" s="1"/>
  <c r="X276" i="1"/>
  <c r="X325" i="1" s="1"/>
  <c r="X282" i="1"/>
  <c r="X272" i="1"/>
  <c r="X279" i="1" s="1"/>
  <c r="X80" i="1"/>
  <c r="O230" i="1"/>
  <c r="O234" i="1" s="1"/>
  <c r="O239" i="1" s="1"/>
  <c r="EE238" i="1"/>
  <c r="EE220" i="1"/>
  <c r="EE228" i="1"/>
  <c r="EE226" i="1"/>
  <c r="EE230" i="1" s="1"/>
  <c r="EE234" i="1" s="1"/>
  <c r="EE239" i="1" s="1"/>
  <c r="EE229" i="1"/>
  <c r="DZ238" i="1"/>
  <c r="DZ220" i="1"/>
  <c r="DZ228" i="1"/>
  <c r="DZ226" i="1"/>
  <c r="DZ229" i="1"/>
  <c r="H240" i="1"/>
  <c r="FW238" i="1"/>
  <c r="FW220" i="1"/>
  <c r="FW226" i="1"/>
  <c r="FW228" i="1"/>
  <c r="FW229" i="1"/>
  <c r="DH269" i="1"/>
  <c r="DH245" i="1"/>
  <c r="DH251" i="1" s="1"/>
  <c r="ED230" i="1"/>
  <c r="ED234" i="1" s="1"/>
  <c r="ED239" i="1" s="1"/>
  <c r="FG282" i="1"/>
  <c r="AO230" i="1"/>
  <c r="AO234" i="1" s="1"/>
  <c r="AO239" i="1" s="1"/>
  <c r="AU316" i="1"/>
  <c r="AU272" i="1"/>
  <c r="AU279" i="1" s="1"/>
  <c r="AU286" i="1" s="1"/>
  <c r="AU301" i="1" s="1"/>
  <c r="AU276" i="1"/>
  <c r="AU325" i="1" s="1"/>
  <c r="AU282" i="1"/>
  <c r="AU80" i="1"/>
  <c r="AG238" i="1"/>
  <c r="AG220" i="1"/>
  <c r="AG226" i="1"/>
  <c r="AG229" i="1"/>
  <c r="AG228" i="1"/>
  <c r="DL238" i="1"/>
  <c r="DL220" i="1"/>
  <c r="DL228" i="1"/>
  <c r="DL229" i="1"/>
  <c r="DL226" i="1"/>
  <c r="DL230" i="1" s="1"/>
  <c r="DL234" i="1" s="1"/>
  <c r="DL239" i="1" s="1"/>
  <c r="CU316" i="1"/>
  <c r="CU276" i="1"/>
  <c r="CU325" i="1" s="1"/>
  <c r="CU272" i="1"/>
  <c r="CU279" i="1" s="1"/>
  <c r="CU286" i="1" s="1"/>
  <c r="CU301" i="1" s="1"/>
  <c r="CU80" i="1"/>
  <c r="AC205" i="1"/>
  <c r="AC206" i="1" s="1"/>
  <c r="AC208" i="1" s="1"/>
  <c r="AC213" i="1" s="1"/>
  <c r="AC218" i="1" s="1"/>
  <c r="AC317" i="1"/>
  <c r="EX240" i="1"/>
  <c r="AQ230" i="1"/>
  <c r="AQ234" i="1" s="1"/>
  <c r="AQ239" i="1" s="1"/>
  <c r="CY316" i="1"/>
  <c r="CY272" i="1"/>
  <c r="CY279" i="1" s="1"/>
  <c r="CY282" i="1"/>
  <c r="CY286" i="1"/>
  <c r="CY301" i="1" s="1"/>
  <c r="CY276" i="1"/>
  <c r="CY325" i="1" s="1"/>
  <c r="CY80" i="1"/>
  <c r="BB220" i="1"/>
  <c r="BB238" i="1"/>
  <c r="BB229" i="1"/>
  <c r="BB228" i="1"/>
  <c r="BB226" i="1"/>
  <c r="DQ230" i="1"/>
  <c r="DQ234" i="1" s="1"/>
  <c r="DQ239" i="1" s="1"/>
  <c r="EY240" i="1"/>
  <c r="AT238" i="1"/>
  <c r="AT220" i="1"/>
  <c r="AT228" i="1"/>
  <c r="AT229" i="1"/>
  <c r="AT226" i="1"/>
  <c r="AT230" i="1" s="1"/>
  <c r="AT234" i="1" s="1"/>
  <c r="AT239" i="1" s="1"/>
  <c r="FU240" i="1"/>
  <c r="FE269" i="1"/>
  <c r="FE245" i="1"/>
  <c r="FE251" i="1" s="1"/>
  <c r="AD240" i="1"/>
  <c r="EP282" i="1"/>
  <c r="FV240" i="1"/>
  <c r="EU269" i="1"/>
  <c r="EU245" i="1"/>
  <c r="EU251" i="1" s="1"/>
  <c r="AH230" i="1"/>
  <c r="AH234" i="1" s="1"/>
  <c r="AH239" i="1" s="1"/>
  <c r="DS238" i="1"/>
  <c r="DS220" i="1"/>
  <c r="DS229" i="1"/>
  <c r="DS226" i="1"/>
  <c r="DS230" i="1" s="1"/>
  <c r="DS234" i="1" s="1"/>
  <c r="DS239" i="1" s="1"/>
  <c r="DS228" i="1"/>
  <c r="EA230" i="1"/>
  <c r="EA234" i="1" s="1"/>
  <c r="EA239" i="1" s="1"/>
  <c r="EM240" i="1"/>
  <c r="EI230" i="1"/>
  <c r="EI234" i="1" s="1"/>
  <c r="EI239" i="1" s="1"/>
  <c r="DC316" i="1"/>
  <c r="DC282" i="1"/>
  <c r="DC286" i="1"/>
  <c r="DC301" i="1" s="1"/>
  <c r="DC276" i="1"/>
  <c r="DC325" i="1" s="1"/>
  <c r="DC272" i="1"/>
  <c r="DC279" i="1" s="1"/>
  <c r="DC80" i="1"/>
  <c r="FR316" i="1"/>
  <c r="FR276" i="1"/>
  <c r="FR325" i="1" s="1"/>
  <c r="FR272" i="1"/>
  <c r="FR279" i="1" s="1"/>
  <c r="FR286" i="1" s="1"/>
  <c r="FR301" i="1" s="1"/>
  <c r="FR80" i="1"/>
  <c r="AN316" i="1"/>
  <c r="AN286" i="1"/>
  <c r="AN301" i="1" s="1"/>
  <c r="AN282" i="1"/>
  <c r="AN276" i="1"/>
  <c r="AN325" i="1" s="1"/>
  <c r="AN272" i="1"/>
  <c r="AN279" i="1" s="1"/>
  <c r="AN80" i="1"/>
  <c r="CP238" i="1"/>
  <c r="CP240" i="1" s="1"/>
  <c r="CP220" i="1"/>
  <c r="CP228" i="1"/>
  <c r="CP226" i="1"/>
  <c r="CP230" i="1" s="1"/>
  <c r="CP234" i="1" s="1"/>
  <c r="CP239" i="1" s="1"/>
  <c r="CP229" i="1"/>
  <c r="BZ238" i="1"/>
  <c r="BZ220" i="1"/>
  <c r="BZ226" i="1"/>
  <c r="BZ228" i="1"/>
  <c r="BZ229" i="1"/>
  <c r="K205" i="1"/>
  <c r="K206" i="1" s="1"/>
  <c r="K208" i="1" s="1"/>
  <c r="K213" i="1" s="1"/>
  <c r="K218" i="1" s="1"/>
  <c r="K317" i="1"/>
  <c r="BG238" i="1"/>
  <c r="BG220" i="1"/>
  <c r="BG228" i="1"/>
  <c r="BG226" i="1"/>
  <c r="BG230" i="1" s="1"/>
  <c r="BG234" i="1" s="1"/>
  <c r="BG239" i="1" s="1"/>
  <c r="BG229" i="1"/>
  <c r="E240" i="1"/>
  <c r="FQ269" i="1"/>
  <c r="FQ245" i="1"/>
  <c r="FQ251" i="1" s="1"/>
  <c r="DT220" i="1"/>
  <c r="DT238" i="1"/>
  <c r="DT228" i="1"/>
  <c r="DT226" i="1"/>
  <c r="DT230" i="1" s="1"/>
  <c r="DT234" i="1" s="1"/>
  <c r="DT239" i="1" s="1"/>
  <c r="DT229" i="1"/>
  <c r="DD205" i="1"/>
  <c r="DD206" i="1" s="1"/>
  <c r="DD208" i="1" s="1"/>
  <c r="DD213" i="1" s="1"/>
  <c r="DD218" i="1" s="1"/>
  <c r="DD317" i="1"/>
  <c r="FB238" i="1"/>
  <c r="FB220" i="1"/>
  <c r="FB228" i="1"/>
  <c r="FB226" i="1"/>
  <c r="FB229" i="1"/>
  <c r="AM269" i="1"/>
  <c r="AM245" i="1"/>
  <c r="AM251" i="1" s="1"/>
  <c r="Z205" i="1"/>
  <c r="Z206" i="1" s="1"/>
  <c r="Z208" i="1" s="1"/>
  <c r="Z213" i="1" s="1"/>
  <c r="Z218" i="1" s="1"/>
  <c r="Z317" i="1"/>
  <c r="DP316" i="1"/>
  <c r="DP282" i="1"/>
  <c r="DP276" i="1"/>
  <c r="DP325" i="1" s="1"/>
  <c r="DP272" i="1"/>
  <c r="DP279" i="1" s="1"/>
  <c r="DP286" i="1" s="1"/>
  <c r="DP301" i="1" s="1"/>
  <c r="DP80" i="1"/>
  <c r="CX316" i="1"/>
  <c r="CX272" i="1"/>
  <c r="CX279" i="1" s="1"/>
  <c r="CX286" i="1" s="1"/>
  <c r="CX301" i="1" s="1"/>
  <c r="CX276" i="1"/>
  <c r="CX325" i="1" s="1"/>
  <c r="CX80" i="1"/>
  <c r="CS291" i="1"/>
  <c r="CS294" i="1" s="1"/>
  <c r="CS296" i="1" s="1"/>
  <c r="CS288" i="1"/>
  <c r="CS324" i="1" s="1"/>
  <c r="CS285" i="1"/>
  <c r="BF205" i="1"/>
  <c r="BF206" i="1" s="1"/>
  <c r="BF208" i="1" s="1"/>
  <c r="BF213" i="1" s="1"/>
  <c r="BF218" i="1" s="1"/>
  <c r="BF317" i="1"/>
  <c r="CI269" i="1"/>
  <c r="CI245" i="1"/>
  <c r="CI251" i="1" s="1"/>
  <c r="EV238" i="1"/>
  <c r="EV220" i="1"/>
  <c r="EV226" i="1"/>
  <c r="EV228" i="1"/>
  <c r="EV229" i="1"/>
  <c r="AE316" i="1"/>
  <c r="AE272" i="1"/>
  <c r="AE279" i="1" s="1"/>
  <c r="AE286" i="1" s="1"/>
  <c r="AE301" i="1" s="1"/>
  <c r="AE276" i="1"/>
  <c r="AE325" i="1" s="1"/>
  <c r="AE282" i="1"/>
  <c r="AE80" i="1"/>
  <c r="BJ240" i="1"/>
  <c r="ED240" i="1"/>
  <c r="AV316" i="1"/>
  <c r="AV276" i="1"/>
  <c r="AV325" i="1" s="1"/>
  <c r="AV282" i="1"/>
  <c r="AV272" i="1"/>
  <c r="AV279" i="1" s="1"/>
  <c r="AV286" i="1" s="1"/>
  <c r="AV301" i="1" s="1"/>
  <c r="AV80" i="1"/>
  <c r="BW205" i="1"/>
  <c r="BW206" i="1" s="1"/>
  <c r="BW208" i="1" s="1"/>
  <c r="BW213" i="1" s="1"/>
  <c r="BW218" i="1" s="1"/>
  <c r="BW317" i="1"/>
  <c r="G238" i="1"/>
  <c r="G220" i="1"/>
  <c r="G228" i="1"/>
  <c r="G229" i="1"/>
  <c r="G226" i="1"/>
  <c r="AJ238" i="1"/>
  <c r="AJ220" i="1"/>
  <c r="AJ229" i="1"/>
  <c r="AJ226" i="1"/>
  <c r="AJ230" i="1" s="1"/>
  <c r="AJ234" i="1" s="1"/>
  <c r="AJ239" i="1" s="1"/>
  <c r="AJ228" i="1"/>
  <c r="CQ245" i="1"/>
  <c r="CQ251" i="1" s="1"/>
  <c r="CQ269" i="1"/>
  <c r="BL316" i="1"/>
  <c r="BL276" i="1"/>
  <c r="BL325" i="1" s="1"/>
  <c r="BL272" i="1"/>
  <c r="BL279" i="1" s="1"/>
  <c r="BL286" i="1" s="1"/>
  <c r="BL301" i="1" s="1"/>
  <c r="BL80" i="1"/>
  <c r="EN240" i="1"/>
  <c r="CE245" i="1"/>
  <c r="CE251" i="1" s="1"/>
  <c r="CE269" i="1"/>
  <c r="CM240" i="1"/>
  <c r="EJ205" i="1"/>
  <c r="EJ206" i="1" s="1"/>
  <c r="EJ208" i="1" s="1"/>
  <c r="EJ213" i="1" s="1"/>
  <c r="EJ218" i="1" s="1"/>
  <c r="EJ317" i="1"/>
  <c r="BN240" i="1"/>
  <c r="L230" i="1"/>
  <c r="L234" i="1" s="1"/>
  <c r="L239" i="1" s="1"/>
  <c r="DM238" i="1"/>
  <c r="DM220" i="1"/>
  <c r="DM228" i="1"/>
  <c r="DM229" i="1"/>
  <c r="DM226" i="1"/>
  <c r="BK238" i="1"/>
  <c r="BK220" i="1"/>
  <c r="BK229" i="1"/>
  <c r="BK228" i="1"/>
  <c r="BK226" i="1"/>
  <c r="Y269" i="1"/>
  <c r="Y245" i="1"/>
  <c r="Y251" i="1" s="1"/>
  <c r="I230" i="1"/>
  <c r="I234" i="1" s="1"/>
  <c r="I239" i="1" s="1"/>
  <c r="I240" i="1" s="1"/>
  <c r="FX230" i="1"/>
  <c r="FX234" i="1" s="1"/>
  <c r="FX239" i="1" s="1"/>
  <c r="FX240" i="1" s="1"/>
  <c r="CJ230" i="1"/>
  <c r="CJ234" i="1" s="1"/>
  <c r="CJ239" i="1" s="1"/>
  <c r="CJ240" i="1" s="1"/>
  <c r="C208" i="1"/>
  <c r="C213" i="1" s="1"/>
  <c r="C218" i="1" s="1"/>
  <c r="CC316" i="1"/>
  <c r="CC276" i="1"/>
  <c r="CC325" i="1" s="1"/>
  <c r="CC272" i="1"/>
  <c r="CC279" i="1" s="1"/>
  <c r="CC286" i="1" s="1"/>
  <c r="CC301" i="1" s="1"/>
  <c r="CC80" i="1"/>
  <c r="BH205" i="1"/>
  <c r="BH206" i="1" s="1"/>
  <c r="BH208" i="1" s="1"/>
  <c r="BH213" i="1" s="1"/>
  <c r="BH218" i="1" s="1"/>
  <c r="BH317" i="1"/>
  <c r="AL220" i="1"/>
  <c r="AL238" i="1"/>
  <c r="AL226" i="1"/>
  <c r="AL228" i="1"/>
  <c r="AL229" i="1"/>
  <c r="Q230" i="1"/>
  <c r="Q234" i="1" s="1"/>
  <c r="Q239" i="1" s="1"/>
  <c r="Q240" i="1" s="1"/>
  <c r="EB240" i="1"/>
  <c r="EF230" i="1"/>
  <c r="EF234" i="1" s="1"/>
  <c r="EF239" i="1" s="1"/>
  <c r="R238" i="1"/>
  <c r="R220" i="1"/>
  <c r="R228" i="1"/>
  <c r="R229" i="1"/>
  <c r="R226" i="1"/>
  <c r="R230" i="1" s="1"/>
  <c r="R234" i="1" s="1"/>
  <c r="R239" i="1" s="1"/>
  <c r="EQ230" i="1"/>
  <c r="EQ234" i="1" s="1"/>
  <c r="EQ239" i="1" s="1"/>
  <c r="FH316" i="1"/>
  <c r="FH286" i="1"/>
  <c r="FH301" i="1" s="1"/>
  <c r="FH282" i="1"/>
  <c r="FH276" i="1"/>
  <c r="FH325" i="1" s="1"/>
  <c r="FH272" i="1"/>
  <c r="FH279" i="1" s="1"/>
  <c r="FH80" i="1"/>
  <c r="EI240" i="1"/>
  <c r="CA238" i="1"/>
  <c r="CA220" i="1"/>
  <c r="CA228" i="1"/>
  <c r="CA229" i="1"/>
  <c r="CA226" i="1"/>
  <c r="CN220" i="1"/>
  <c r="CN238" i="1"/>
  <c r="CN229" i="1"/>
  <c r="CN226" i="1"/>
  <c r="CN228" i="1"/>
  <c r="DJ238" i="1"/>
  <c r="DJ220" i="1"/>
  <c r="DJ226" i="1"/>
  <c r="DJ229" i="1"/>
  <c r="DJ228" i="1"/>
  <c r="DB316" i="1"/>
  <c r="DB276" i="1"/>
  <c r="DB325" i="1" s="1"/>
  <c r="DB286" i="1"/>
  <c r="DB301" i="1" s="1"/>
  <c r="DB272" i="1"/>
  <c r="DB279" i="1" s="1"/>
  <c r="DB282" i="1" s="1"/>
  <c r="DB80" i="1"/>
  <c r="AZ238" i="1"/>
  <c r="AZ220" i="1"/>
  <c r="AZ226" i="1"/>
  <c r="AZ230" i="1" s="1"/>
  <c r="AZ234" i="1" s="1"/>
  <c r="AZ239" i="1" s="1"/>
  <c r="AZ228" i="1"/>
  <c r="AZ229" i="1"/>
  <c r="DW238" i="1"/>
  <c r="DW220" i="1"/>
  <c r="DW226" i="1"/>
  <c r="DW228" i="1"/>
  <c r="DW229" i="1"/>
  <c r="CZ269" i="1"/>
  <c r="CZ245" i="1"/>
  <c r="CZ251" i="1" s="1"/>
  <c r="AI230" i="1"/>
  <c r="AI234" i="1" s="1"/>
  <c r="AI239" i="1" s="1"/>
  <c r="AI240" i="1" s="1"/>
  <c r="EK269" i="1"/>
  <c r="EK245" i="1"/>
  <c r="EK251" i="1" s="1"/>
  <c r="EH230" i="1"/>
  <c r="EH234" i="1" s="1"/>
  <c r="EH239" i="1" s="1"/>
  <c r="EH240" i="1" s="1"/>
  <c r="L240" i="1"/>
  <c r="BC230" i="1"/>
  <c r="BC234" i="1" s="1"/>
  <c r="BC239" i="1" s="1"/>
  <c r="BC240" i="1" s="1"/>
  <c r="AQ240" i="1"/>
  <c r="FL238" i="1"/>
  <c r="FL220" i="1"/>
  <c r="FL226" i="1"/>
  <c r="FL230" i="1" s="1"/>
  <c r="FL234" i="1" s="1"/>
  <c r="FL239" i="1" s="1"/>
  <c r="FL228" i="1"/>
  <c r="FL229" i="1"/>
  <c r="CK238" i="1"/>
  <c r="CK220" i="1"/>
  <c r="CK228" i="1"/>
  <c r="CK229" i="1"/>
  <c r="CK226" i="1"/>
  <c r="DI230" i="1"/>
  <c r="DI234" i="1" s="1"/>
  <c r="DI239" i="1" s="1"/>
  <c r="DI240" i="1" s="1"/>
  <c r="FT316" i="1"/>
  <c r="FT272" i="1"/>
  <c r="FT279" i="1" s="1"/>
  <c r="FT286" i="1" s="1"/>
  <c r="FT301" i="1" s="1"/>
  <c r="FT276" i="1"/>
  <c r="FT325" i="1" s="1"/>
  <c r="FT80" i="1"/>
  <c r="BM238" i="1"/>
  <c r="BM220" i="1"/>
  <c r="BM228" i="1"/>
  <c r="BM229" i="1"/>
  <c r="BM226" i="1"/>
  <c r="DK230" i="1"/>
  <c r="DK234" i="1" s="1"/>
  <c r="DK239" i="1" s="1"/>
  <c r="DK240" i="1" s="1"/>
  <c r="FC230" i="1"/>
  <c r="FC234" i="1" s="1"/>
  <c r="FC239" i="1" s="1"/>
  <c r="FC240" i="1" s="1"/>
  <c r="O240" i="1"/>
  <c r="BD230" i="1"/>
  <c r="BD234" i="1" s="1"/>
  <c r="BD239" i="1" s="1"/>
  <c r="BD240" i="1" s="1"/>
  <c r="CR316" i="1"/>
  <c r="CR276" i="1"/>
  <c r="CR325" i="1" s="1"/>
  <c r="CR272" i="1"/>
  <c r="CR279" i="1" s="1"/>
  <c r="CR286" i="1" s="1"/>
  <c r="CR301" i="1" s="1"/>
  <c r="CR80" i="1"/>
  <c r="AS230" i="1"/>
  <c r="AS234" i="1" s="1"/>
  <c r="AS239" i="1" s="1"/>
  <c r="AS240" i="1" s="1"/>
  <c r="H230" i="1"/>
  <c r="H234" i="1" s="1"/>
  <c r="H239" i="1" s="1"/>
  <c r="DF230" i="1"/>
  <c r="DF234" i="1" s="1"/>
  <c r="DF239" i="1" s="1"/>
  <c r="DF240" i="1" s="1"/>
  <c r="FF282" i="1"/>
  <c r="EA240" i="1"/>
  <c r="AO240" i="1"/>
  <c r="AF269" i="1"/>
  <c r="AF245" i="1"/>
  <c r="AF251" i="1" s="1"/>
  <c r="FJ220" i="1"/>
  <c r="FJ238" i="1"/>
  <c r="FJ229" i="1"/>
  <c r="FJ228" i="1"/>
  <c r="FJ226" i="1"/>
  <c r="N238" i="1"/>
  <c r="N220" i="1"/>
  <c r="N229" i="1"/>
  <c r="N226" i="1"/>
  <c r="N228" i="1"/>
  <c r="BY269" i="1"/>
  <c r="BY245" i="1"/>
  <c r="BY251" i="1" s="1"/>
  <c r="AW269" i="1"/>
  <c r="AW245" i="1"/>
  <c r="AW251" i="1" s="1"/>
  <c r="CD240" i="1"/>
  <c r="FD269" i="1"/>
  <c r="FD245" i="1"/>
  <c r="FD251" i="1" s="1"/>
  <c r="DX316" i="1"/>
  <c r="DX276" i="1"/>
  <c r="DX325" i="1" s="1"/>
  <c r="DX272" i="1"/>
  <c r="DX279" i="1" s="1"/>
  <c r="DX286" i="1" s="1"/>
  <c r="DX301" i="1" s="1"/>
  <c r="DX80" i="1"/>
  <c r="EL238" i="1"/>
  <c r="EL220" i="1"/>
  <c r="EL228" i="1"/>
  <c r="EL226" i="1"/>
  <c r="EL229" i="1"/>
  <c r="BE238" i="1"/>
  <c r="BE220" i="1"/>
  <c r="BE226" i="1"/>
  <c r="BE229" i="1"/>
  <c r="BE228" i="1"/>
  <c r="V238" i="1"/>
  <c r="V220" i="1"/>
  <c r="V229" i="1"/>
  <c r="V226" i="1"/>
  <c r="V228" i="1"/>
  <c r="J269" i="1"/>
  <c r="J245" i="1"/>
  <c r="J251" i="1" s="1"/>
  <c r="DQ240" i="1"/>
  <c r="BS230" i="1"/>
  <c r="BS234" i="1" s="1"/>
  <c r="BS239" i="1" s="1"/>
  <c r="BS240" i="1" s="1"/>
  <c r="FP230" i="1"/>
  <c r="FP234" i="1" s="1"/>
  <c r="FP239" i="1" s="1"/>
  <c r="FP240" i="1" s="1"/>
  <c r="T230" i="1"/>
  <c r="T234" i="1" s="1"/>
  <c r="T239" i="1" s="1"/>
  <c r="T240" i="1" s="1"/>
  <c r="EW230" i="1"/>
  <c r="EW234" i="1" s="1"/>
  <c r="EW239" i="1" s="1"/>
  <c r="EW240" i="1" s="1"/>
  <c r="FA205" i="1"/>
  <c r="FA206" i="1" s="1"/>
  <c r="FA208" i="1" s="1"/>
  <c r="FA213" i="1" s="1"/>
  <c r="FA218" i="1" s="1"/>
  <c r="FA317" i="1"/>
  <c r="AA238" i="1"/>
  <c r="AA240" i="1" s="1"/>
  <c r="AA220" i="1"/>
  <c r="AA229" i="1"/>
  <c r="AA226" i="1"/>
  <c r="AA230" i="1" s="1"/>
  <c r="AA234" i="1" s="1"/>
  <c r="AA239" i="1" s="1"/>
  <c r="AA228" i="1"/>
  <c r="DN230" i="1"/>
  <c r="DN234" i="1" s="1"/>
  <c r="DN239" i="1" s="1"/>
  <c r="DN240" i="1" s="1"/>
  <c r="EF240" i="1"/>
  <c r="AH240" i="1"/>
  <c r="U238" i="1"/>
  <c r="U240" i="1" s="1"/>
  <c r="U220" i="1"/>
  <c r="U228" i="1"/>
  <c r="U226" i="1"/>
  <c r="U230" i="1" s="1"/>
  <c r="U234" i="1" s="1"/>
  <c r="U239" i="1" s="1"/>
  <c r="U229" i="1"/>
  <c r="CT205" i="1"/>
  <c r="CT206" i="1" s="1"/>
  <c r="CT208" i="1" s="1"/>
  <c r="CT213" i="1" s="1"/>
  <c r="CT218" i="1" s="1"/>
  <c r="CT317" i="1"/>
  <c r="BT291" i="1"/>
  <c r="BT294" i="1" s="1"/>
  <c r="BT296" i="1" s="1"/>
  <c r="BT285" i="1"/>
  <c r="BT288" i="1"/>
  <c r="BT324" i="1" s="1"/>
  <c r="DV240" i="1"/>
  <c r="FM238" i="1"/>
  <c r="FM220" i="1"/>
  <c r="FM226" i="1"/>
  <c r="FM228" i="1"/>
  <c r="FM229" i="1"/>
  <c r="BP238" i="1"/>
  <c r="BP220" i="1"/>
  <c r="BP226" i="1"/>
  <c r="BP228" i="1"/>
  <c r="BP229" i="1"/>
  <c r="EG238" i="1"/>
  <c r="EG220" i="1"/>
  <c r="EG228" i="1"/>
  <c r="EG229" i="1"/>
  <c r="EG226" i="1"/>
  <c r="BA238" i="1"/>
  <c r="BA220" i="1"/>
  <c r="BA228" i="1"/>
  <c r="BA229" i="1"/>
  <c r="BA226" i="1"/>
  <c r="P238" i="1"/>
  <c r="P240" i="1" s="1"/>
  <c r="P220" i="1"/>
  <c r="P229" i="1"/>
  <c r="P226" i="1"/>
  <c r="P230" i="1" s="1"/>
  <c r="P234" i="1" s="1"/>
  <c r="P239" i="1" s="1"/>
  <c r="P228" i="1"/>
  <c r="CV238" i="1"/>
  <c r="CV240" i="1" s="1"/>
  <c r="CV220" i="1"/>
  <c r="CV229" i="1"/>
  <c r="CV226" i="1"/>
  <c r="CV230" i="1" s="1"/>
  <c r="CV234" i="1" s="1"/>
  <c r="CV239" i="1" s="1"/>
  <c r="CV228" i="1"/>
  <c r="BD269" i="1" l="1"/>
  <c r="BD245" i="1"/>
  <c r="BD251" i="1" s="1"/>
  <c r="AY269" i="1"/>
  <c r="AY245" i="1"/>
  <c r="AY251" i="1" s="1"/>
  <c r="DN269" i="1"/>
  <c r="DN245" i="1"/>
  <c r="DN251" i="1" s="1"/>
  <c r="EW269" i="1"/>
  <c r="EW245" i="1"/>
  <c r="EW251" i="1" s="1"/>
  <c r="DF269" i="1"/>
  <c r="DF245" i="1"/>
  <c r="DF251" i="1" s="1"/>
  <c r="BC269" i="1"/>
  <c r="BC245" i="1"/>
  <c r="BC251" i="1" s="1"/>
  <c r="BX285" i="1"/>
  <c r="BX291" i="1"/>
  <c r="BX294" i="1" s="1"/>
  <c r="BX296" i="1" s="1"/>
  <c r="T245" i="1"/>
  <c r="T251" i="1" s="1"/>
  <c r="T269" i="1"/>
  <c r="FC245" i="1"/>
  <c r="FC251" i="1" s="1"/>
  <c r="FC269" i="1"/>
  <c r="CG269" i="1"/>
  <c r="CG245" i="1"/>
  <c r="CG251" i="1" s="1"/>
  <c r="FK269" i="1"/>
  <c r="FK245" i="1"/>
  <c r="FK251" i="1" s="1"/>
  <c r="FP269" i="1"/>
  <c r="FP245" i="1"/>
  <c r="FP251" i="1" s="1"/>
  <c r="AS245" i="1"/>
  <c r="AS251" i="1" s="1"/>
  <c r="AS269" i="1"/>
  <c r="DK245" i="1"/>
  <c r="DK251" i="1" s="1"/>
  <c r="DK269" i="1"/>
  <c r="EH269" i="1"/>
  <c r="EH245" i="1"/>
  <c r="EH251" i="1" s="1"/>
  <c r="CJ269" i="1"/>
  <c r="CJ245" i="1"/>
  <c r="CJ251" i="1" s="1"/>
  <c r="BS269" i="1"/>
  <c r="BS245" i="1"/>
  <c r="BS251" i="1" s="1"/>
  <c r="DB288" i="1"/>
  <c r="DB324" i="1" s="1"/>
  <c r="DB291" i="1"/>
  <c r="DB294" i="1" s="1"/>
  <c r="DB296" i="1" s="1"/>
  <c r="DB285" i="1"/>
  <c r="DB299" i="1" s="1"/>
  <c r="FX245" i="1"/>
  <c r="FX251" i="1" s="1"/>
  <c r="FX269" i="1"/>
  <c r="DI269" i="1"/>
  <c r="DI245" i="1"/>
  <c r="DI251" i="1" s="1"/>
  <c r="I269" i="1"/>
  <c r="I245" i="1"/>
  <c r="I251" i="1" s="1"/>
  <c r="EO269" i="1"/>
  <c r="EO245" i="1"/>
  <c r="EO251" i="1" s="1"/>
  <c r="AI245" i="1"/>
  <c r="AI251" i="1" s="1"/>
  <c r="AI269" i="1"/>
  <c r="Q269" i="1"/>
  <c r="Q245" i="1"/>
  <c r="Q251" i="1" s="1"/>
  <c r="EI269" i="1"/>
  <c r="EI245" i="1"/>
  <c r="EI251" i="1" s="1"/>
  <c r="FM240" i="1"/>
  <c r="V230" i="1"/>
  <c r="V234" i="1" s="1"/>
  <c r="V239" i="1" s="1"/>
  <c r="DX282" i="1"/>
  <c r="AO269" i="1"/>
  <c r="AO245" i="1"/>
  <c r="AO251" i="1" s="1"/>
  <c r="CR282" i="1"/>
  <c r="BM230" i="1"/>
  <c r="BM234" i="1" s="1"/>
  <c r="BM239" i="1" s="1"/>
  <c r="BM240" i="1" s="1"/>
  <c r="FT282" i="1"/>
  <c r="DM230" i="1"/>
  <c r="DM234" i="1" s="1"/>
  <c r="DM239" i="1" s="1"/>
  <c r="ED269" i="1"/>
  <c r="ED245" i="1"/>
  <c r="ED251" i="1" s="1"/>
  <c r="CX282" i="1"/>
  <c r="FB230" i="1"/>
  <c r="FB234" i="1" s="1"/>
  <c r="FB239" i="1" s="1"/>
  <c r="BZ230" i="1"/>
  <c r="BZ234" i="1" s="1"/>
  <c r="BZ239" i="1" s="1"/>
  <c r="BZ240" i="1" s="1"/>
  <c r="AD269" i="1"/>
  <c r="AD245" i="1"/>
  <c r="AD251" i="1" s="1"/>
  <c r="AT240" i="1"/>
  <c r="DL240" i="1"/>
  <c r="DH316" i="1"/>
  <c r="DH282" i="1"/>
  <c r="DH276" i="1"/>
  <c r="DH325" i="1" s="1"/>
  <c r="DH272" i="1"/>
  <c r="DH279" i="1" s="1"/>
  <c r="DH286" i="1" s="1"/>
  <c r="DH301" i="1" s="1"/>
  <c r="DH80" i="1"/>
  <c r="ET230" i="1"/>
  <c r="ET234" i="1" s="1"/>
  <c r="ET239" i="1" s="1"/>
  <c r="BX286" i="1"/>
  <c r="BX301" i="1" s="1"/>
  <c r="BR316" i="1"/>
  <c r="BR272" i="1"/>
  <c r="BR279" i="1" s="1"/>
  <c r="BR282" i="1" s="1"/>
  <c r="BR276" i="1"/>
  <c r="BR325" i="1" s="1"/>
  <c r="BR80" i="1"/>
  <c r="DU230" i="1"/>
  <c r="DU234" i="1" s="1"/>
  <c r="DU239" i="1" s="1"/>
  <c r="DY291" i="1"/>
  <c r="DY294" i="1" s="1"/>
  <c r="DY296" i="1" s="1"/>
  <c r="DY288" i="1"/>
  <c r="DY324" i="1" s="1"/>
  <c r="DY285" i="1"/>
  <c r="DY299" i="1" s="1"/>
  <c r="CO230" i="1"/>
  <c r="CO234" i="1" s="1"/>
  <c r="CO239" i="1" s="1"/>
  <c r="BQ269" i="1"/>
  <c r="BQ245" i="1"/>
  <c r="BQ251" i="1" s="1"/>
  <c r="BV230" i="1"/>
  <c r="BV234" i="1" s="1"/>
  <c r="BV239" i="1" s="1"/>
  <c r="CH240" i="1"/>
  <c r="BI238" i="1"/>
  <c r="BI220" i="1"/>
  <c r="BI229" i="1"/>
  <c r="BI228" i="1"/>
  <c r="BI226" i="1"/>
  <c r="EC316" i="1"/>
  <c r="EC286" i="1"/>
  <c r="EC301" i="1" s="1"/>
  <c r="EC276" i="1"/>
  <c r="EC325" i="1" s="1"/>
  <c r="EC272" i="1"/>
  <c r="EC279" i="1" s="1"/>
  <c r="EC282" i="1" s="1"/>
  <c r="EC80" i="1"/>
  <c r="CP269" i="1"/>
  <c r="CP245" i="1"/>
  <c r="CP251" i="1" s="1"/>
  <c r="EQ245" i="1"/>
  <c r="EQ251" i="1" s="1"/>
  <c r="EQ269" i="1"/>
  <c r="BP230" i="1"/>
  <c r="BP234" i="1" s="1"/>
  <c r="BP239" i="1" s="1"/>
  <c r="BP240" i="1" s="1"/>
  <c r="DV269" i="1"/>
  <c r="DV245" i="1"/>
  <c r="DV251" i="1" s="1"/>
  <c r="AW316" i="1"/>
  <c r="AW286" i="1"/>
  <c r="AW301" i="1" s="1"/>
  <c r="AW276" i="1"/>
  <c r="AW325" i="1" s="1"/>
  <c r="AW272" i="1"/>
  <c r="AW279" i="1" s="1"/>
  <c r="AW282" i="1" s="1"/>
  <c r="AW80" i="1"/>
  <c r="FJ230" i="1"/>
  <c r="FJ234" i="1" s="1"/>
  <c r="FJ239" i="1" s="1"/>
  <c r="EA245" i="1"/>
  <c r="EA251" i="1" s="1"/>
  <c r="EA269" i="1"/>
  <c r="L245" i="1"/>
  <c r="L251" i="1" s="1"/>
  <c r="L269" i="1"/>
  <c r="AZ240" i="1"/>
  <c r="AL230" i="1"/>
  <c r="AL234" i="1" s="1"/>
  <c r="AL239" i="1" s="1"/>
  <c r="AL240" i="1" s="1"/>
  <c r="CC282" i="1"/>
  <c r="EJ220" i="1"/>
  <c r="EJ238" i="1"/>
  <c r="EJ226" i="1"/>
  <c r="EJ230" i="1" s="1"/>
  <c r="EJ234" i="1" s="1"/>
  <c r="EJ239" i="1" s="1"/>
  <c r="EJ229" i="1"/>
  <c r="EJ228" i="1"/>
  <c r="BL282" i="1"/>
  <c r="BW238" i="1"/>
  <c r="BW220" i="1"/>
  <c r="BW226" i="1"/>
  <c r="BW229" i="1"/>
  <c r="BW228" i="1"/>
  <c r="BJ269" i="1"/>
  <c r="BJ245" i="1"/>
  <c r="BJ251" i="1" s="1"/>
  <c r="BF220" i="1"/>
  <c r="BF238" i="1"/>
  <c r="BF228" i="1"/>
  <c r="BF229" i="1"/>
  <c r="BF226" i="1"/>
  <c r="DT240" i="1"/>
  <c r="FR282" i="1"/>
  <c r="DC296" i="1"/>
  <c r="DC291" i="1"/>
  <c r="DC294" i="1" s="1"/>
  <c r="DC288" i="1"/>
  <c r="DC324" i="1" s="1"/>
  <c r="DC285" i="1"/>
  <c r="DC299" i="1" s="1"/>
  <c r="EX269" i="1"/>
  <c r="EX245" i="1"/>
  <c r="EX251" i="1" s="1"/>
  <c r="CU282" i="1"/>
  <c r="ER316" i="1"/>
  <c r="ER272" i="1"/>
  <c r="ER279" i="1" s="1"/>
  <c r="ER286" i="1" s="1"/>
  <c r="ER301" i="1" s="1"/>
  <c r="ER276" i="1"/>
  <c r="ER325" i="1" s="1"/>
  <c r="ER80" i="1"/>
  <c r="S316" i="1"/>
  <c r="S282" i="1"/>
  <c r="S272" i="1"/>
  <c r="S279" i="1" s="1"/>
  <c r="S286" i="1"/>
  <c r="S301" i="1" s="1"/>
  <c r="S276" i="1"/>
  <c r="S325" i="1" s="1"/>
  <c r="S80" i="1"/>
  <c r="BU291" i="1"/>
  <c r="BU294" i="1" s="1"/>
  <c r="BU296" i="1" s="1"/>
  <c r="BU285" i="1"/>
  <c r="BU288" i="1"/>
  <c r="BU324" i="1" s="1"/>
  <c r="F240" i="1"/>
  <c r="DR230" i="1"/>
  <c r="DR234" i="1" s="1"/>
  <c r="DR239" i="1" s="1"/>
  <c r="BN269" i="1"/>
  <c r="BN245" i="1"/>
  <c r="BN251" i="1" s="1"/>
  <c r="CI316" i="1"/>
  <c r="CI272" i="1"/>
  <c r="CI279" i="1" s="1"/>
  <c r="CI286" i="1" s="1"/>
  <c r="CI301" i="1" s="1"/>
  <c r="CI276" i="1"/>
  <c r="CI325" i="1" s="1"/>
  <c r="CI80" i="1"/>
  <c r="DP296" i="1"/>
  <c r="DP291" i="1"/>
  <c r="DP294" i="1" s="1"/>
  <c r="DP285" i="1"/>
  <c r="DP299" i="1" s="1"/>
  <c r="DP288" i="1"/>
  <c r="DP324" i="1" s="1"/>
  <c r="EP288" i="1"/>
  <c r="EP324" i="1" s="1"/>
  <c r="EP291" i="1"/>
  <c r="EP294" i="1" s="1"/>
  <c r="EP296" i="1" s="1"/>
  <c r="EP285" i="1"/>
  <c r="AU296" i="1"/>
  <c r="AU288" i="1"/>
  <c r="AU324" i="1" s="1"/>
  <c r="AU291" i="1"/>
  <c r="AU294" i="1" s="1"/>
  <c r="AU285" i="1"/>
  <c r="H269" i="1"/>
  <c r="H245" i="1"/>
  <c r="H251" i="1" s="1"/>
  <c r="X296" i="1"/>
  <c r="X291" i="1"/>
  <c r="X294" i="1" s="1"/>
  <c r="X285" i="1"/>
  <c r="X299" i="1" s="1"/>
  <c r="X288" i="1"/>
  <c r="X324" i="1" s="1"/>
  <c r="EG230" i="1"/>
  <c r="EG234" i="1" s="1"/>
  <c r="EG239" i="1" s="1"/>
  <c r="EL230" i="1"/>
  <c r="EL234" i="1" s="1"/>
  <c r="EL239" i="1" s="1"/>
  <c r="FF288" i="1"/>
  <c r="FF324" i="1" s="1"/>
  <c r="FF285" i="1"/>
  <c r="FF291" i="1"/>
  <c r="FF294" i="1" s="1"/>
  <c r="FF296" i="1" s="1"/>
  <c r="DW230" i="1"/>
  <c r="DW234" i="1" s="1"/>
  <c r="DW239" i="1" s="1"/>
  <c r="DJ230" i="1"/>
  <c r="DJ234" i="1" s="1"/>
  <c r="DJ239" i="1" s="1"/>
  <c r="CA230" i="1"/>
  <c r="CA234" i="1" s="1"/>
  <c r="CA239" i="1" s="1"/>
  <c r="Y316" i="1"/>
  <c r="Y317" i="1" s="1"/>
  <c r="Y286" i="1"/>
  <c r="Y301" i="1" s="1"/>
  <c r="Y276" i="1"/>
  <c r="Y325" i="1" s="1"/>
  <c r="Y272" i="1"/>
  <c r="Y279" i="1" s="1"/>
  <c r="Y282" i="1" s="1"/>
  <c r="Y80" i="1"/>
  <c r="CM269" i="1"/>
  <c r="CM245" i="1"/>
  <c r="CM251" i="1" s="1"/>
  <c r="AJ240" i="1"/>
  <c r="EV230" i="1"/>
  <c r="EV234" i="1" s="1"/>
  <c r="EV239" i="1" s="1"/>
  <c r="CS299" i="1"/>
  <c r="BG240" i="1"/>
  <c r="DS240" i="1"/>
  <c r="FE316" i="1"/>
  <c r="FE286" i="1"/>
  <c r="FE301" i="1" s="1"/>
  <c r="FE276" i="1"/>
  <c r="FE325" i="1" s="1"/>
  <c r="FE272" i="1"/>
  <c r="FE279" i="1" s="1"/>
  <c r="FE282" i="1" s="1"/>
  <c r="FE80" i="1"/>
  <c r="DZ230" i="1"/>
  <c r="DZ234" i="1" s="1"/>
  <c r="DZ239" i="1" s="1"/>
  <c r="EE240" i="1"/>
  <c r="DR240" i="1"/>
  <c r="AR220" i="1"/>
  <c r="AR238" i="1"/>
  <c r="AR226" i="1"/>
  <c r="AR229" i="1"/>
  <c r="AR228" i="1"/>
  <c r="DO316" i="1"/>
  <c r="DO276" i="1"/>
  <c r="DO325" i="1" s="1"/>
  <c r="DO272" i="1"/>
  <c r="DO279" i="1" s="1"/>
  <c r="DO286" i="1" s="1"/>
  <c r="DO301" i="1" s="1"/>
  <c r="DO80" i="1"/>
  <c r="BO316" i="1"/>
  <c r="BO286" i="1"/>
  <c r="BO301" i="1" s="1"/>
  <c r="BO272" i="1"/>
  <c r="BO279" i="1" s="1"/>
  <c r="BO282" i="1" s="1"/>
  <c r="BO276" i="1"/>
  <c r="BO325" i="1" s="1"/>
  <c r="BO80" i="1"/>
  <c r="FS316" i="1"/>
  <c r="FS286" i="1"/>
  <c r="FS301" i="1" s="1"/>
  <c r="FS272" i="1"/>
  <c r="FS279" i="1" s="1"/>
  <c r="FS282" i="1"/>
  <c r="FS276" i="1"/>
  <c r="FS325" i="1" s="1"/>
  <c r="FS80" i="1"/>
  <c r="CT238" i="1"/>
  <c r="CT220" i="1"/>
  <c r="CT228" i="1"/>
  <c r="CT229" i="1"/>
  <c r="CT226" i="1"/>
  <c r="D269" i="1"/>
  <c r="D245" i="1"/>
  <c r="D251" i="1" s="1"/>
  <c r="BT299" i="1"/>
  <c r="V240" i="1"/>
  <c r="BY316" i="1"/>
  <c r="BY276" i="1"/>
  <c r="BY325" i="1" s="1"/>
  <c r="BY282" i="1"/>
  <c r="BY272" i="1"/>
  <c r="BY279" i="1" s="1"/>
  <c r="BY286" i="1" s="1"/>
  <c r="BY301" i="1" s="1"/>
  <c r="BY80" i="1"/>
  <c r="FH288" i="1"/>
  <c r="FH324" i="1" s="1"/>
  <c r="FH285" i="1"/>
  <c r="FH291" i="1"/>
  <c r="FH294" i="1" s="1"/>
  <c r="FH296" i="1" s="1"/>
  <c r="R240" i="1"/>
  <c r="BK230" i="1"/>
  <c r="BK234" i="1" s="1"/>
  <c r="BK239" i="1" s="1"/>
  <c r="BK240" i="1" s="1"/>
  <c r="CE316" i="1"/>
  <c r="CE272" i="1"/>
  <c r="CE279" i="1" s="1"/>
  <c r="CE282" i="1" s="1"/>
  <c r="CE276" i="1"/>
  <c r="CE325" i="1" s="1"/>
  <c r="CE80" i="1"/>
  <c r="G230" i="1"/>
  <c r="G234" i="1" s="1"/>
  <c r="G239" i="1" s="1"/>
  <c r="G240" i="1" s="1"/>
  <c r="AE296" i="1"/>
  <c r="AE288" i="1"/>
  <c r="AE324" i="1" s="1"/>
  <c r="AE291" i="1"/>
  <c r="AE294" i="1" s="1"/>
  <c r="AE285" i="1"/>
  <c r="Z220" i="1"/>
  <c r="Z238" i="1"/>
  <c r="Z228" i="1"/>
  <c r="Z229" i="1"/>
  <c r="Z226" i="1"/>
  <c r="Z230" i="1" s="1"/>
  <c r="Z234" i="1" s="1"/>
  <c r="Z239" i="1" s="1"/>
  <c r="FB240" i="1"/>
  <c r="AN296" i="1"/>
  <c r="AN291" i="1"/>
  <c r="AN294" i="1" s="1"/>
  <c r="AN285" i="1"/>
  <c r="AN299" i="1" s="1"/>
  <c r="AN288" i="1"/>
  <c r="AN324" i="1" s="1"/>
  <c r="FU269" i="1"/>
  <c r="FU245" i="1"/>
  <c r="FU251" i="1" s="1"/>
  <c r="EY269" i="1"/>
  <c r="EY245" i="1"/>
  <c r="EY251" i="1" s="1"/>
  <c r="AC238" i="1"/>
  <c r="AC220" i="1"/>
  <c r="AC226" i="1"/>
  <c r="AC228" i="1"/>
  <c r="AC229" i="1"/>
  <c r="AG230" i="1"/>
  <c r="AG234" i="1" s="1"/>
  <c r="AG239" i="1" s="1"/>
  <c r="FW230" i="1"/>
  <c r="FW234" i="1" s="1"/>
  <c r="FW239" i="1" s="1"/>
  <c r="FW240" i="1" s="1"/>
  <c r="AX230" i="1"/>
  <c r="AX234" i="1" s="1"/>
  <c r="AX239" i="1" s="1"/>
  <c r="AX240" i="1" s="1"/>
  <c r="W316" i="1"/>
  <c r="W317" i="1" s="1"/>
  <c r="FZ317" i="1" s="1"/>
  <c r="GA317" i="1" s="1"/>
  <c r="GA318" i="1" s="1"/>
  <c r="C31" i="1" s="1"/>
  <c r="W272" i="1"/>
  <c r="W279" i="1" s="1"/>
  <c r="W286" i="1" s="1"/>
  <c r="W301" i="1" s="1"/>
  <c r="W277" i="1"/>
  <c r="W276" i="1"/>
  <c r="W325" i="1" s="1"/>
  <c r="W80" i="1"/>
  <c r="BV240" i="1"/>
  <c r="DE230" i="1"/>
  <c r="DE234" i="1" s="1"/>
  <c r="DE239" i="1" s="1"/>
  <c r="CB316" i="1"/>
  <c r="CB286" i="1"/>
  <c r="CB301" i="1" s="1"/>
  <c r="CB276" i="1"/>
  <c r="CB325" i="1" s="1"/>
  <c r="CB282" i="1"/>
  <c r="CB272" i="1"/>
  <c r="CB279" i="1" s="1"/>
  <c r="CB80" i="1"/>
  <c r="CV245" i="1"/>
  <c r="CV251" i="1" s="1"/>
  <c r="CV269" i="1"/>
  <c r="P269" i="1"/>
  <c r="P245" i="1"/>
  <c r="P251" i="1" s="1"/>
  <c r="U269" i="1"/>
  <c r="U245" i="1"/>
  <c r="U251" i="1" s="1"/>
  <c r="AA269" i="1"/>
  <c r="AA245" i="1"/>
  <c r="AA251" i="1" s="1"/>
  <c r="DQ269" i="1"/>
  <c r="DQ245" i="1"/>
  <c r="DQ251" i="1" s="1"/>
  <c r="FJ240" i="1"/>
  <c r="EK316" i="1"/>
  <c r="EK282" i="1"/>
  <c r="EK276" i="1"/>
  <c r="EK325" i="1" s="1"/>
  <c r="EK286" i="1"/>
  <c r="EK301" i="1" s="1"/>
  <c r="EK272" i="1"/>
  <c r="EK279" i="1" s="1"/>
  <c r="EK80" i="1"/>
  <c r="DW240" i="1"/>
  <c r="DJ240" i="1"/>
  <c r="FZ206" i="1"/>
  <c r="DM240" i="1"/>
  <c r="CQ316" i="1"/>
  <c r="CQ286" i="1"/>
  <c r="CQ301" i="1" s="1"/>
  <c r="CQ272" i="1"/>
  <c r="CQ279" i="1" s="1"/>
  <c r="CQ282" i="1" s="1"/>
  <c r="CQ276" i="1"/>
  <c r="CQ325" i="1" s="1"/>
  <c r="CQ80" i="1"/>
  <c r="AV291" i="1"/>
  <c r="AV294" i="1" s="1"/>
  <c r="AV296" i="1" s="1"/>
  <c r="AV288" i="1"/>
  <c r="AV324" i="1" s="1"/>
  <c r="AV285" i="1"/>
  <c r="AV299" i="1" s="1"/>
  <c r="EV240" i="1"/>
  <c r="FQ316" i="1"/>
  <c r="FQ276" i="1"/>
  <c r="FQ325" i="1" s="1"/>
  <c r="FQ272" i="1"/>
  <c r="FQ279" i="1" s="1"/>
  <c r="FQ282" i="1" s="1"/>
  <c r="FQ80" i="1"/>
  <c r="FZ205" i="1"/>
  <c r="EM269" i="1"/>
  <c r="EM245" i="1"/>
  <c r="EM251" i="1" s="1"/>
  <c r="AP316" i="1"/>
  <c r="AP286" i="1"/>
  <c r="AP301" i="1" s="1"/>
  <c r="AP272" i="1"/>
  <c r="AP279" i="1" s="1"/>
  <c r="AP282" i="1"/>
  <c r="AP276" i="1"/>
  <c r="AP325" i="1" s="1"/>
  <c r="AP80" i="1"/>
  <c r="FI230" i="1"/>
  <c r="FI234" i="1" s="1"/>
  <c r="FI239" i="1" s="1"/>
  <c r="FI240" i="1" s="1"/>
  <c r="ET240" i="1"/>
  <c r="DU240" i="1"/>
  <c r="CO240" i="1"/>
  <c r="EZ220" i="1"/>
  <c r="EZ238" i="1"/>
  <c r="EZ228" i="1"/>
  <c r="EZ226" i="1"/>
  <c r="EZ230" i="1" s="1"/>
  <c r="EZ234" i="1" s="1"/>
  <c r="EZ239" i="1" s="1"/>
  <c r="EZ229" i="1"/>
  <c r="FO238" i="1"/>
  <c r="FO220" i="1"/>
  <c r="FO228" i="1"/>
  <c r="FO229" i="1"/>
  <c r="FO226" i="1"/>
  <c r="FO230" i="1" s="1"/>
  <c r="FO234" i="1" s="1"/>
  <c r="FO239" i="1" s="1"/>
  <c r="ES238" i="1"/>
  <c r="ES220" i="1"/>
  <c r="ES229" i="1"/>
  <c r="ES226" i="1"/>
  <c r="ES230" i="1" s="1"/>
  <c r="ES234" i="1" s="1"/>
  <c r="ES239" i="1" s="1"/>
  <c r="ES228" i="1"/>
  <c r="CL220" i="1"/>
  <c r="CL238" i="1"/>
  <c r="CL228" i="1"/>
  <c r="CL229" i="1"/>
  <c r="CL226" i="1"/>
  <c r="CL230" i="1" s="1"/>
  <c r="CL234" i="1" s="1"/>
  <c r="CL239" i="1" s="1"/>
  <c r="AF316" i="1"/>
  <c r="AF286" i="1"/>
  <c r="AF301" i="1" s="1"/>
  <c r="AF276" i="1"/>
  <c r="AF325" i="1" s="1"/>
  <c r="AF282" i="1"/>
  <c r="AF272" i="1"/>
  <c r="AF279" i="1" s="1"/>
  <c r="AF80" i="1"/>
  <c r="CZ316" i="1"/>
  <c r="CZ286" i="1"/>
  <c r="CZ301" i="1" s="1"/>
  <c r="CZ282" i="1"/>
  <c r="CZ276" i="1"/>
  <c r="CZ325" i="1" s="1"/>
  <c r="CZ272" i="1"/>
  <c r="CZ279" i="1" s="1"/>
  <c r="CZ80" i="1"/>
  <c r="BA230" i="1"/>
  <c r="BA234" i="1" s="1"/>
  <c r="BA239" i="1" s="1"/>
  <c r="BA240" i="1" s="1"/>
  <c r="AH269" i="1"/>
  <c r="AH245" i="1"/>
  <c r="AH251" i="1" s="1"/>
  <c r="EL240" i="1"/>
  <c r="FD316" i="1"/>
  <c r="FD286" i="1"/>
  <c r="FD301" i="1" s="1"/>
  <c r="FD276" i="1"/>
  <c r="FD325" i="1" s="1"/>
  <c r="FD272" i="1"/>
  <c r="FD279" i="1" s="1"/>
  <c r="FD282" i="1" s="1"/>
  <c r="FD80" i="1"/>
  <c r="N230" i="1"/>
  <c r="N234" i="1" s="1"/>
  <c r="N239" i="1" s="1"/>
  <c r="N240" i="1" s="1"/>
  <c r="O269" i="1"/>
  <c r="O245" i="1"/>
  <c r="O251" i="1" s="1"/>
  <c r="CK230" i="1"/>
  <c r="CK234" i="1" s="1"/>
  <c r="CK239" i="1" s="1"/>
  <c r="CK240" i="1" s="1"/>
  <c r="EB245" i="1"/>
  <c r="EB251" i="1" s="1"/>
  <c r="EB269" i="1"/>
  <c r="BH220" i="1"/>
  <c r="BH238" i="1"/>
  <c r="BH226" i="1"/>
  <c r="BH229" i="1"/>
  <c r="BH228" i="1"/>
  <c r="C238" i="1"/>
  <c r="C220" i="1"/>
  <c r="FZ218" i="1"/>
  <c r="FZ220" i="1" s="1"/>
  <c r="C229" i="1"/>
  <c r="C226" i="1"/>
  <c r="C230" i="1" s="1"/>
  <c r="C234" i="1" s="1"/>
  <c r="C228" i="1"/>
  <c r="EN269" i="1"/>
  <c r="EN245" i="1"/>
  <c r="EN251" i="1" s="1"/>
  <c r="DD220" i="1"/>
  <c r="DD238" i="1"/>
  <c r="DD228" i="1"/>
  <c r="DD229" i="1"/>
  <c r="DD226" i="1"/>
  <c r="DD230" i="1" s="1"/>
  <c r="DD234" i="1" s="1"/>
  <c r="DD239" i="1" s="1"/>
  <c r="E269" i="1"/>
  <c r="E245" i="1"/>
  <c r="E251" i="1" s="1"/>
  <c r="K238" i="1"/>
  <c r="K220" i="1"/>
  <c r="K226" i="1"/>
  <c r="K228" i="1"/>
  <c r="K229" i="1"/>
  <c r="EU316" i="1"/>
  <c r="EU317" i="1" s="1"/>
  <c r="EU272" i="1"/>
  <c r="EU279" i="1" s="1"/>
  <c r="EU276" i="1"/>
  <c r="EU325" i="1" s="1"/>
  <c r="EU282" i="1"/>
  <c r="EU286" i="1"/>
  <c r="EU301" i="1" s="1"/>
  <c r="EU80" i="1"/>
  <c r="BB230" i="1"/>
  <c r="BB234" i="1" s="1"/>
  <c r="BB239" i="1" s="1"/>
  <c r="BB240" i="1" s="1"/>
  <c r="CY288" i="1"/>
  <c r="CY324" i="1" s="1"/>
  <c r="CY291" i="1"/>
  <c r="CY294" i="1" s="1"/>
  <c r="CY296" i="1" s="1"/>
  <c r="CY285" i="1"/>
  <c r="CY299" i="1" s="1"/>
  <c r="AG240" i="1"/>
  <c r="FG296" i="1"/>
  <c r="FG291" i="1"/>
  <c r="FG294" i="1" s="1"/>
  <c r="FG288" i="1"/>
  <c r="FG324" i="1" s="1"/>
  <c r="FG285" i="1"/>
  <c r="FG299" i="1" s="1"/>
  <c r="DZ240" i="1"/>
  <c r="AB240" i="1"/>
  <c r="AQ269" i="1"/>
  <c r="AQ245" i="1"/>
  <c r="AQ251" i="1" s="1"/>
  <c r="EG240" i="1"/>
  <c r="FM230" i="1"/>
  <c r="FM234" i="1" s="1"/>
  <c r="FM239" i="1" s="1"/>
  <c r="EF269" i="1"/>
  <c r="EF245" i="1"/>
  <c r="EF251" i="1" s="1"/>
  <c r="FA238" i="1"/>
  <c r="FA220" i="1"/>
  <c r="FA228" i="1"/>
  <c r="FA226" i="1"/>
  <c r="FA230" i="1" s="1"/>
  <c r="FA234" i="1" s="1"/>
  <c r="FA239" i="1" s="1"/>
  <c r="FA229" i="1"/>
  <c r="J316" i="1"/>
  <c r="J272" i="1"/>
  <c r="J279" i="1" s="1"/>
  <c r="J282" i="1" s="1"/>
  <c r="J276" i="1"/>
  <c r="J325" i="1" s="1"/>
  <c r="J80" i="1"/>
  <c r="BE230" i="1"/>
  <c r="BE234" i="1" s="1"/>
  <c r="BE239" i="1" s="1"/>
  <c r="BE240" i="1" s="1"/>
  <c r="CD269" i="1"/>
  <c r="CD245" i="1"/>
  <c r="CD251" i="1" s="1"/>
  <c r="FL240" i="1"/>
  <c r="CN230" i="1"/>
  <c r="CN234" i="1" s="1"/>
  <c r="CN239" i="1" s="1"/>
  <c r="CN240" i="1" s="1"/>
  <c r="CA240" i="1"/>
  <c r="AM316" i="1"/>
  <c r="AM317" i="1" s="1"/>
  <c r="AM277" i="1"/>
  <c r="AM272" i="1"/>
  <c r="AM279" i="1" s="1"/>
  <c r="AM282" i="1" s="1"/>
  <c r="AM276" i="1"/>
  <c r="AM325" i="1" s="1"/>
  <c r="AM80" i="1"/>
  <c r="FV269" i="1"/>
  <c r="FV245" i="1"/>
  <c r="FV251" i="1" s="1"/>
  <c r="FN269" i="1"/>
  <c r="FN245" i="1"/>
  <c r="FN251" i="1" s="1"/>
  <c r="AK238" i="1"/>
  <c r="AK220" i="1"/>
  <c r="AK226" i="1"/>
  <c r="AK229" i="1"/>
  <c r="AK228" i="1"/>
  <c r="CF245" i="1"/>
  <c r="CF251" i="1" s="1"/>
  <c r="CF269" i="1"/>
  <c r="DE240" i="1"/>
  <c r="CW316" i="1"/>
  <c r="CW286" i="1"/>
  <c r="CW301" i="1" s="1"/>
  <c r="CW282" i="1"/>
  <c r="CW276" i="1"/>
  <c r="CW325" i="1" s="1"/>
  <c r="CW272" i="1"/>
  <c r="CW279" i="1" s="1"/>
  <c r="CW80" i="1"/>
  <c r="M316" i="1"/>
  <c r="M286" i="1"/>
  <c r="M301" i="1" s="1"/>
  <c r="M272" i="1"/>
  <c r="M279" i="1" s="1"/>
  <c r="M282" i="1" s="1"/>
  <c r="M276" i="1"/>
  <c r="M325" i="1" s="1"/>
  <c r="M80" i="1"/>
  <c r="DA316" i="1"/>
  <c r="DA286" i="1"/>
  <c r="DA301" i="1" s="1"/>
  <c r="DA282" i="1"/>
  <c r="DA276" i="1"/>
  <c r="DA325" i="1" s="1"/>
  <c r="DA272" i="1"/>
  <c r="DA279" i="1" s="1"/>
  <c r="DA80" i="1"/>
  <c r="N269" i="1" l="1"/>
  <c r="N245" i="1"/>
  <c r="N251" i="1" s="1"/>
  <c r="G269" i="1"/>
  <c r="G245" i="1"/>
  <c r="G251" i="1" s="1"/>
  <c r="BO291" i="1"/>
  <c r="BO294" i="1" s="1"/>
  <c r="BO296" i="1" s="1"/>
  <c r="BO285" i="1"/>
  <c r="BO288" i="1"/>
  <c r="BO324" i="1" s="1"/>
  <c r="FE291" i="1"/>
  <c r="FE294" i="1" s="1"/>
  <c r="FE296" i="1" s="1"/>
  <c r="FE285" i="1"/>
  <c r="FE288" i="1"/>
  <c r="FE324" i="1" s="1"/>
  <c r="AM285" i="1"/>
  <c r="BE269" i="1"/>
  <c r="BE245" i="1"/>
  <c r="BE251" i="1" s="1"/>
  <c r="BA269" i="1"/>
  <c r="BA245" i="1"/>
  <c r="BA251" i="1" s="1"/>
  <c r="CQ288" i="1"/>
  <c r="CQ324" i="1" s="1"/>
  <c r="CQ291" i="1"/>
  <c r="CQ294" i="1" s="1"/>
  <c r="CQ296" i="1" s="1"/>
  <c r="CQ285" i="1"/>
  <c r="CQ299" i="1" s="1"/>
  <c r="FQ285" i="1"/>
  <c r="M288" i="1"/>
  <c r="M324" i="1" s="1"/>
  <c r="M291" i="1"/>
  <c r="M294" i="1" s="1"/>
  <c r="M296" i="1" s="1"/>
  <c r="M285" i="1"/>
  <c r="M299" i="1" s="1"/>
  <c r="FD291" i="1"/>
  <c r="FD294" i="1" s="1"/>
  <c r="FD296" i="1" s="1"/>
  <c r="FD285" i="1"/>
  <c r="FD288" i="1"/>
  <c r="FD324" i="1" s="1"/>
  <c r="AL269" i="1"/>
  <c r="AL245" i="1"/>
  <c r="AL251" i="1" s="1"/>
  <c r="AW291" i="1"/>
  <c r="AW294" i="1" s="1"/>
  <c r="AW296" i="1" s="1"/>
  <c r="AW288" i="1"/>
  <c r="AW324" i="1" s="1"/>
  <c r="AW285" i="1"/>
  <c r="BR285" i="1"/>
  <c r="BB269" i="1"/>
  <c r="BB245" i="1"/>
  <c r="BB251" i="1" s="1"/>
  <c r="CE285" i="1"/>
  <c r="BP269" i="1"/>
  <c r="BP245" i="1"/>
  <c r="BP251" i="1" s="1"/>
  <c r="J288" i="1"/>
  <c r="J324" i="1" s="1"/>
  <c r="J285" i="1"/>
  <c r="J291" i="1"/>
  <c r="J294" i="1" s="1"/>
  <c r="J296" i="1" s="1"/>
  <c r="Y291" i="1"/>
  <c r="Y294" i="1" s="1"/>
  <c r="Y296" i="1" s="1"/>
  <c r="Y285" i="1"/>
  <c r="Y288" i="1"/>
  <c r="Y324" i="1" s="1"/>
  <c r="CN269" i="1"/>
  <c r="CN245" i="1"/>
  <c r="CN251" i="1" s="1"/>
  <c r="CK269" i="1"/>
  <c r="CK245" i="1"/>
  <c r="CK251" i="1" s="1"/>
  <c r="FI269" i="1"/>
  <c r="FI245" i="1"/>
  <c r="FI251" i="1" s="1"/>
  <c r="BK269" i="1"/>
  <c r="BK245" i="1"/>
  <c r="BK251" i="1" s="1"/>
  <c r="AX269" i="1"/>
  <c r="AX245" i="1"/>
  <c r="AX251" i="1" s="1"/>
  <c r="EC288" i="1"/>
  <c r="EC324" i="1" s="1"/>
  <c r="EC285" i="1"/>
  <c r="EC291" i="1"/>
  <c r="EC294" i="1" s="1"/>
  <c r="EC296" i="1" s="1"/>
  <c r="BM269" i="1"/>
  <c r="BM245" i="1"/>
  <c r="BM251" i="1" s="1"/>
  <c r="FW245" i="1"/>
  <c r="FW251" i="1" s="1"/>
  <c r="FW269" i="1"/>
  <c r="BZ269" i="1"/>
  <c r="BZ245" i="1"/>
  <c r="BZ251" i="1" s="1"/>
  <c r="AB269" i="1"/>
  <c r="AB245" i="1"/>
  <c r="AB251" i="1" s="1"/>
  <c r="FV316" i="1"/>
  <c r="FV286" i="1"/>
  <c r="FV301" i="1" s="1"/>
  <c r="FV282" i="1"/>
  <c r="FV276" i="1"/>
  <c r="FV325" i="1" s="1"/>
  <c r="FV272" i="1"/>
  <c r="FV279" i="1" s="1"/>
  <c r="FV80" i="1"/>
  <c r="CA269" i="1"/>
  <c r="CA245" i="1"/>
  <c r="CA251" i="1" s="1"/>
  <c r="J286" i="1"/>
  <c r="J301" i="1" s="1"/>
  <c r="FA240" i="1"/>
  <c r="DZ269" i="1"/>
  <c r="DZ245" i="1"/>
  <c r="DZ251" i="1" s="1"/>
  <c r="E316" i="1"/>
  <c r="E286" i="1"/>
  <c r="E301" i="1" s="1"/>
  <c r="E272" i="1"/>
  <c r="E279" i="1" s="1"/>
  <c r="E276" i="1"/>
  <c r="E325" i="1" s="1"/>
  <c r="E282" i="1"/>
  <c r="E80" i="1"/>
  <c r="BH230" i="1"/>
  <c r="BH234" i="1" s="1"/>
  <c r="BH239" i="1" s="1"/>
  <c r="ES240" i="1"/>
  <c r="AA316" i="1"/>
  <c r="AA272" i="1"/>
  <c r="AA279" i="1" s="1"/>
  <c r="AA286" i="1" s="1"/>
  <c r="AA301" i="1" s="1"/>
  <c r="AA276" i="1"/>
  <c r="AA325" i="1" s="1"/>
  <c r="AA80" i="1"/>
  <c r="W282" i="1"/>
  <c r="R269" i="1"/>
  <c r="R245" i="1"/>
  <c r="R251" i="1" s="1"/>
  <c r="CT230" i="1"/>
  <c r="CT234" i="1" s="1"/>
  <c r="CT239" i="1" s="1"/>
  <c r="FF299" i="1"/>
  <c r="EP299" i="1"/>
  <c r="BN316" i="1"/>
  <c r="BN272" i="1"/>
  <c r="BN279" i="1" s="1"/>
  <c r="BN286" i="1" s="1"/>
  <c r="BN301" i="1" s="1"/>
  <c r="BN276" i="1"/>
  <c r="BN325" i="1" s="1"/>
  <c r="BN80" i="1"/>
  <c r="ER282" i="1"/>
  <c r="BL296" i="1"/>
  <c r="BL291" i="1"/>
  <c r="BL294" i="1" s="1"/>
  <c r="BL288" i="1"/>
  <c r="BL324" i="1" s="1"/>
  <c r="BL285" i="1"/>
  <c r="BL299" i="1" s="1"/>
  <c r="AZ269" i="1"/>
  <c r="AZ245" i="1"/>
  <c r="AZ251" i="1" s="1"/>
  <c r="BR286" i="1"/>
  <c r="BR301" i="1" s="1"/>
  <c r="CR291" i="1"/>
  <c r="CR294" i="1" s="1"/>
  <c r="CR296" i="1" s="1"/>
  <c r="CR288" i="1"/>
  <c r="CR324" i="1" s="1"/>
  <c r="CR285" i="1"/>
  <c r="EH316" i="1"/>
  <c r="EH286" i="1"/>
  <c r="EH301" i="1" s="1"/>
  <c r="EH272" i="1"/>
  <c r="EH279" i="1" s="1"/>
  <c r="EH282" i="1" s="1"/>
  <c r="EH276" i="1"/>
  <c r="EH325" i="1" s="1"/>
  <c r="EH80" i="1"/>
  <c r="FK316" i="1"/>
  <c r="FK272" i="1"/>
  <c r="FK279" i="1" s="1"/>
  <c r="FK286" i="1" s="1"/>
  <c r="FK301" i="1" s="1"/>
  <c r="FK282" i="1"/>
  <c r="FK276" i="1"/>
  <c r="FK325" i="1" s="1"/>
  <c r="FK80" i="1"/>
  <c r="BX299" i="1"/>
  <c r="EW316" i="1"/>
  <c r="EW276" i="1"/>
  <c r="EW325" i="1" s="1"/>
  <c r="EW272" i="1"/>
  <c r="EW279" i="1" s="1"/>
  <c r="EW286" i="1" s="1"/>
  <c r="EW301" i="1" s="1"/>
  <c r="EW80" i="1"/>
  <c r="EN316" i="1"/>
  <c r="EN276" i="1"/>
  <c r="EN325" i="1" s="1"/>
  <c r="EN272" i="1"/>
  <c r="EN279" i="1" s="1"/>
  <c r="EN286" i="1" s="1"/>
  <c r="EN301" i="1" s="1"/>
  <c r="EN80" i="1"/>
  <c r="O316" i="1"/>
  <c r="O286" i="1"/>
  <c r="O301" i="1" s="1"/>
  <c r="O282" i="1"/>
  <c r="O272" i="1"/>
  <c r="O279" i="1" s="1"/>
  <c r="O276" i="1"/>
  <c r="O325" i="1" s="1"/>
  <c r="O80" i="1"/>
  <c r="DH291" i="1"/>
  <c r="DH294" i="1" s="1"/>
  <c r="DH296" i="1" s="1"/>
  <c r="DH288" i="1"/>
  <c r="DH324" i="1" s="1"/>
  <c r="DH285" i="1"/>
  <c r="DH299" i="1" s="1"/>
  <c r="EO316" i="1"/>
  <c r="EO282" i="1"/>
  <c r="EO276" i="1"/>
  <c r="EO325" i="1" s="1"/>
  <c r="EO272" i="1"/>
  <c r="EO279" i="1" s="1"/>
  <c r="EO286" i="1" s="1"/>
  <c r="EO301" i="1" s="1"/>
  <c r="EO80" i="1"/>
  <c r="C239" i="1"/>
  <c r="BH240" i="1"/>
  <c r="AH316" i="1"/>
  <c r="AH286" i="1"/>
  <c r="AH301" i="1" s="1"/>
  <c r="AH272" i="1"/>
  <c r="AH279" i="1" s="1"/>
  <c r="AH282" i="1" s="1"/>
  <c r="AH276" i="1"/>
  <c r="AH325" i="1" s="1"/>
  <c r="AH80" i="1"/>
  <c r="EZ240" i="1"/>
  <c r="AP288" i="1"/>
  <c r="AP324" i="1" s="1"/>
  <c r="AP291" i="1"/>
  <c r="AP294" i="1" s="1"/>
  <c r="AP296" i="1" s="1"/>
  <c r="AP285" i="1"/>
  <c r="DM269" i="1"/>
  <c r="DM245" i="1"/>
  <c r="DM251" i="1" s="1"/>
  <c r="EK296" i="1"/>
  <c r="EK288" i="1"/>
  <c r="EK324" i="1" s="1"/>
  <c r="EK285" i="1"/>
  <c r="EK299" i="1" s="1"/>
  <c r="EK291" i="1"/>
  <c r="EK294" i="1" s="1"/>
  <c r="CB296" i="1"/>
  <c r="CB291" i="1"/>
  <c r="CB294" i="1" s="1"/>
  <c r="CB288" i="1"/>
  <c r="CB324" i="1" s="1"/>
  <c r="CB285" i="1"/>
  <c r="CB299" i="1" s="1"/>
  <c r="FU316" i="1"/>
  <c r="FU276" i="1"/>
  <c r="FU325" i="1" s="1"/>
  <c r="FU272" i="1"/>
  <c r="FU279" i="1" s="1"/>
  <c r="FU286" i="1" s="1"/>
  <c r="FU301" i="1" s="1"/>
  <c r="FU80" i="1"/>
  <c r="AR230" i="1"/>
  <c r="AR234" i="1" s="1"/>
  <c r="AR239" i="1" s="1"/>
  <c r="L316" i="1"/>
  <c r="L282" i="1"/>
  <c r="L272" i="1"/>
  <c r="L279" i="1" s="1"/>
  <c r="L286" i="1" s="1"/>
  <c r="L301" i="1" s="1"/>
  <c r="L276" i="1"/>
  <c r="L325" i="1" s="1"/>
  <c r="L80" i="1"/>
  <c r="EQ316" i="1"/>
  <c r="EQ272" i="1"/>
  <c r="EQ279" i="1" s="1"/>
  <c r="EQ286" i="1" s="1"/>
  <c r="EQ301" i="1" s="1"/>
  <c r="EQ276" i="1"/>
  <c r="EQ325" i="1" s="1"/>
  <c r="EQ80" i="1"/>
  <c r="CX296" i="1"/>
  <c r="CX291" i="1"/>
  <c r="CX294" i="1" s="1"/>
  <c r="CX285" i="1"/>
  <c r="CX299" i="1" s="1"/>
  <c r="CX288" i="1"/>
  <c r="CX324" i="1" s="1"/>
  <c r="EI316" i="1"/>
  <c r="EI272" i="1"/>
  <c r="EI279" i="1" s="1"/>
  <c r="EI282" i="1" s="1"/>
  <c r="EI276" i="1"/>
  <c r="EI325" i="1" s="1"/>
  <c r="EI80" i="1"/>
  <c r="DK316" i="1"/>
  <c r="DK276" i="1"/>
  <c r="DK325" i="1" s="1"/>
  <c r="DK272" i="1"/>
  <c r="DK279" i="1" s="1"/>
  <c r="DK286" i="1" s="1"/>
  <c r="DK301" i="1" s="1"/>
  <c r="DK80" i="1"/>
  <c r="BX288" i="1"/>
  <c r="BX324" i="1" s="1"/>
  <c r="D316" i="1"/>
  <c r="D272" i="1"/>
  <c r="D279" i="1" s="1"/>
  <c r="D286" i="1" s="1"/>
  <c r="D301" i="1" s="1"/>
  <c r="D276" i="1"/>
  <c r="D325" i="1" s="1"/>
  <c r="D80" i="1"/>
  <c r="CW296" i="1"/>
  <c r="CW288" i="1"/>
  <c r="CW324" i="1" s="1"/>
  <c r="CW285" i="1"/>
  <c r="CW299" i="1" s="1"/>
  <c r="CW291" i="1"/>
  <c r="CW294" i="1" s="1"/>
  <c r="AK230" i="1"/>
  <c r="AK234" i="1" s="1"/>
  <c r="AK239" i="1" s="1"/>
  <c r="AK240" i="1" s="1"/>
  <c r="FL269" i="1"/>
  <c r="FL245" i="1"/>
  <c r="FL251" i="1" s="1"/>
  <c r="EF316" i="1"/>
  <c r="EF286" i="1"/>
  <c r="EF301" i="1" s="1"/>
  <c r="EF276" i="1"/>
  <c r="EF325" i="1" s="1"/>
  <c r="EF282" i="1"/>
  <c r="EF272" i="1"/>
  <c r="EF279" i="1" s="1"/>
  <c r="EF80" i="1"/>
  <c r="CL240" i="1"/>
  <c r="FQ286" i="1"/>
  <c r="FQ301" i="1" s="1"/>
  <c r="U316" i="1"/>
  <c r="U286" i="1"/>
  <c r="U301" i="1" s="1"/>
  <c r="U272" i="1"/>
  <c r="U279" i="1" s="1"/>
  <c r="U282" i="1" s="1"/>
  <c r="U276" i="1"/>
  <c r="U325" i="1" s="1"/>
  <c r="U80" i="1"/>
  <c r="Z240" i="1"/>
  <c r="FH299" i="1"/>
  <c r="DO282" i="1"/>
  <c r="AR240" i="1"/>
  <c r="AJ245" i="1"/>
  <c r="AJ251" i="1" s="1"/>
  <c r="AJ269" i="1"/>
  <c r="CI282" i="1"/>
  <c r="F269" i="1"/>
  <c r="F245" i="1"/>
  <c r="F251" i="1" s="1"/>
  <c r="FR296" i="1"/>
  <c r="FR291" i="1"/>
  <c r="FR294" i="1" s="1"/>
  <c r="FR288" i="1"/>
  <c r="FR324" i="1" s="1"/>
  <c r="FR285" i="1"/>
  <c r="FR299" i="1" s="1"/>
  <c r="BJ316" i="1"/>
  <c r="BJ272" i="1"/>
  <c r="BJ279" i="1" s="1"/>
  <c r="BJ282" i="1"/>
  <c r="BJ276" i="1"/>
  <c r="BJ325" i="1" s="1"/>
  <c r="BJ286" i="1"/>
  <c r="BJ301" i="1" s="1"/>
  <c r="BJ80" i="1"/>
  <c r="CH269" i="1"/>
  <c r="CH245" i="1"/>
  <c r="CH251" i="1" s="1"/>
  <c r="DL245" i="1"/>
  <c r="DL251" i="1" s="1"/>
  <c r="DL269" i="1"/>
  <c r="AO316" i="1"/>
  <c r="AO276" i="1"/>
  <c r="AO325" i="1" s="1"/>
  <c r="AO272" i="1"/>
  <c r="AO279" i="1" s="1"/>
  <c r="AO286" i="1" s="1"/>
  <c r="AO301" i="1" s="1"/>
  <c r="AO80" i="1"/>
  <c r="I316" i="1"/>
  <c r="I282" i="1"/>
  <c r="I276" i="1"/>
  <c r="I325" i="1" s="1"/>
  <c r="I272" i="1"/>
  <c r="I279" i="1" s="1"/>
  <c r="I286" i="1" s="1"/>
  <c r="I301" i="1" s="1"/>
  <c r="I80" i="1"/>
  <c r="CG316" i="1"/>
  <c r="CG276" i="1"/>
  <c r="CG325" i="1" s="1"/>
  <c r="CG286" i="1"/>
  <c r="CG301" i="1" s="1"/>
  <c r="CG272" i="1"/>
  <c r="CG279" i="1" s="1"/>
  <c r="CG282" i="1"/>
  <c r="CG80" i="1"/>
  <c r="DN316" i="1"/>
  <c r="DN276" i="1"/>
  <c r="DN325" i="1" s="1"/>
  <c r="DN272" i="1"/>
  <c r="DN279" i="1" s="1"/>
  <c r="DN286" i="1" s="1"/>
  <c r="DN301" i="1" s="1"/>
  <c r="DN282" i="1"/>
  <c r="DN80" i="1"/>
  <c r="EL269" i="1"/>
  <c r="EL245" i="1"/>
  <c r="EL251" i="1" s="1"/>
  <c r="AM286" i="1"/>
  <c r="AM301" i="1" s="1"/>
  <c r="EB316" i="1"/>
  <c r="EB286" i="1"/>
  <c r="EB301" i="1" s="1"/>
  <c r="EB272" i="1"/>
  <c r="EB279" i="1" s="1"/>
  <c r="EB282" i="1" s="1"/>
  <c r="EB276" i="1"/>
  <c r="EB325" i="1" s="1"/>
  <c r="EB80" i="1"/>
  <c r="AF291" i="1"/>
  <c r="AF294" i="1" s="1"/>
  <c r="AF296" i="1" s="1"/>
  <c r="AF288" i="1"/>
  <c r="AF324" i="1" s="1"/>
  <c r="AF285" i="1"/>
  <c r="AF299" i="1" s="1"/>
  <c r="CO269" i="1"/>
  <c r="CO245" i="1"/>
  <c r="CO251" i="1" s="1"/>
  <c r="DJ269" i="1"/>
  <c r="DJ245" i="1"/>
  <c r="DJ251" i="1" s="1"/>
  <c r="AC230" i="1"/>
  <c r="AC234" i="1" s="1"/>
  <c r="AC239" i="1" s="1"/>
  <c r="V269" i="1"/>
  <c r="V245" i="1"/>
  <c r="V251" i="1" s="1"/>
  <c r="H316" i="1"/>
  <c r="H276" i="1"/>
  <c r="H325" i="1" s="1"/>
  <c r="H272" i="1"/>
  <c r="H279" i="1" s="1"/>
  <c r="H286" i="1" s="1"/>
  <c r="H301" i="1" s="1"/>
  <c r="H80" i="1"/>
  <c r="S296" i="1"/>
  <c r="S291" i="1"/>
  <c r="S294" i="1" s="1"/>
  <c r="S288" i="1"/>
  <c r="S324" i="1" s="1"/>
  <c r="S285" i="1"/>
  <c r="S299" i="1" s="1"/>
  <c r="CU296" i="1"/>
  <c r="CU291" i="1"/>
  <c r="CU294" i="1" s="1"/>
  <c r="CU285" i="1"/>
  <c r="CU299" i="1" s="1"/>
  <c r="CU288" i="1"/>
  <c r="CU324" i="1" s="1"/>
  <c r="DT269" i="1"/>
  <c r="DT245" i="1"/>
  <c r="DT251" i="1" s="1"/>
  <c r="ED316" i="1"/>
  <c r="ED286" i="1"/>
  <c r="ED301" i="1" s="1"/>
  <c r="ED282" i="1"/>
  <c r="ED272" i="1"/>
  <c r="ED279" i="1" s="1"/>
  <c r="ED276" i="1"/>
  <c r="ED325" i="1" s="1"/>
  <c r="ED80" i="1"/>
  <c r="Q316" i="1"/>
  <c r="Q282" i="1"/>
  <c r="Q276" i="1"/>
  <c r="Q325" i="1" s="1"/>
  <c r="Q272" i="1"/>
  <c r="Q279" i="1" s="1"/>
  <c r="Q286" i="1" s="1"/>
  <c r="Q301" i="1" s="1"/>
  <c r="Q80" i="1"/>
  <c r="AS316" i="1"/>
  <c r="AS272" i="1"/>
  <c r="AS279" i="1" s="1"/>
  <c r="AS286" i="1" s="1"/>
  <c r="AS301" i="1" s="1"/>
  <c r="AS276" i="1"/>
  <c r="AS325" i="1" s="1"/>
  <c r="AS282" i="1"/>
  <c r="AS80" i="1"/>
  <c r="FC316" i="1"/>
  <c r="FC272" i="1"/>
  <c r="FC279" i="1" s="1"/>
  <c r="FC282" i="1" s="1"/>
  <c r="FC276" i="1"/>
  <c r="FC325" i="1" s="1"/>
  <c r="FC80" i="1"/>
  <c r="EY316" i="1"/>
  <c r="EY276" i="1"/>
  <c r="EY325" i="1" s="1"/>
  <c r="EY272" i="1"/>
  <c r="EY279" i="1" s="1"/>
  <c r="EY286" i="1" s="1"/>
  <c r="EY301" i="1" s="1"/>
  <c r="EY80" i="1"/>
  <c r="BY296" i="1"/>
  <c r="BY288" i="1"/>
  <c r="BY324" i="1" s="1"/>
  <c r="BY285" i="1"/>
  <c r="BY299" i="1" s="1"/>
  <c r="BY291" i="1"/>
  <c r="BY294" i="1" s="1"/>
  <c r="BG245" i="1"/>
  <c r="BG251" i="1" s="1"/>
  <c r="BG269" i="1"/>
  <c r="BW240" i="1"/>
  <c r="CD316" i="1"/>
  <c r="CD276" i="1"/>
  <c r="CD325" i="1" s="1"/>
  <c r="CD272" i="1"/>
  <c r="CD279" i="1" s="1"/>
  <c r="CD286" i="1" s="1"/>
  <c r="CD301" i="1" s="1"/>
  <c r="CD282" i="1"/>
  <c r="CD80" i="1"/>
  <c r="EG269" i="1"/>
  <c r="EG245" i="1"/>
  <c r="EG251" i="1" s="1"/>
  <c r="K230" i="1"/>
  <c r="K234" i="1" s="1"/>
  <c r="K239" i="1" s="1"/>
  <c r="DD240" i="1"/>
  <c r="DU269" i="1"/>
  <c r="DU245" i="1"/>
  <c r="DU251" i="1" s="1"/>
  <c r="DW269" i="1"/>
  <c r="DW245" i="1"/>
  <c r="DW251" i="1" s="1"/>
  <c r="FJ269" i="1"/>
  <c r="FJ245" i="1"/>
  <c r="FJ251" i="1" s="1"/>
  <c r="P316" i="1"/>
  <c r="P276" i="1"/>
  <c r="P325" i="1" s="1"/>
  <c r="P272" i="1"/>
  <c r="P279" i="1" s="1"/>
  <c r="P286" i="1" s="1"/>
  <c r="P301" i="1" s="1"/>
  <c r="P80" i="1"/>
  <c r="AE299" i="1"/>
  <c r="CE286" i="1"/>
  <c r="CE301" i="1" s="1"/>
  <c r="CT240" i="1"/>
  <c r="DR269" i="1"/>
  <c r="DR245" i="1"/>
  <c r="DR251" i="1" s="1"/>
  <c r="CM316" i="1"/>
  <c r="CM286" i="1"/>
  <c r="CM301" i="1" s="1"/>
  <c r="CM276" i="1"/>
  <c r="CM325" i="1" s="1"/>
  <c r="CM272" i="1"/>
  <c r="CM279" i="1" s="1"/>
  <c r="CM282" i="1" s="1"/>
  <c r="CM80" i="1"/>
  <c r="AU299" i="1"/>
  <c r="BU299" i="1"/>
  <c r="BF230" i="1"/>
  <c r="BF234" i="1" s="1"/>
  <c r="BF239" i="1" s="1"/>
  <c r="BF240" i="1" s="1"/>
  <c r="EJ240" i="1"/>
  <c r="EA316" i="1"/>
  <c r="EA286" i="1"/>
  <c r="EA301" i="1" s="1"/>
  <c r="EA272" i="1"/>
  <c r="EA279" i="1" s="1"/>
  <c r="EA282" i="1" s="1"/>
  <c r="EA276" i="1"/>
  <c r="EA325" i="1" s="1"/>
  <c r="EA80" i="1"/>
  <c r="AT269" i="1"/>
  <c r="AT245" i="1"/>
  <c r="AT251" i="1" s="1"/>
  <c r="DX291" i="1"/>
  <c r="DX294" i="1" s="1"/>
  <c r="DX296" i="1" s="1"/>
  <c r="DX288" i="1"/>
  <c r="DX324" i="1" s="1"/>
  <c r="DX285" i="1"/>
  <c r="AI316" i="1"/>
  <c r="AI286" i="1"/>
  <c r="AI301" i="1" s="1"/>
  <c r="AI272" i="1"/>
  <c r="AI279" i="1" s="1"/>
  <c r="AI282" i="1" s="1"/>
  <c r="AI276" i="1"/>
  <c r="AI325" i="1" s="1"/>
  <c r="AI80" i="1"/>
  <c r="DI316" i="1"/>
  <c r="DI286" i="1"/>
  <c r="DI301" i="1" s="1"/>
  <c r="DI276" i="1"/>
  <c r="DI325" i="1" s="1"/>
  <c r="DI272" i="1"/>
  <c r="DI279" i="1" s="1"/>
  <c r="DI282" i="1" s="1"/>
  <c r="DI80" i="1"/>
  <c r="BS316" i="1"/>
  <c r="BS272" i="1"/>
  <c r="BS279" i="1" s="1"/>
  <c r="BS286" i="1" s="1"/>
  <c r="BS301" i="1" s="1"/>
  <c r="BS276" i="1"/>
  <c r="BS325" i="1" s="1"/>
  <c r="BS80" i="1"/>
  <c r="BC316" i="1"/>
  <c r="BC286" i="1"/>
  <c r="BC301" i="1" s="1"/>
  <c r="BC272" i="1"/>
  <c r="BC279" i="1" s="1"/>
  <c r="BC282" i="1" s="1"/>
  <c r="BC276" i="1"/>
  <c r="BC325" i="1" s="1"/>
  <c r="BC80" i="1"/>
  <c r="AY316" i="1"/>
  <c r="AY282" i="1"/>
  <c r="AY272" i="1"/>
  <c r="AY279" i="1" s="1"/>
  <c r="AY286" i="1" s="1"/>
  <c r="AY301" i="1" s="1"/>
  <c r="AY276" i="1"/>
  <c r="AY325" i="1" s="1"/>
  <c r="AY80" i="1"/>
  <c r="FM269" i="1"/>
  <c r="FM245" i="1"/>
  <c r="FM251" i="1" s="1"/>
  <c r="DE269" i="1"/>
  <c r="DE245" i="1"/>
  <c r="DE251" i="1" s="1"/>
  <c r="C240" i="1"/>
  <c r="FZ238" i="1"/>
  <c r="FO240" i="1"/>
  <c r="ET269" i="1"/>
  <c r="ET245" i="1"/>
  <c r="ET251" i="1" s="1"/>
  <c r="CV316" i="1"/>
  <c r="CV282" i="1"/>
  <c r="CV276" i="1"/>
  <c r="CV325" i="1" s="1"/>
  <c r="CV272" i="1"/>
  <c r="CV279" i="1" s="1"/>
  <c r="CV286" i="1" s="1"/>
  <c r="CV301" i="1" s="1"/>
  <c r="CV80" i="1"/>
  <c r="AC240" i="1"/>
  <c r="EE269" i="1"/>
  <c r="EE245" i="1"/>
  <c r="EE251" i="1" s="1"/>
  <c r="DS269" i="1"/>
  <c r="DS245" i="1"/>
  <c r="DS251" i="1" s="1"/>
  <c r="EX316" i="1"/>
  <c r="EX276" i="1"/>
  <c r="EX325" i="1" s="1"/>
  <c r="EX286" i="1"/>
  <c r="EX301" i="1" s="1"/>
  <c r="EX272" i="1"/>
  <c r="EX279" i="1" s="1"/>
  <c r="EX282" i="1" s="1"/>
  <c r="EX80" i="1"/>
  <c r="BW230" i="1"/>
  <c r="BW234" i="1" s="1"/>
  <c r="BW239" i="1" s="1"/>
  <c r="CP316" i="1"/>
  <c r="CP272" i="1"/>
  <c r="CP279" i="1" s="1"/>
  <c r="CP286" i="1" s="1"/>
  <c r="CP301" i="1" s="1"/>
  <c r="CP282" i="1"/>
  <c r="CP276" i="1"/>
  <c r="CP325" i="1" s="1"/>
  <c r="CP80" i="1"/>
  <c r="BI230" i="1"/>
  <c r="BI234" i="1" s="1"/>
  <c r="BI239" i="1" s="1"/>
  <c r="BI240" i="1" s="1"/>
  <c r="BQ316" i="1"/>
  <c r="BQ286" i="1"/>
  <c r="BQ301" i="1" s="1"/>
  <c r="BQ272" i="1"/>
  <c r="BQ279" i="1" s="1"/>
  <c r="BQ282" i="1" s="1"/>
  <c r="BQ276" i="1"/>
  <c r="BQ325" i="1" s="1"/>
  <c r="BQ80" i="1"/>
  <c r="FX316" i="1"/>
  <c r="FX286" i="1"/>
  <c r="FX301" i="1" s="1"/>
  <c r="FX276" i="1"/>
  <c r="FX325" i="1" s="1"/>
  <c r="FX272" i="1"/>
  <c r="FX279" i="1" s="1"/>
  <c r="FX282" i="1" s="1"/>
  <c r="FX80" i="1"/>
  <c r="T316" i="1"/>
  <c r="T282" i="1"/>
  <c r="T272" i="1"/>
  <c r="T279" i="1" s="1"/>
  <c r="T286" i="1"/>
  <c r="T301" i="1" s="1"/>
  <c r="T276" i="1"/>
  <c r="T325" i="1" s="1"/>
  <c r="T80" i="1"/>
  <c r="FS296" i="1"/>
  <c r="FS288" i="1"/>
  <c r="FS324" i="1" s="1"/>
  <c r="FS291" i="1"/>
  <c r="FS294" i="1" s="1"/>
  <c r="FS285" i="1"/>
  <c r="FS299" i="1" s="1"/>
  <c r="DA291" i="1"/>
  <c r="DA294" i="1" s="1"/>
  <c r="DA296" i="1" s="1"/>
  <c r="DA288" i="1"/>
  <c r="DA324" i="1" s="1"/>
  <c r="DA285" i="1"/>
  <c r="CF316" i="1"/>
  <c r="CF272" i="1"/>
  <c r="CF279" i="1" s="1"/>
  <c r="CF282" i="1" s="1"/>
  <c r="CF276" i="1"/>
  <c r="CF325" i="1" s="1"/>
  <c r="CF80" i="1"/>
  <c r="FN316" i="1"/>
  <c r="FN286" i="1"/>
  <c r="FN301" i="1" s="1"/>
  <c r="FN276" i="1"/>
  <c r="FN325" i="1" s="1"/>
  <c r="FN282" i="1"/>
  <c r="FN272" i="1"/>
  <c r="FN279" i="1" s="1"/>
  <c r="FN80" i="1"/>
  <c r="AQ316" i="1"/>
  <c r="AQ272" i="1"/>
  <c r="AQ279" i="1" s="1"/>
  <c r="AQ282" i="1" s="1"/>
  <c r="AQ276" i="1"/>
  <c r="AQ325" i="1" s="1"/>
  <c r="AQ80" i="1"/>
  <c r="AG269" i="1"/>
  <c r="AG245" i="1"/>
  <c r="AG251" i="1" s="1"/>
  <c r="EU296" i="1"/>
  <c r="EU288" i="1"/>
  <c r="EU324" i="1" s="1"/>
  <c r="EU291" i="1"/>
  <c r="EU294" i="1" s="1"/>
  <c r="EU285" i="1"/>
  <c r="EU299" i="1" s="1"/>
  <c r="K240" i="1"/>
  <c r="CZ296" i="1"/>
  <c r="CZ291" i="1"/>
  <c r="CZ294" i="1" s="1"/>
  <c r="CZ285" i="1"/>
  <c r="CZ299" i="1" s="1"/>
  <c r="CZ288" i="1"/>
  <c r="CZ324" i="1" s="1"/>
  <c r="EM316" i="1"/>
  <c r="EM282" i="1"/>
  <c r="EM272" i="1"/>
  <c r="EM279" i="1" s="1"/>
  <c r="EM286" i="1" s="1"/>
  <c r="EM301" i="1" s="1"/>
  <c r="EM276" i="1"/>
  <c r="EM325" i="1" s="1"/>
  <c r="EM80" i="1"/>
  <c r="EV269" i="1"/>
  <c r="EV245" i="1"/>
  <c r="EV251" i="1" s="1"/>
  <c r="DQ316" i="1"/>
  <c r="DQ282" i="1"/>
  <c r="DQ276" i="1"/>
  <c r="DQ325" i="1" s="1"/>
  <c r="DQ272" i="1"/>
  <c r="DQ279" i="1" s="1"/>
  <c r="DQ286" i="1" s="1"/>
  <c r="DQ301" i="1" s="1"/>
  <c r="DQ80" i="1"/>
  <c r="BV269" i="1"/>
  <c r="BV245" i="1"/>
  <c r="BV251" i="1" s="1"/>
  <c r="FB269" i="1"/>
  <c r="FB245" i="1"/>
  <c r="FB251" i="1" s="1"/>
  <c r="CC291" i="1"/>
  <c r="CC294" i="1" s="1"/>
  <c r="CC296" i="1" s="1"/>
  <c r="CC288" i="1"/>
  <c r="CC324" i="1" s="1"/>
  <c r="CC285" i="1"/>
  <c r="DV316" i="1"/>
  <c r="DV272" i="1"/>
  <c r="DV279" i="1" s="1"/>
  <c r="DV286" i="1" s="1"/>
  <c r="DV301" i="1" s="1"/>
  <c r="DV276" i="1"/>
  <c r="DV325" i="1" s="1"/>
  <c r="DV282" i="1"/>
  <c r="DV80" i="1"/>
  <c r="AD316" i="1"/>
  <c r="AD272" i="1"/>
  <c r="AD279" i="1" s="1"/>
  <c r="AD286" i="1"/>
  <c r="AD301" i="1" s="1"/>
  <c r="AD276" i="1"/>
  <c r="AD325" i="1" s="1"/>
  <c r="AD282" i="1"/>
  <c r="AD80" i="1"/>
  <c r="FT291" i="1"/>
  <c r="FT294" i="1" s="1"/>
  <c r="FT296" i="1" s="1"/>
  <c r="FT285" i="1"/>
  <c r="FT288" i="1"/>
  <c r="FT324" i="1" s="1"/>
  <c r="CJ316" i="1"/>
  <c r="CJ276" i="1"/>
  <c r="CJ325" i="1" s="1"/>
  <c r="CJ272" i="1"/>
  <c r="CJ279" i="1" s="1"/>
  <c r="CJ286" i="1" s="1"/>
  <c r="CJ301" i="1" s="1"/>
  <c r="CJ80" i="1"/>
  <c r="FP316" i="1"/>
  <c r="FP286" i="1"/>
  <c r="FP301" i="1" s="1"/>
  <c r="FP276" i="1"/>
  <c r="FP325" i="1" s="1"/>
  <c r="FP272" i="1"/>
  <c r="FP279" i="1" s="1"/>
  <c r="FP282" i="1" s="1"/>
  <c r="FP80" i="1"/>
  <c r="DF316" i="1"/>
  <c r="DF286" i="1"/>
  <c r="DF301" i="1" s="1"/>
  <c r="DF276" i="1"/>
  <c r="DF325" i="1" s="1"/>
  <c r="DF272" i="1"/>
  <c r="DF279" i="1" s="1"/>
  <c r="DF282" i="1"/>
  <c r="DF80" i="1"/>
  <c r="BD316" i="1"/>
  <c r="BD276" i="1"/>
  <c r="BD325" i="1" s="1"/>
  <c r="BD272" i="1"/>
  <c r="BD279" i="1" s="1"/>
  <c r="BD286" i="1" s="1"/>
  <c r="BD301" i="1" s="1"/>
  <c r="BD282" i="1"/>
  <c r="BD80" i="1"/>
  <c r="BF269" i="1" l="1"/>
  <c r="BF245" i="1"/>
  <c r="BF251" i="1" s="1"/>
  <c r="EH288" i="1"/>
  <c r="EH324" i="1" s="1"/>
  <c r="EH291" i="1"/>
  <c r="EH294" i="1" s="1"/>
  <c r="EH296" i="1" s="1"/>
  <c r="EH285" i="1"/>
  <c r="EB288" i="1"/>
  <c r="EB324" i="1" s="1"/>
  <c r="EB285" i="1"/>
  <c r="EB291" i="1"/>
  <c r="EB294" i="1" s="1"/>
  <c r="EB296" i="1" s="1"/>
  <c r="AK269" i="1"/>
  <c r="AK245" i="1"/>
  <c r="AK251" i="1" s="1"/>
  <c r="EI285" i="1"/>
  <c r="AI291" i="1"/>
  <c r="AI294" i="1" s="1"/>
  <c r="AI296" i="1" s="1"/>
  <c r="AI285" i="1"/>
  <c r="AI288" i="1"/>
  <c r="AI324" i="1" s="1"/>
  <c r="AQ285" i="1"/>
  <c r="BQ288" i="1"/>
  <c r="BQ324" i="1" s="1"/>
  <c r="BQ285" i="1"/>
  <c r="BQ291" i="1"/>
  <c r="BQ294" i="1" s="1"/>
  <c r="BQ296" i="1" s="1"/>
  <c r="BC296" i="1"/>
  <c r="BC288" i="1"/>
  <c r="BC324" i="1" s="1"/>
  <c r="BC291" i="1"/>
  <c r="BC294" i="1" s="1"/>
  <c r="BC285" i="1"/>
  <c r="BC299" i="1" s="1"/>
  <c r="DI291" i="1"/>
  <c r="DI294" i="1" s="1"/>
  <c r="DI288" i="1"/>
  <c r="DI324" i="1" s="1"/>
  <c r="DI285" i="1"/>
  <c r="DI296" i="1"/>
  <c r="EA291" i="1"/>
  <c r="EA294" i="1" s="1"/>
  <c r="EA296" i="1" s="1"/>
  <c r="EA288" i="1"/>
  <c r="EA324" i="1" s="1"/>
  <c r="EA285" i="1"/>
  <c r="EA299" i="1" s="1"/>
  <c r="CM291" i="1"/>
  <c r="CM294" i="1" s="1"/>
  <c r="CM296" i="1"/>
  <c r="CM288" i="1"/>
  <c r="CM324" i="1" s="1"/>
  <c r="CM285" i="1"/>
  <c r="CM299" i="1" s="1"/>
  <c r="U288" i="1"/>
  <c r="U324" i="1" s="1"/>
  <c r="U285" i="1"/>
  <c r="U291" i="1"/>
  <c r="U294" i="1" s="1"/>
  <c r="U296" i="1" s="1"/>
  <c r="FP288" i="1"/>
  <c r="FP324" i="1" s="1"/>
  <c r="FP285" i="1"/>
  <c r="FP291" i="1"/>
  <c r="FP294" i="1" s="1"/>
  <c r="FP296" i="1" s="1"/>
  <c r="CF285" i="1"/>
  <c r="FX288" i="1"/>
  <c r="FX324" i="1" s="1"/>
  <c r="FX285" i="1"/>
  <c r="FX291" i="1"/>
  <c r="FX294" i="1" s="1"/>
  <c r="FX296" i="1" s="1"/>
  <c r="FC285" i="1"/>
  <c r="AH288" i="1"/>
  <c r="AH324" i="1" s="1"/>
  <c r="AH285" i="1"/>
  <c r="AH291" i="1"/>
  <c r="AH294" i="1" s="1"/>
  <c r="AH296" i="1" s="1"/>
  <c r="BI269" i="1"/>
  <c r="BI245" i="1"/>
  <c r="BI251" i="1" s="1"/>
  <c r="EX288" i="1"/>
  <c r="EX324" i="1" s="1"/>
  <c r="EX285" i="1"/>
  <c r="EX291" i="1"/>
  <c r="EX294" i="1" s="1"/>
  <c r="EX296" i="1" s="1"/>
  <c r="EG316" i="1"/>
  <c r="EG286" i="1"/>
  <c r="EG301" i="1" s="1"/>
  <c r="EG276" i="1"/>
  <c r="EG325" i="1" s="1"/>
  <c r="EG272" i="1"/>
  <c r="EG279" i="1" s="1"/>
  <c r="EG282" i="1" s="1"/>
  <c r="EG80" i="1"/>
  <c r="F316" i="1"/>
  <c r="F286" i="1"/>
  <c r="F301" i="1" s="1"/>
  <c r="F272" i="1"/>
  <c r="F279" i="1" s="1"/>
  <c r="F276" i="1"/>
  <c r="F325" i="1" s="1"/>
  <c r="F282" i="1"/>
  <c r="F80" i="1"/>
  <c r="FZ234" i="1"/>
  <c r="CC299" i="1"/>
  <c r="AG316" i="1"/>
  <c r="AG286" i="1"/>
  <c r="AG301" i="1" s="1"/>
  <c r="AG276" i="1"/>
  <c r="AG325" i="1" s="1"/>
  <c r="AG272" i="1"/>
  <c r="AG279" i="1" s="1"/>
  <c r="AG282" i="1" s="1"/>
  <c r="AG80" i="1"/>
  <c r="CF286" i="1"/>
  <c r="CF301" i="1" s="1"/>
  <c r="FO269" i="1"/>
  <c r="FO245" i="1"/>
  <c r="FO251" i="1" s="1"/>
  <c r="BG316" i="1"/>
  <c r="BG282" i="1"/>
  <c r="BG272" i="1"/>
  <c r="BG279" i="1" s="1"/>
  <c r="BG286" i="1" s="1"/>
  <c r="BG301" i="1" s="1"/>
  <c r="BG276" i="1"/>
  <c r="BG325" i="1" s="1"/>
  <c r="BG80" i="1"/>
  <c r="FC286" i="1"/>
  <c r="FC301" i="1" s="1"/>
  <c r="H282" i="1"/>
  <c r="DJ316" i="1"/>
  <c r="DJ282" i="1"/>
  <c r="DJ276" i="1"/>
  <c r="DJ325" i="1" s="1"/>
  <c r="DJ272" i="1"/>
  <c r="DJ279" i="1" s="1"/>
  <c r="DJ286" i="1" s="1"/>
  <c r="DJ301" i="1" s="1"/>
  <c r="DJ80" i="1"/>
  <c r="DL316" i="1"/>
  <c r="DL276" i="1"/>
  <c r="DL325" i="1" s="1"/>
  <c r="DL272" i="1"/>
  <c r="DL279" i="1" s="1"/>
  <c r="DL282" i="1" s="1"/>
  <c r="DL80" i="1"/>
  <c r="CI288" i="1"/>
  <c r="CI324" i="1" s="1"/>
  <c r="CI291" i="1"/>
  <c r="CI294" i="1" s="1"/>
  <c r="CI296" i="1" s="1"/>
  <c r="CI285" i="1"/>
  <c r="D282" i="1"/>
  <c r="DK282" i="1"/>
  <c r="EQ282" i="1"/>
  <c r="BN282" i="1"/>
  <c r="W288" i="1"/>
  <c r="W324" i="1" s="1"/>
  <c r="W291" i="1"/>
  <c r="W294" i="1" s="1"/>
  <c r="W296" i="1" s="1"/>
  <c r="W285" i="1"/>
  <c r="DZ316" i="1"/>
  <c r="DZ282" i="1"/>
  <c r="DZ272" i="1"/>
  <c r="DZ279" i="1" s="1"/>
  <c r="DZ286" i="1" s="1"/>
  <c r="DZ301" i="1" s="1"/>
  <c r="DZ276" i="1"/>
  <c r="DZ325" i="1" s="1"/>
  <c r="DZ80" i="1"/>
  <c r="FV296" i="1"/>
  <c r="FV291" i="1"/>
  <c r="FV294" i="1" s="1"/>
  <c r="FV288" i="1"/>
  <c r="FV324" i="1" s="1"/>
  <c r="FV285" i="1"/>
  <c r="AX316" i="1"/>
  <c r="AX272" i="1"/>
  <c r="AX279" i="1" s="1"/>
  <c r="AX286" i="1" s="1"/>
  <c r="AX301" i="1" s="1"/>
  <c r="AX276" i="1"/>
  <c r="AX325" i="1" s="1"/>
  <c r="AX80" i="1"/>
  <c r="CN316" i="1"/>
  <c r="CN282" i="1"/>
  <c r="CN272" i="1"/>
  <c r="CN279" i="1" s="1"/>
  <c r="CN286" i="1" s="1"/>
  <c r="CN301" i="1" s="1"/>
  <c r="CN276" i="1"/>
  <c r="CN325" i="1" s="1"/>
  <c r="CN80" i="1"/>
  <c r="BB316" i="1"/>
  <c r="BB286" i="1"/>
  <c r="BB301" i="1" s="1"/>
  <c r="BB282" i="1"/>
  <c r="BB272" i="1"/>
  <c r="BB279" i="1" s="1"/>
  <c r="BB276" i="1"/>
  <c r="BB325" i="1" s="1"/>
  <c r="BB80" i="1"/>
  <c r="AM291" i="1"/>
  <c r="AM294" i="1" s="1"/>
  <c r="AM296" i="1" s="1"/>
  <c r="BO299" i="1"/>
  <c r="AC269" i="1"/>
  <c r="AC245" i="1"/>
  <c r="AC251" i="1" s="1"/>
  <c r="BJ296" i="1"/>
  <c r="BJ291" i="1"/>
  <c r="BJ294" i="1" s="1"/>
  <c r="BJ288" i="1"/>
  <c r="BJ324" i="1" s="1"/>
  <c r="BJ285" i="1"/>
  <c r="BJ299" i="1" s="1"/>
  <c r="R316" i="1"/>
  <c r="R272" i="1"/>
  <c r="R279" i="1" s="1"/>
  <c r="R282" i="1" s="1"/>
  <c r="R276" i="1"/>
  <c r="R325" i="1" s="1"/>
  <c r="R80" i="1"/>
  <c r="BD296" i="1"/>
  <c r="BD291" i="1"/>
  <c r="BD294" i="1" s="1"/>
  <c r="BD285" i="1"/>
  <c r="BD299" i="1" s="1"/>
  <c r="BD288" i="1"/>
  <c r="BD324" i="1" s="1"/>
  <c r="FT299" i="1"/>
  <c r="FN291" i="1"/>
  <c r="FN294" i="1" s="1"/>
  <c r="FN296" i="1" s="1"/>
  <c r="FN288" i="1"/>
  <c r="FN324" i="1" s="1"/>
  <c r="FN285" i="1"/>
  <c r="CP291" i="1"/>
  <c r="CP294" i="1" s="1"/>
  <c r="CP296" i="1" s="1"/>
  <c r="CP285" i="1"/>
  <c r="CP288" i="1"/>
  <c r="CP324" i="1" s="1"/>
  <c r="EJ269" i="1"/>
  <c r="EJ245" i="1"/>
  <c r="EJ251" i="1" s="1"/>
  <c r="DW316" i="1"/>
  <c r="DW286" i="1"/>
  <c r="DW301" i="1" s="1"/>
  <c r="DW272" i="1"/>
  <c r="DW279" i="1" s="1"/>
  <c r="DW282" i="1" s="1"/>
  <c r="DW276" i="1"/>
  <c r="DW325" i="1" s="1"/>
  <c r="DW80" i="1"/>
  <c r="CD296" i="1"/>
  <c r="CD288" i="1"/>
  <c r="CD324" i="1" s="1"/>
  <c r="CD291" i="1"/>
  <c r="CD294" i="1" s="1"/>
  <c r="CD285" i="1"/>
  <c r="CD299" i="1" s="1"/>
  <c r="EY282" i="1"/>
  <c r="ED296" i="1"/>
  <c r="ED291" i="1"/>
  <c r="ED294" i="1" s="1"/>
  <c r="ED285" i="1"/>
  <c r="ED299" i="1" s="1"/>
  <c r="ED288" i="1"/>
  <c r="ED324" i="1" s="1"/>
  <c r="DN296" i="1"/>
  <c r="DN291" i="1"/>
  <c r="DN294" i="1" s="1"/>
  <c r="DN285" i="1"/>
  <c r="DN299" i="1" s="1"/>
  <c r="DN288" i="1"/>
  <c r="DN324" i="1" s="1"/>
  <c r="AJ316" i="1"/>
  <c r="AJ282" i="1"/>
  <c r="AJ272" i="1"/>
  <c r="AJ279" i="1" s="1"/>
  <c r="AJ286" i="1" s="1"/>
  <c r="AJ301" i="1" s="1"/>
  <c r="AJ276" i="1"/>
  <c r="AJ325" i="1" s="1"/>
  <c r="AJ80" i="1"/>
  <c r="EF296" i="1"/>
  <c r="EF291" i="1"/>
  <c r="EF294" i="1" s="1"/>
  <c r="EF288" i="1"/>
  <c r="EF324" i="1" s="1"/>
  <c r="EF285" i="1"/>
  <c r="DM316" i="1"/>
  <c r="DM276" i="1"/>
  <c r="DM325" i="1" s="1"/>
  <c r="DM272" i="1"/>
  <c r="DM279" i="1" s="1"/>
  <c r="DM282" i="1" s="1"/>
  <c r="DM80" i="1"/>
  <c r="EW282" i="1"/>
  <c r="CR299" i="1"/>
  <c r="FA269" i="1"/>
  <c r="FA245" i="1"/>
  <c r="FA251" i="1" s="1"/>
  <c r="AM288" i="1"/>
  <c r="AM324" i="1" s="1"/>
  <c r="CG296" i="1"/>
  <c r="CG288" i="1"/>
  <c r="CG324" i="1" s="1"/>
  <c r="CG285" i="1"/>
  <c r="CG299" i="1" s="1"/>
  <c r="CG291" i="1"/>
  <c r="CG294" i="1" s="1"/>
  <c r="FK296" i="1"/>
  <c r="FK288" i="1"/>
  <c r="FK324" i="1" s="1"/>
  <c r="FK291" i="1"/>
  <c r="FK294" i="1" s="1"/>
  <c r="FK285" i="1"/>
  <c r="AZ316" i="1"/>
  <c r="AZ272" i="1"/>
  <c r="AZ279" i="1" s="1"/>
  <c r="AZ282" i="1" s="1"/>
  <c r="AZ276" i="1"/>
  <c r="AZ325" i="1" s="1"/>
  <c r="AZ286" i="1"/>
  <c r="AZ301" i="1" s="1"/>
  <c r="AZ80" i="1"/>
  <c r="ES269" i="1"/>
  <c r="ES245" i="1"/>
  <c r="ES251" i="1" s="1"/>
  <c r="AM299" i="1"/>
  <c r="K245" i="1"/>
  <c r="K251" i="1" s="1"/>
  <c r="K269" i="1"/>
  <c r="C269" i="1"/>
  <c r="C245" i="1"/>
  <c r="C251" i="1" s="1"/>
  <c r="FZ240" i="1"/>
  <c r="AT316" i="1"/>
  <c r="AT272" i="1"/>
  <c r="AT279" i="1" s="1"/>
  <c r="AT286" i="1" s="1"/>
  <c r="AT301" i="1" s="1"/>
  <c r="AT276" i="1"/>
  <c r="AT325" i="1" s="1"/>
  <c r="AT80" i="1"/>
  <c r="P282" i="1"/>
  <c r="CO316" i="1"/>
  <c r="CO276" i="1"/>
  <c r="CO325" i="1" s="1"/>
  <c r="CO282" i="1"/>
  <c r="CO272" i="1"/>
  <c r="CO279" i="1" s="1"/>
  <c r="CO286" i="1" s="1"/>
  <c r="CO301" i="1" s="1"/>
  <c r="CO80" i="1"/>
  <c r="AP299" i="1"/>
  <c r="EN282" i="1"/>
  <c r="E288" i="1"/>
  <c r="E324" i="1" s="1"/>
  <c r="E296" i="1"/>
  <c r="E291" i="1"/>
  <c r="E294" i="1" s="1"/>
  <c r="E285" i="1"/>
  <c r="E299" i="1" s="1"/>
  <c r="BM316" i="1"/>
  <c r="BM276" i="1"/>
  <c r="BM325" i="1" s="1"/>
  <c r="BM272" i="1"/>
  <c r="BM279" i="1" s="1"/>
  <c r="BM286" i="1" s="1"/>
  <c r="BM301" i="1" s="1"/>
  <c r="BM80" i="1"/>
  <c r="BK316" i="1"/>
  <c r="BK286" i="1"/>
  <c r="BK301" i="1" s="1"/>
  <c r="BK272" i="1"/>
  <c r="BK279" i="1" s="1"/>
  <c r="BK282" i="1" s="1"/>
  <c r="BK276" i="1"/>
  <c r="BK325" i="1" s="1"/>
  <c r="BK80" i="1"/>
  <c r="Y299" i="1"/>
  <c r="BP316" i="1"/>
  <c r="BP282" i="1"/>
  <c r="BP272" i="1"/>
  <c r="BP279" i="1" s="1"/>
  <c r="BP286" i="1" s="1"/>
  <c r="BP301" i="1" s="1"/>
  <c r="BP276" i="1"/>
  <c r="BP325" i="1" s="1"/>
  <c r="BP80" i="1"/>
  <c r="BR288" i="1"/>
  <c r="BR324" i="1" s="1"/>
  <c r="AL316" i="1"/>
  <c r="AL286" i="1"/>
  <c r="AL301" i="1" s="1"/>
  <c r="AL272" i="1"/>
  <c r="AL279" i="1" s="1"/>
  <c r="AL282" i="1"/>
  <c r="AL276" i="1"/>
  <c r="AL325" i="1" s="1"/>
  <c r="AL80" i="1"/>
  <c r="ET316" i="1"/>
  <c r="ET286" i="1"/>
  <c r="ET301" i="1" s="1"/>
  <c r="ET272" i="1"/>
  <c r="ET279" i="1" s="1"/>
  <c r="ET282" i="1" s="1"/>
  <c r="ET276" i="1"/>
  <c r="ET325" i="1" s="1"/>
  <c r="ET80" i="1"/>
  <c r="FJ316" i="1"/>
  <c r="FJ272" i="1"/>
  <c r="FJ279" i="1" s="1"/>
  <c r="FJ286" i="1" s="1"/>
  <c r="FJ301" i="1" s="1"/>
  <c r="FJ276" i="1"/>
  <c r="FJ325" i="1" s="1"/>
  <c r="FJ80" i="1"/>
  <c r="I291" i="1"/>
  <c r="I294" i="1" s="1"/>
  <c r="I296" i="1"/>
  <c r="I285" i="1"/>
  <c r="I299" i="1" s="1"/>
  <c r="I288" i="1"/>
  <c r="I324" i="1" s="1"/>
  <c r="FW316" i="1"/>
  <c r="FW286" i="1"/>
  <c r="FW301" i="1" s="1"/>
  <c r="FW276" i="1"/>
  <c r="FW325" i="1" s="1"/>
  <c r="FW272" i="1"/>
  <c r="FW279" i="1" s="1"/>
  <c r="FW282" i="1" s="1"/>
  <c r="FW80" i="1"/>
  <c r="DQ296" i="1"/>
  <c r="DQ291" i="1"/>
  <c r="DQ294" i="1" s="1"/>
  <c r="DQ285" i="1"/>
  <c r="DQ288" i="1"/>
  <c r="DQ324" i="1" s="1"/>
  <c r="DA299" i="1"/>
  <c r="CV296" i="1"/>
  <c r="CV288" i="1"/>
  <c r="CV324" i="1" s="1"/>
  <c r="CV291" i="1"/>
  <c r="CV294" i="1" s="1"/>
  <c r="CV285" i="1"/>
  <c r="AY291" i="1"/>
  <c r="AY294" i="1" s="1"/>
  <c r="AY296" i="1" s="1"/>
  <c r="AY288" i="1"/>
  <c r="AY324" i="1" s="1"/>
  <c r="AY285" i="1"/>
  <c r="AY299" i="1" s="1"/>
  <c r="DU316" i="1"/>
  <c r="DU276" i="1"/>
  <c r="DU325" i="1" s="1"/>
  <c r="DU272" i="1"/>
  <c r="DU279" i="1" s="1"/>
  <c r="DU282" i="1" s="1"/>
  <c r="DU80" i="1"/>
  <c r="AS296" i="1"/>
  <c r="AS288" i="1"/>
  <c r="AS324" i="1" s="1"/>
  <c r="AS285" i="1"/>
  <c r="AS299" i="1" s="1"/>
  <c r="AS291" i="1"/>
  <c r="AS294" i="1" s="1"/>
  <c r="Q296" i="1"/>
  <c r="Q291" i="1"/>
  <c r="Q294" i="1" s="1"/>
  <c r="Q288" i="1"/>
  <c r="Q324" i="1" s="1"/>
  <c r="Q285" i="1"/>
  <c r="CH316" i="1"/>
  <c r="CH272" i="1"/>
  <c r="CH279" i="1" s="1"/>
  <c r="CH286" i="1" s="1"/>
  <c r="CH301" i="1" s="1"/>
  <c r="CH276" i="1"/>
  <c r="CH325" i="1" s="1"/>
  <c r="CH80" i="1"/>
  <c r="AR245" i="1"/>
  <c r="AR251" i="1" s="1"/>
  <c r="AR269" i="1"/>
  <c r="EO291" i="1"/>
  <c r="EO294" i="1" s="1"/>
  <c r="EO296" i="1" s="1"/>
  <c r="EO288" i="1"/>
  <c r="EO324" i="1" s="1"/>
  <c r="EO285" i="1"/>
  <c r="CE288" i="1"/>
  <c r="CE324" i="1" s="1"/>
  <c r="BR291" i="1"/>
  <c r="BR294" i="1" s="1"/>
  <c r="BR296" i="1" s="1"/>
  <c r="FQ291" i="1"/>
  <c r="FQ294" i="1" s="1"/>
  <c r="FQ296" i="1" s="1"/>
  <c r="T288" i="1"/>
  <c r="T324" i="1" s="1"/>
  <c r="T291" i="1"/>
  <c r="T294" i="1" s="1"/>
  <c r="T296" i="1" s="1"/>
  <c r="T285" i="1"/>
  <c r="T299" i="1" s="1"/>
  <c r="DV291" i="1"/>
  <c r="DV294" i="1" s="1"/>
  <c r="DV296" i="1" s="1"/>
  <c r="DV288" i="1"/>
  <c r="DV324" i="1" s="1"/>
  <c r="DV285" i="1"/>
  <c r="EM288" i="1"/>
  <c r="EM324" i="1" s="1"/>
  <c r="EM291" i="1"/>
  <c r="EM294" i="1" s="1"/>
  <c r="EM296" i="1" s="1"/>
  <c r="EM285" i="1"/>
  <c r="EM299" i="1" s="1"/>
  <c r="AQ286" i="1"/>
  <c r="AQ301" i="1" s="1"/>
  <c r="DS316" i="1"/>
  <c r="DS276" i="1"/>
  <c r="DS325" i="1" s="1"/>
  <c r="DS272" i="1"/>
  <c r="DS279" i="1" s="1"/>
  <c r="DS286" i="1" s="1"/>
  <c r="DS301" i="1" s="1"/>
  <c r="DS80" i="1"/>
  <c r="DE316" i="1"/>
  <c r="DE276" i="1"/>
  <c r="DE325" i="1" s="1"/>
  <c r="DE272" i="1"/>
  <c r="DE279" i="1" s="1"/>
  <c r="DE282" i="1" s="1"/>
  <c r="DE80" i="1"/>
  <c r="BS282" i="1"/>
  <c r="DR316" i="1"/>
  <c r="DR286" i="1"/>
  <c r="DR301" i="1" s="1"/>
  <c r="DR276" i="1"/>
  <c r="DR325" i="1" s="1"/>
  <c r="DR272" i="1"/>
  <c r="DR279" i="1" s="1"/>
  <c r="DR282" i="1" s="1"/>
  <c r="DR80" i="1"/>
  <c r="DD269" i="1"/>
  <c r="DD245" i="1"/>
  <c r="DD251" i="1" s="1"/>
  <c r="DO288" i="1"/>
  <c r="DO324" i="1" s="1"/>
  <c r="DO291" i="1"/>
  <c r="DO294" i="1" s="1"/>
  <c r="DO296" i="1" s="1"/>
  <c r="DO285" i="1"/>
  <c r="DO299" i="1" s="1"/>
  <c r="EI286" i="1"/>
  <c r="EI301" i="1" s="1"/>
  <c r="ER296" i="1"/>
  <c r="ER288" i="1"/>
  <c r="ER324" i="1" s="1"/>
  <c r="ER285" i="1"/>
  <c r="ER299" i="1" s="1"/>
  <c r="ER291" i="1"/>
  <c r="ER294" i="1" s="1"/>
  <c r="AA282" i="1"/>
  <c r="CA316" i="1"/>
  <c r="CA286" i="1"/>
  <c r="CA301" i="1" s="1"/>
  <c r="CA272" i="1"/>
  <c r="CA279" i="1" s="1"/>
  <c r="CA282" i="1" s="1"/>
  <c r="CA276" i="1"/>
  <c r="CA325" i="1" s="1"/>
  <c r="CA80" i="1"/>
  <c r="AB316" i="1"/>
  <c r="AB272" i="1"/>
  <c r="AB279" i="1" s="1"/>
  <c r="AB286" i="1" s="1"/>
  <c r="AB301" i="1" s="1"/>
  <c r="AB276" i="1"/>
  <c r="AB325" i="1" s="1"/>
  <c r="AB80" i="1"/>
  <c r="EC299" i="1"/>
  <c r="FI316" i="1"/>
  <c r="FI276" i="1"/>
  <c r="FI325" i="1" s="1"/>
  <c r="FI272" i="1"/>
  <c r="FI279" i="1" s="1"/>
  <c r="FI286" i="1" s="1"/>
  <c r="FI301" i="1" s="1"/>
  <c r="FI80" i="1"/>
  <c r="FD299" i="1"/>
  <c r="BA316" i="1"/>
  <c r="BA286" i="1"/>
  <c r="BA301" i="1" s="1"/>
  <c r="BA282" i="1"/>
  <c r="BA272" i="1"/>
  <c r="BA279" i="1" s="1"/>
  <c r="BA276" i="1"/>
  <c r="BA325" i="1" s="1"/>
  <c r="BA80" i="1"/>
  <c r="FE299" i="1"/>
  <c r="G316" i="1"/>
  <c r="G286" i="1"/>
  <c r="G301" i="1" s="1"/>
  <c r="G272" i="1"/>
  <c r="G279" i="1" s="1"/>
  <c r="G282" i="1" s="1"/>
  <c r="G276" i="1"/>
  <c r="G325" i="1" s="1"/>
  <c r="G80" i="1"/>
  <c r="DF291" i="1"/>
  <c r="DF294" i="1" s="1"/>
  <c r="DF296" i="1" s="1"/>
  <c r="DF288" i="1"/>
  <c r="DF324" i="1" s="1"/>
  <c r="DF285" i="1"/>
  <c r="DF299" i="1" s="1"/>
  <c r="EV316" i="1"/>
  <c r="EV286" i="1"/>
  <c r="EV301" i="1" s="1"/>
  <c r="EV276" i="1"/>
  <c r="EV325" i="1" s="1"/>
  <c r="EV282" i="1"/>
  <c r="EV272" i="1"/>
  <c r="EV279" i="1" s="1"/>
  <c r="EV80" i="1"/>
  <c r="BW245" i="1"/>
  <c r="BW251" i="1" s="1"/>
  <c r="BW269" i="1"/>
  <c r="EL316" i="1"/>
  <c r="EL272" i="1"/>
  <c r="EL279" i="1" s="1"/>
  <c r="EL286" i="1" s="1"/>
  <c r="EL301" i="1" s="1"/>
  <c r="EL276" i="1"/>
  <c r="EL325" i="1" s="1"/>
  <c r="EL80" i="1"/>
  <c r="CJ282" i="1"/>
  <c r="AD296" i="1"/>
  <c r="AD291" i="1"/>
  <c r="AD294" i="1" s="1"/>
  <c r="AD288" i="1"/>
  <c r="AD324" i="1" s="1"/>
  <c r="AD285" i="1"/>
  <c r="DX299" i="1"/>
  <c r="CT269" i="1"/>
  <c r="CT245" i="1"/>
  <c r="CT251" i="1" s="1"/>
  <c r="DT316" i="1"/>
  <c r="DT286" i="1"/>
  <c r="DT301" i="1" s="1"/>
  <c r="DT282" i="1"/>
  <c r="DT276" i="1"/>
  <c r="DT325" i="1" s="1"/>
  <c r="DT272" i="1"/>
  <c r="DT279" i="1" s="1"/>
  <c r="DT80" i="1"/>
  <c r="V316" i="1"/>
  <c r="V286" i="1"/>
  <c r="V301" i="1" s="1"/>
  <c r="V272" i="1"/>
  <c r="V279" i="1" s="1"/>
  <c r="V276" i="1"/>
  <c r="V325" i="1" s="1"/>
  <c r="V282" i="1"/>
  <c r="V80" i="1"/>
  <c r="AO282" i="1"/>
  <c r="FU282" i="1"/>
  <c r="BH245" i="1"/>
  <c r="BH251" i="1" s="1"/>
  <c r="BH269" i="1"/>
  <c r="O288" i="1"/>
  <c r="O324" i="1" s="1"/>
  <c r="O291" i="1"/>
  <c r="O294" i="1" s="1"/>
  <c r="O296" i="1" s="1"/>
  <c r="O285" i="1"/>
  <c r="O299" i="1" s="1"/>
  <c r="AW299" i="1"/>
  <c r="FQ288" i="1"/>
  <c r="FQ324" i="1" s="1"/>
  <c r="BV316" i="1"/>
  <c r="BV282" i="1"/>
  <c r="BV272" i="1"/>
  <c r="BV279" i="1" s="1"/>
  <c r="BV286" i="1" s="1"/>
  <c r="BV301" i="1" s="1"/>
  <c r="BV276" i="1"/>
  <c r="BV325" i="1" s="1"/>
  <c r="BV80" i="1"/>
  <c r="L296" i="1"/>
  <c r="L288" i="1"/>
  <c r="L324" i="1" s="1"/>
  <c r="L291" i="1"/>
  <c r="L294" i="1" s="1"/>
  <c r="L285" i="1"/>
  <c r="FB316" i="1"/>
  <c r="FB286" i="1"/>
  <c r="FB301" i="1" s="1"/>
  <c r="FB282" i="1"/>
  <c r="FB272" i="1"/>
  <c r="FB279" i="1" s="1"/>
  <c r="FB276" i="1"/>
  <c r="FB325" i="1" s="1"/>
  <c r="FB80" i="1"/>
  <c r="EE316" i="1"/>
  <c r="EE272" i="1"/>
  <c r="EE279" i="1" s="1"/>
  <c r="EE282" i="1" s="1"/>
  <c r="EE276" i="1"/>
  <c r="EE325" i="1" s="1"/>
  <c r="EE80" i="1"/>
  <c r="FM316" i="1"/>
  <c r="FM276" i="1"/>
  <c r="FM325" i="1" s="1"/>
  <c r="FM272" i="1"/>
  <c r="FM279" i="1" s="1"/>
  <c r="FM286" i="1" s="1"/>
  <c r="FM301" i="1" s="1"/>
  <c r="FM80" i="1"/>
  <c r="Z269" i="1"/>
  <c r="Z245" i="1"/>
  <c r="Z251" i="1" s="1"/>
  <c r="CL269" i="1"/>
  <c r="CL245" i="1"/>
  <c r="CL251" i="1" s="1"/>
  <c r="FL316" i="1"/>
  <c r="FL276" i="1"/>
  <c r="FL325" i="1" s="1"/>
  <c r="FL282" i="1"/>
  <c r="FL272" i="1"/>
  <c r="FL279" i="1" s="1"/>
  <c r="FL286" i="1" s="1"/>
  <c r="FL301" i="1" s="1"/>
  <c r="FL80" i="1"/>
  <c r="EZ269" i="1"/>
  <c r="EZ245" i="1"/>
  <c r="EZ251" i="1" s="1"/>
  <c r="FZ239" i="1"/>
  <c r="BZ316" i="1"/>
  <c r="BZ286" i="1"/>
  <c r="BZ301" i="1" s="1"/>
  <c r="BZ272" i="1"/>
  <c r="BZ279" i="1" s="1"/>
  <c r="BZ282" i="1" s="1"/>
  <c r="BZ276" i="1"/>
  <c r="BZ325" i="1" s="1"/>
  <c r="BZ80" i="1"/>
  <c r="CK316" i="1"/>
  <c r="CK286" i="1"/>
  <c r="CK301" i="1" s="1"/>
  <c r="CK276" i="1"/>
  <c r="CK325" i="1" s="1"/>
  <c r="CK272" i="1"/>
  <c r="CK279" i="1" s="1"/>
  <c r="CK282" i="1" s="1"/>
  <c r="CK80" i="1"/>
  <c r="J299" i="1"/>
  <c r="CE291" i="1"/>
  <c r="CE294" i="1" s="1"/>
  <c r="CE296" i="1" s="1"/>
  <c r="BE316" i="1"/>
  <c r="BE286" i="1"/>
  <c r="BE301" i="1" s="1"/>
  <c r="BE276" i="1"/>
  <c r="BE325" i="1" s="1"/>
  <c r="BE272" i="1"/>
  <c r="BE279" i="1" s="1"/>
  <c r="BE282" i="1" s="1"/>
  <c r="BE80" i="1"/>
  <c r="N316" i="1"/>
  <c r="N272" i="1"/>
  <c r="N279" i="1" s="1"/>
  <c r="N286" i="1" s="1"/>
  <c r="N301" i="1" s="1"/>
  <c r="N276" i="1"/>
  <c r="N325" i="1" s="1"/>
  <c r="N80" i="1"/>
  <c r="DR288" i="1" l="1"/>
  <c r="DR324" i="1" s="1"/>
  <c r="DR285" i="1"/>
  <c r="DR291" i="1"/>
  <c r="DR294" i="1" s="1"/>
  <c r="DR296" i="1" s="1"/>
  <c r="DL285" i="1"/>
  <c r="EG291" i="1"/>
  <c r="EG294" i="1" s="1"/>
  <c r="EG296" i="1" s="1"/>
  <c r="EG285" i="1"/>
  <c r="EG288" i="1"/>
  <c r="EG324" i="1" s="1"/>
  <c r="CK291" i="1"/>
  <c r="CK294" i="1" s="1"/>
  <c r="CK296" i="1" s="1"/>
  <c r="CK288" i="1"/>
  <c r="CK324" i="1" s="1"/>
  <c r="CK285" i="1"/>
  <c r="CK299" i="1" s="1"/>
  <c r="CA288" i="1"/>
  <c r="CA324" i="1" s="1"/>
  <c r="CA291" i="1"/>
  <c r="CA294" i="1" s="1"/>
  <c r="CA296" i="1" s="1"/>
  <c r="CA285" i="1"/>
  <c r="CA299" i="1" s="1"/>
  <c r="DW288" i="1"/>
  <c r="DW324" i="1" s="1"/>
  <c r="DW291" i="1"/>
  <c r="DW294" i="1" s="1"/>
  <c r="DW296" i="1" s="1"/>
  <c r="DW285" i="1"/>
  <c r="DW299" i="1" s="1"/>
  <c r="BE291" i="1"/>
  <c r="BE294" i="1" s="1"/>
  <c r="BE296" i="1" s="1"/>
  <c r="BE285" i="1"/>
  <c r="BE288" i="1"/>
  <c r="BE324" i="1" s="1"/>
  <c r="ET291" i="1"/>
  <c r="ET294" i="1" s="1"/>
  <c r="ET296" i="1" s="1"/>
  <c r="ET288" i="1"/>
  <c r="ET324" i="1" s="1"/>
  <c r="ET285" i="1"/>
  <c r="ET299" i="1" s="1"/>
  <c r="G288" i="1"/>
  <c r="G324" i="1" s="1"/>
  <c r="G291" i="1"/>
  <c r="G294" i="1" s="1"/>
  <c r="G296" i="1" s="1"/>
  <c r="G285" i="1"/>
  <c r="G299" i="1" s="1"/>
  <c r="R285" i="1"/>
  <c r="R291" i="1"/>
  <c r="R294" i="1" s="1"/>
  <c r="R296" i="1" s="1"/>
  <c r="AG291" i="1"/>
  <c r="AG294" i="1" s="1"/>
  <c r="AG296" i="1" s="1"/>
  <c r="AG288" i="1"/>
  <c r="AG324" i="1" s="1"/>
  <c r="AG285" i="1"/>
  <c r="EE285" i="1"/>
  <c r="DU285" i="1"/>
  <c r="FW291" i="1"/>
  <c r="FW294" i="1" s="1"/>
  <c r="FW296" i="1"/>
  <c r="FW288" i="1"/>
  <c r="FW324" i="1" s="1"/>
  <c r="FW285" i="1"/>
  <c r="FW299" i="1" s="1"/>
  <c r="BK288" i="1"/>
  <c r="BK324" i="1" s="1"/>
  <c r="BK291" i="1"/>
  <c r="BK294" i="1" s="1"/>
  <c r="BK296" i="1" s="1"/>
  <c r="BK285" i="1"/>
  <c r="DE285" i="1"/>
  <c r="DE291" i="1"/>
  <c r="DE294" i="1" s="1"/>
  <c r="DE296" i="1" s="1"/>
  <c r="AZ288" i="1"/>
  <c r="AZ324" i="1" s="1"/>
  <c r="AZ291" i="1"/>
  <c r="AZ294" i="1" s="1"/>
  <c r="AZ296" i="1" s="1"/>
  <c r="AZ285" i="1"/>
  <c r="DM285" i="1"/>
  <c r="DM291" i="1"/>
  <c r="DM294" i="1" s="1"/>
  <c r="DM296" i="1" s="1"/>
  <c r="BZ291" i="1"/>
  <c r="BZ294" i="1" s="1"/>
  <c r="BZ296" i="1" s="1"/>
  <c r="BZ288" i="1"/>
  <c r="BZ324" i="1" s="1"/>
  <c r="BZ285" i="1"/>
  <c r="FO316" i="1"/>
  <c r="FO286" i="1"/>
  <c r="FO301" i="1" s="1"/>
  <c r="FO282" i="1"/>
  <c r="FO276" i="1"/>
  <c r="FO325" i="1" s="1"/>
  <c r="FO272" i="1"/>
  <c r="FO279" i="1" s="1"/>
  <c r="FO80" i="1"/>
  <c r="EE286" i="1"/>
  <c r="EE301" i="1" s="1"/>
  <c r="L299" i="1"/>
  <c r="CJ296" i="1"/>
  <c r="CJ291" i="1"/>
  <c r="CJ294" i="1" s="1"/>
  <c r="CJ288" i="1"/>
  <c r="CJ324" i="1" s="1"/>
  <c r="CJ285" i="1"/>
  <c r="CJ299" i="1" s="1"/>
  <c r="FQ299" i="1"/>
  <c r="DD316" i="1"/>
  <c r="DD282" i="1"/>
  <c r="DD276" i="1"/>
  <c r="DD325" i="1" s="1"/>
  <c r="DD272" i="1"/>
  <c r="DD279" i="1" s="1"/>
  <c r="DD286" i="1" s="1"/>
  <c r="DD301" i="1" s="1"/>
  <c r="DD80" i="1"/>
  <c r="AR316" i="1"/>
  <c r="AR272" i="1"/>
  <c r="AR279" i="1" s="1"/>
  <c r="AR282" i="1" s="1"/>
  <c r="AR276" i="1"/>
  <c r="AR325" i="1" s="1"/>
  <c r="AR80" i="1"/>
  <c r="Q299" i="1"/>
  <c r="DQ299" i="1"/>
  <c r="FJ282" i="1"/>
  <c r="BM282" i="1"/>
  <c r="C316" i="1"/>
  <c r="C272" i="1"/>
  <c r="FZ269" i="1"/>
  <c r="C276" i="1"/>
  <c r="C325" i="1" s="1"/>
  <c r="C80" i="1"/>
  <c r="EF299" i="1"/>
  <c r="CP299" i="1"/>
  <c r="R286" i="1"/>
  <c r="R301" i="1" s="1"/>
  <c r="FC291" i="1"/>
  <c r="FC294" i="1" s="1"/>
  <c r="FC296" i="1" s="1"/>
  <c r="CF291" i="1"/>
  <c r="CF294" i="1" s="1"/>
  <c r="CF296" i="1" s="1"/>
  <c r="U299" i="1"/>
  <c r="AQ288" i="1"/>
  <c r="AQ324" i="1" s="1"/>
  <c r="EI288" i="1"/>
  <c r="EI324" i="1" s="1"/>
  <c r="BV288" i="1"/>
  <c r="BV324" i="1" s="1"/>
  <c r="BV285" i="1"/>
  <c r="BV299" i="1" s="1"/>
  <c r="BV291" i="1"/>
  <c r="BV294" i="1" s="1"/>
  <c r="BV296" i="1" s="1"/>
  <c r="AC316" i="1"/>
  <c r="AC272" i="1"/>
  <c r="AC279" i="1" s="1"/>
  <c r="AC282" i="1" s="1"/>
  <c r="AC276" i="1"/>
  <c r="AC325" i="1" s="1"/>
  <c r="AC80" i="1"/>
  <c r="FM282" i="1"/>
  <c r="BH316" i="1"/>
  <c r="BH286" i="1"/>
  <c r="BH301" i="1" s="1"/>
  <c r="BH272" i="1"/>
  <c r="BH279" i="1" s="1"/>
  <c r="BH282" i="1" s="1"/>
  <c r="BH276" i="1"/>
  <c r="BH325" i="1" s="1"/>
  <c r="BH80" i="1"/>
  <c r="DS282" i="1"/>
  <c r="DV299" i="1"/>
  <c r="AT282" i="1"/>
  <c r="K316" i="1"/>
  <c r="K272" i="1"/>
  <c r="K279" i="1" s="1"/>
  <c r="K282" i="1" s="1"/>
  <c r="K276" i="1"/>
  <c r="K325" i="1" s="1"/>
  <c r="K80" i="1"/>
  <c r="EW291" i="1"/>
  <c r="EW294" i="1" s="1"/>
  <c r="EW296" i="1" s="1"/>
  <c r="EW288" i="1"/>
  <c r="EW324" i="1" s="1"/>
  <c r="EW285" i="1"/>
  <c r="AX282" i="1"/>
  <c r="FC288" i="1"/>
  <c r="FC324" i="1" s="1"/>
  <c r="CF288" i="1"/>
  <c r="CF324" i="1" s="1"/>
  <c r="AQ291" i="1"/>
  <c r="AQ294" i="1" s="1"/>
  <c r="AQ296" i="1" s="1"/>
  <c r="EI291" i="1"/>
  <c r="EI294" i="1" s="1"/>
  <c r="EI296" i="1" s="1"/>
  <c r="EH299" i="1"/>
  <c r="BS296" i="1"/>
  <c r="BS288" i="1"/>
  <c r="BS324" i="1" s="1"/>
  <c r="BS291" i="1"/>
  <c r="BS294" i="1" s="1"/>
  <c r="BS285" i="1"/>
  <c r="P291" i="1"/>
  <c r="P294" i="1" s="1"/>
  <c r="P296" i="1" s="1"/>
  <c r="P288" i="1"/>
  <c r="P324" i="1" s="1"/>
  <c r="P285" i="1"/>
  <c r="P299" i="1" s="1"/>
  <c r="AJ288" i="1"/>
  <c r="AJ324" i="1" s="1"/>
  <c r="AJ291" i="1"/>
  <c r="AJ294" i="1" s="1"/>
  <c r="AJ296" i="1" s="1"/>
  <c r="AJ285" i="1"/>
  <c r="FC299" i="1"/>
  <c r="N282" i="1"/>
  <c r="CT316" i="1"/>
  <c r="CT276" i="1"/>
  <c r="CT325" i="1" s="1"/>
  <c r="CT272" i="1"/>
  <c r="CT279" i="1" s="1"/>
  <c r="CT282" i="1" s="1"/>
  <c r="CT80" i="1"/>
  <c r="DE286" i="1"/>
  <c r="DE301" i="1" s="1"/>
  <c r="DU286" i="1"/>
  <c r="DU301" i="1" s="1"/>
  <c r="CV299" i="1"/>
  <c r="EY291" i="1"/>
  <c r="EY294" i="1" s="1"/>
  <c r="EY296" i="1"/>
  <c r="EY288" i="1"/>
  <c r="EY324" i="1" s="1"/>
  <c r="EY285" i="1"/>
  <c r="EY299" i="1" s="1"/>
  <c r="BN288" i="1"/>
  <c r="BN324" i="1" s="1"/>
  <c r="BN285" i="1"/>
  <c r="BN291" i="1"/>
  <c r="BN294" i="1" s="1"/>
  <c r="BN296" i="1" s="1"/>
  <c r="F291" i="1"/>
  <c r="F294" i="1" s="1"/>
  <c r="F296" i="1" s="1"/>
  <c r="F285" i="1"/>
  <c r="F288" i="1"/>
  <c r="F324" i="1" s="1"/>
  <c r="BI316" i="1"/>
  <c r="BI272" i="1"/>
  <c r="BI279" i="1" s="1"/>
  <c r="BI282" i="1"/>
  <c r="BI276" i="1"/>
  <c r="BI325" i="1" s="1"/>
  <c r="BI286" i="1"/>
  <c r="BI301" i="1" s="1"/>
  <c r="BI80" i="1"/>
  <c r="FA316" i="1"/>
  <c r="FA282" i="1"/>
  <c r="FA276" i="1"/>
  <c r="FA325" i="1" s="1"/>
  <c r="FA272" i="1"/>
  <c r="FA279" i="1" s="1"/>
  <c r="FA286" i="1" s="1"/>
  <c r="FA301" i="1" s="1"/>
  <c r="FA80" i="1"/>
  <c r="EZ316" i="1"/>
  <c r="EZ282" i="1"/>
  <c r="EZ272" i="1"/>
  <c r="EZ279" i="1" s="1"/>
  <c r="EZ286" i="1" s="1"/>
  <c r="EZ301" i="1" s="1"/>
  <c r="EZ276" i="1"/>
  <c r="EZ325" i="1" s="1"/>
  <c r="EZ80" i="1"/>
  <c r="CL316" i="1"/>
  <c r="CL286" i="1"/>
  <c r="CL301" i="1" s="1"/>
  <c r="CL282" i="1"/>
  <c r="CL276" i="1"/>
  <c r="CL325" i="1" s="1"/>
  <c r="CL272" i="1"/>
  <c r="CL279" i="1" s="1"/>
  <c r="CL80" i="1"/>
  <c r="FU291" i="1"/>
  <c r="FU294" i="1" s="1"/>
  <c r="FU296" i="1" s="1"/>
  <c r="FU288" i="1"/>
  <c r="FU324" i="1" s="1"/>
  <c r="FU285" i="1"/>
  <c r="EV291" i="1"/>
  <c r="EV294" i="1" s="1"/>
  <c r="EV296" i="1" s="1"/>
  <c r="EV288" i="1"/>
  <c r="EV324" i="1" s="1"/>
  <c r="EV285" i="1"/>
  <c r="AL296" i="1"/>
  <c r="AL291" i="1"/>
  <c r="AL294" i="1" s="1"/>
  <c r="AL285" i="1"/>
  <c r="AL299" i="1" s="1"/>
  <c r="AL288" i="1"/>
  <c r="AL324" i="1" s="1"/>
  <c r="BP288" i="1"/>
  <c r="BP324" i="1" s="1"/>
  <c r="BP285" i="1"/>
  <c r="BP291" i="1"/>
  <c r="BP294" i="1" s="1"/>
  <c r="BP296" i="1" s="1"/>
  <c r="CO288" i="1"/>
  <c r="CO324" i="1" s="1"/>
  <c r="CO285" i="1"/>
  <c r="CO291" i="1"/>
  <c r="CO294" i="1" s="1"/>
  <c r="CO296" i="1" s="1"/>
  <c r="FN299" i="1"/>
  <c r="CN296" i="1"/>
  <c r="CN288" i="1"/>
  <c r="CN324" i="1" s="1"/>
  <c r="CN285" i="1"/>
  <c r="CN299" i="1" s="1"/>
  <c r="CN291" i="1"/>
  <c r="CN294" i="1" s="1"/>
  <c r="DZ288" i="1"/>
  <c r="DZ324" i="1" s="1"/>
  <c r="DZ285" i="1"/>
  <c r="DZ299" i="1" s="1"/>
  <c r="DZ291" i="1"/>
  <c r="DZ294" i="1" s="1"/>
  <c r="DZ296" i="1" s="1"/>
  <c r="EQ291" i="1"/>
  <c r="EQ294" i="1" s="1"/>
  <c r="EQ296" i="1" s="1"/>
  <c r="EQ288" i="1"/>
  <c r="EQ324" i="1" s="1"/>
  <c r="EQ285" i="1"/>
  <c r="DJ288" i="1"/>
  <c r="DJ324" i="1" s="1"/>
  <c r="DJ291" i="1"/>
  <c r="DJ294" i="1" s="1"/>
  <c r="DJ296" i="1" s="1"/>
  <c r="DJ285" i="1"/>
  <c r="BG291" i="1"/>
  <c r="BG294" i="1" s="1"/>
  <c r="BG296" i="1" s="1"/>
  <c r="BG288" i="1"/>
  <c r="BG324" i="1" s="1"/>
  <c r="BG285" i="1"/>
  <c r="EN291" i="1"/>
  <c r="EN294" i="1" s="1"/>
  <c r="EN285" i="1"/>
  <c r="EN288" i="1"/>
  <c r="EN324" i="1" s="1"/>
  <c r="EN296" i="1"/>
  <c r="CE299" i="1"/>
  <c r="AO291" i="1"/>
  <c r="AO294" i="1" s="1"/>
  <c r="AO296" i="1" s="1"/>
  <c r="AO285" i="1"/>
  <c r="AO288" i="1"/>
  <c r="AO324" i="1" s="1"/>
  <c r="AD299" i="1"/>
  <c r="EL282" i="1"/>
  <c r="AB282" i="1"/>
  <c r="EO299" i="1"/>
  <c r="CH282" i="1"/>
  <c r="FK299" i="1"/>
  <c r="DM286" i="1"/>
  <c r="DM301" i="1" s="1"/>
  <c r="FV299" i="1"/>
  <c r="DK291" i="1"/>
  <c r="DK294" i="1" s="1"/>
  <c r="DK288" i="1"/>
  <c r="DK324" i="1" s="1"/>
  <c r="DK296" i="1"/>
  <c r="DK285" i="1"/>
  <c r="DK299" i="1" s="1"/>
  <c r="DL286" i="1"/>
  <c r="DL301" i="1" s="1"/>
  <c r="AH299" i="1"/>
  <c r="FX299" i="1"/>
  <c r="FP299" i="1"/>
  <c r="DI299" i="1"/>
  <c r="BQ299" i="1"/>
  <c r="AI299" i="1"/>
  <c r="AK316" i="1"/>
  <c r="AK272" i="1"/>
  <c r="AK279" i="1" s="1"/>
  <c r="AK286" i="1" s="1"/>
  <c r="AK301" i="1" s="1"/>
  <c r="AK276" i="1"/>
  <c r="AK325" i="1" s="1"/>
  <c r="AK80" i="1"/>
  <c r="BW316" i="1"/>
  <c r="BW282" i="1"/>
  <c r="BW286" i="1"/>
  <c r="BW301" i="1" s="1"/>
  <c r="BW272" i="1"/>
  <c r="BW279" i="1" s="1"/>
  <c r="BW276" i="1"/>
  <c r="BW325" i="1" s="1"/>
  <c r="BW80" i="1"/>
  <c r="Z316" i="1"/>
  <c r="Z282" i="1"/>
  <c r="Z272" i="1"/>
  <c r="Z279" i="1" s="1"/>
  <c r="Z286" i="1" s="1"/>
  <c r="Z301" i="1" s="1"/>
  <c r="Z276" i="1"/>
  <c r="Z325" i="1" s="1"/>
  <c r="Z80" i="1"/>
  <c r="FB296" i="1"/>
  <c r="FB291" i="1"/>
  <c r="FB294" i="1" s="1"/>
  <c r="FB288" i="1"/>
  <c r="FB324" i="1" s="1"/>
  <c r="FB285" i="1"/>
  <c r="BA288" i="1"/>
  <c r="BA324" i="1" s="1"/>
  <c r="BA291" i="1"/>
  <c r="BA294" i="1" s="1"/>
  <c r="BA296" i="1" s="1"/>
  <c r="BA285" i="1"/>
  <c r="FI282" i="1"/>
  <c r="AA291" i="1"/>
  <c r="AA294" i="1" s="1"/>
  <c r="AA296" i="1" s="1"/>
  <c r="AA288" i="1"/>
  <c r="AA324" i="1" s="1"/>
  <c r="AA285" i="1"/>
  <c r="ES316" i="1"/>
  <c r="ES286" i="1"/>
  <c r="ES301" i="1" s="1"/>
  <c r="ES276" i="1"/>
  <c r="ES325" i="1" s="1"/>
  <c r="ES272" i="1"/>
  <c r="ES279" i="1" s="1"/>
  <c r="ES282" i="1" s="1"/>
  <c r="ES80" i="1"/>
  <c r="BR299" i="1"/>
  <c r="BB296" i="1"/>
  <c r="BB291" i="1"/>
  <c r="BB294" i="1" s="1"/>
  <c r="BB285" i="1"/>
  <c r="BB299" i="1" s="1"/>
  <c r="BB288" i="1"/>
  <c r="BB324" i="1" s="1"/>
  <c r="D288" i="1"/>
  <c r="D324" i="1" s="1"/>
  <c r="D296" i="1"/>
  <c r="D291" i="1"/>
  <c r="D294" i="1" s="1"/>
  <c r="D285" i="1"/>
  <c r="FL296" i="1"/>
  <c r="FL291" i="1"/>
  <c r="FL294" i="1" s="1"/>
  <c r="FL288" i="1"/>
  <c r="FL324" i="1" s="1"/>
  <c r="FL285" i="1"/>
  <c r="V291" i="1"/>
  <c r="V294" i="1" s="1"/>
  <c r="V296" i="1" s="1"/>
  <c r="V285" i="1"/>
  <c r="V288" i="1"/>
  <c r="V324" i="1" s="1"/>
  <c r="DT296" i="1"/>
  <c r="DT288" i="1"/>
  <c r="DT324" i="1" s="1"/>
  <c r="DT285" i="1"/>
  <c r="DT299" i="1" s="1"/>
  <c r="DT291" i="1"/>
  <c r="DT294" i="1" s="1"/>
  <c r="EJ316" i="1"/>
  <c r="EJ282" i="1"/>
  <c r="EJ286" i="1"/>
  <c r="EJ301" i="1" s="1"/>
  <c r="EJ272" i="1"/>
  <c r="EJ279" i="1" s="1"/>
  <c r="EJ276" i="1"/>
  <c r="EJ325" i="1" s="1"/>
  <c r="EJ80" i="1"/>
  <c r="W299" i="1"/>
  <c r="CI299" i="1"/>
  <c r="H291" i="1"/>
  <c r="H294" i="1" s="1"/>
  <c r="H296" i="1" s="1"/>
  <c r="H285" i="1"/>
  <c r="H288" i="1"/>
  <c r="H324" i="1" s="1"/>
  <c r="EX299" i="1"/>
  <c r="EB299" i="1"/>
  <c r="BF316" i="1"/>
  <c r="BF272" i="1"/>
  <c r="BF279" i="1" s="1"/>
  <c r="BF286" i="1" s="1"/>
  <c r="BF301" i="1" s="1"/>
  <c r="BF276" i="1"/>
  <c r="BF325" i="1" s="1"/>
  <c r="BF80" i="1"/>
  <c r="AC285" i="1" l="1"/>
  <c r="AR285" i="1"/>
  <c r="CT285" i="1"/>
  <c r="BH288" i="1"/>
  <c r="BH324" i="1" s="1"/>
  <c r="BH291" i="1"/>
  <c r="BH294" i="1" s="1"/>
  <c r="BH296" i="1" s="1"/>
  <c r="BH285" i="1"/>
  <c r="BH299" i="1" s="1"/>
  <c r="ES288" i="1"/>
  <c r="ES324" i="1" s="1"/>
  <c r="ES285" i="1"/>
  <c r="ES291" i="1"/>
  <c r="ES294" i="1" s="1"/>
  <c r="ES296" i="1" s="1"/>
  <c r="K285" i="1"/>
  <c r="BW291" i="1"/>
  <c r="BW294" i="1" s="1"/>
  <c r="BW296" i="1" s="1"/>
  <c r="BW285" i="1"/>
  <c r="BW299" i="1" s="1"/>
  <c r="BW288" i="1"/>
  <c r="BW324" i="1" s="1"/>
  <c r="AB288" i="1"/>
  <c r="AB324" i="1" s="1"/>
  <c r="AB291" i="1"/>
  <c r="AB294" i="1" s="1"/>
  <c r="AB296" i="1" s="1"/>
  <c r="AB285" i="1"/>
  <c r="DJ299" i="1"/>
  <c r="CL288" i="1"/>
  <c r="CL324" i="1" s="1"/>
  <c r="CL285" i="1"/>
  <c r="CL291" i="1"/>
  <c r="CL294" i="1" s="1"/>
  <c r="CL296" i="1" s="1"/>
  <c r="CT286" i="1"/>
  <c r="CT301" i="1" s="1"/>
  <c r="AT296" i="1"/>
  <c r="AT291" i="1"/>
  <c r="AT294" i="1" s="1"/>
  <c r="AT288" i="1"/>
  <c r="AT324" i="1" s="1"/>
  <c r="AT285" i="1"/>
  <c r="AT299" i="1" s="1"/>
  <c r="FO296" i="1"/>
  <c r="FO291" i="1"/>
  <c r="FO294" i="1" s="1"/>
  <c r="FO288" i="1"/>
  <c r="FO324" i="1" s="1"/>
  <c r="FO285" i="1"/>
  <c r="FO299" i="1" s="1"/>
  <c r="DM299" i="1"/>
  <c r="DE299" i="1"/>
  <c r="EE291" i="1"/>
  <c r="EE294" i="1" s="1"/>
  <c r="EE296" i="1" s="1"/>
  <c r="R299" i="1"/>
  <c r="DL291" i="1"/>
  <c r="DL294" i="1" s="1"/>
  <c r="DL296" i="1" s="1"/>
  <c r="EZ288" i="1"/>
  <c r="EZ324" i="1" s="1"/>
  <c r="EZ285" i="1"/>
  <c r="EZ291" i="1"/>
  <c r="EZ294" i="1" s="1"/>
  <c r="EZ296" i="1" s="1"/>
  <c r="Z288" i="1"/>
  <c r="Z324" i="1" s="1"/>
  <c r="Z285" i="1"/>
  <c r="Z291" i="1"/>
  <c r="Z294" i="1" s="1"/>
  <c r="Z296" i="1" s="1"/>
  <c r="EL291" i="1"/>
  <c r="EL294" i="1" s="1"/>
  <c r="EL296" i="1" s="1"/>
  <c r="EL285" i="1"/>
  <c r="EL288" i="1"/>
  <c r="EL324" i="1" s="1"/>
  <c r="FU299" i="1"/>
  <c r="FM291" i="1"/>
  <c r="FM294" i="1" s="1"/>
  <c r="FM288" i="1"/>
  <c r="FM324" i="1" s="1"/>
  <c r="FM296" i="1"/>
  <c r="FM285" i="1"/>
  <c r="DD296" i="1"/>
  <c r="DD288" i="1"/>
  <c r="DD324" i="1" s="1"/>
  <c r="DD285" i="1"/>
  <c r="DD299" i="1" s="1"/>
  <c r="DD291" i="1"/>
  <c r="DD294" i="1" s="1"/>
  <c r="DM288" i="1"/>
  <c r="DM324" i="1" s="1"/>
  <c r="DE288" i="1"/>
  <c r="DE324" i="1" s="1"/>
  <c r="EE288" i="1"/>
  <c r="EE324" i="1" s="1"/>
  <c r="R288" i="1"/>
  <c r="R324" i="1" s="1"/>
  <c r="DL288" i="1"/>
  <c r="DL324" i="1" s="1"/>
  <c r="DL299" i="1"/>
  <c r="D299" i="1"/>
  <c r="AA299" i="1"/>
  <c r="FB299" i="1"/>
  <c r="EN299" i="1"/>
  <c r="BI288" i="1"/>
  <c r="BI324" i="1" s="1"/>
  <c r="BI285" i="1"/>
  <c r="BI291" i="1"/>
  <c r="BI294" i="1" s="1"/>
  <c r="BI296" i="1" s="1"/>
  <c r="BN299" i="1"/>
  <c r="N291" i="1"/>
  <c r="N294" i="1" s="1"/>
  <c r="N296" i="1" s="1"/>
  <c r="N288" i="1"/>
  <c r="N324" i="1" s="1"/>
  <c r="N285" i="1"/>
  <c r="N299" i="1" s="1"/>
  <c r="DS291" i="1"/>
  <c r="DS294" i="1" s="1"/>
  <c r="DS296" i="1"/>
  <c r="DS288" i="1"/>
  <c r="DS324" i="1" s="1"/>
  <c r="DS285" i="1"/>
  <c r="DS299" i="1" s="1"/>
  <c r="AR286" i="1"/>
  <c r="AR301" i="1" s="1"/>
  <c r="EI299" i="1"/>
  <c r="FZ272" i="1"/>
  <c r="C279" i="1"/>
  <c r="H299" i="1"/>
  <c r="V299" i="1"/>
  <c r="CO299" i="1"/>
  <c r="BM296" i="1"/>
  <c r="BM291" i="1"/>
  <c r="BM294" i="1" s="1"/>
  <c r="BM288" i="1"/>
  <c r="BM324" i="1" s="1"/>
  <c r="BM285" i="1"/>
  <c r="AQ299" i="1"/>
  <c r="BZ299" i="1"/>
  <c r="AZ299" i="1"/>
  <c r="BK299" i="1"/>
  <c r="DU291" i="1"/>
  <c r="DU294" i="1" s="1"/>
  <c r="DU296" i="1" s="1"/>
  <c r="AG299" i="1"/>
  <c r="EJ288" i="1"/>
  <c r="EJ324" i="1" s="1"/>
  <c r="EJ285" i="1"/>
  <c r="EJ299" i="1" s="1"/>
  <c r="EJ291" i="1"/>
  <c r="EJ294" i="1" s="1"/>
  <c r="EJ296" i="1" s="1"/>
  <c r="AK282" i="1"/>
  <c r="AO299" i="1"/>
  <c r="BG299" i="1"/>
  <c r="EQ299" i="1"/>
  <c r="AJ299" i="1"/>
  <c r="BS299" i="1"/>
  <c r="AC286" i="1"/>
  <c r="AC301" i="1" s="1"/>
  <c r="FZ80" i="1"/>
  <c r="FJ291" i="1"/>
  <c r="FJ294" i="1" s="1"/>
  <c r="FJ296" i="1" s="1"/>
  <c r="FJ285" i="1"/>
  <c r="FJ299" i="1" s="1"/>
  <c r="FJ288" i="1"/>
  <c r="FJ324" i="1" s="1"/>
  <c r="CF299" i="1"/>
  <c r="BE299" i="1"/>
  <c r="EG299" i="1"/>
  <c r="DR299" i="1"/>
  <c r="BF282" i="1"/>
  <c r="FI288" i="1"/>
  <c r="FI324" i="1" s="1"/>
  <c r="FI285" i="1"/>
  <c r="FI291" i="1"/>
  <c r="FI294" i="1" s="1"/>
  <c r="FI296" i="1" s="1"/>
  <c r="EV299" i="1"/>
  <c r="FA288" i="1"/>
  <c r="FA324" i="1" s="1"/>
  <c r="FA285" i="1"/>
  <c r="FA291" i="1"/>
  <c r="FA294" i="1" s="1"/>
  <c r="FA296" i="1" s="1"/>
  <c r="AX288" i="1"/>
  <c r="AX324" i="1" s="1"/>
  <c r="AX285" i="1"/>
  <c r="AX291" i="1"/>
  <c r="AX294" i="1" s="1"/>
  <c r="AX296" i="1" s="1"/>
  <c r="K286" i="1"/>
  <c r="K301" i="1" s="1"/>
  <c r="FZ325" i="1"/>
  <c r="DU288" i="1"/>
  <c r="DU324" i="1" s="1"/>
  <c r="FL299" i="1"/>
  <c r="BA299" i="1"/>
  <c r="CH291" i="1"/>
  <c r="CH294" i="1" s="1"/>
  <c r="CH296" i="1" s="1"/>
  <c r="CH285" i="1"/>
  <c r="CH299" i="1" s="1"/>
  <c r="CH288" i="1"/>
  <c r="CH324" i="1" s="1"/>
  <c r="BP299" i="1"/>
  <c r="F299" i="1"/>
  <c r="EW299" i="1"/>
  <c r="FZ276" i="1"/>
  <c r="FA299" i="1" l="1"/>
  <c r="BF288" i="1"/>
  <c r="BF324" i="1" s="1"/>
  <c r="BF285" i="1"/>
  <c r="BF291" i="1"/>
  <c r="BF294" i="1" s="1"/>
  <c r="BF296" i="1" s="1"/>
  <c r="EL299" i="1"/>
  <c r="EZ299" i="1"/>
  <c r="K288" i="1"/>
  <c r="K324" i="1" s="1"/>
  <c r="AR291" i="1"/>
  <c r="AR294" i="1" s="1"/>
  <c r="AR296" i="1" s="1"/>
  <c r="AK288" i="1"/>
  <c r="AK324" i="1" s="1"/>
  <c r="AK291" i="1"/>
  <c r="AK294" i="1" s="1"/>
  <c r="AK296" i="1" s="1"/>
  <c r="AK285" i="1"/>
  <c r="K291" i="1"/>
  <c r="K294" i="1" s="1"/>
  <c r="K296" i="1" s="1"/>
  <c r="AR288" i="1"/>
  <c r="AR324" i="1" s="1"/>
  <c r="BI299" i="1"/>
  <c r="FM299" i="1"/>
  <c r="CL299" i="1"/>
  <c r="FZ279" i="1"/>
  <c r="C286" i="1"/>
  <c r="C282" i="1"/>
  <c r="CT299" i="1"/>
  <c r="AX299" i="1"/>
  <c r="DU299" i="1"/>
  <c r="BM299" i="1"/>
  <c r="Z299" i="1"/>
  <c r="ES299" i="1"/>
  <c r="CT291" i="1"/>
  <c r="CT294" i="1" s="1"/>
  <c r="CT296" i="1" s="1"/>
  <c r="AC291" i="1"/>
  <c r="AC294" i="1" s="1"/>
  <c r="AC296" i="1" s="1"/>
  <c r="CT288" i="1"/>
  <c r="CT324" i="1" s="1"/>
  <c r="FI299" i="1"/>
  <c r="AB299" i="1"/>
  <c r="EE299" i="1"/>
  <c r="AC288" i="1"/>
  <c r="AC324" i="1" s="1"/>
  <c r="C291" i="1" l="1"/>
  <c r="C294" i="1" s="1"/>
  <c r="FY294" i="1" s="1"/>
  <c r="FZ282" i="1"/>
  <c r="C285" i="1"/>
  <c r="C288" i="1"/>
  <c r="C324" i="1" s="1"/>
  <c r="FZ324" i="1" s="1"/>
  <c r="AK299" i="1"/>
  <c r="C301" i="1"/>
  <c r="FZ301" i="1" s="1"/>
  <c r="FZ286" i="1"/>
  <c r="BF299" i="1"/>
  <c r="K299" i="1"/>
  <c r="AC299" i="1"/>
  <c r="AR299" i="1"/>
  <c r="C299" i="1" l="1"/>
  <c r="FZ285" i="1"/>
  <c r="GA292" i="1" s="1"/>
  <c r="FZ288" i="1"/>
  <c r="FZ289" i="1"/>
  <c r="FY296" i="1"/>
  <c r="FY299" i="1"/>
  <c r="C296" i="1"/>
  <c r="FZ296" i="1" s="1"/>
  <c r="FZ299" i="1" l="1"/>
</calcChain>
</file>

<file path=xl/comments1.xml><?xml version="1.0" encoding="utf-8"?>
<comments xmlns="http://schemas.openxmlformats.org/spreadsheetml/2006/main">
  <authors>
    <author>Christel, Mary Lynn</author>
  </authors>
  <commentList>
    <comment ref="AD78" authorId="0">
      <text>
        <r>
          <rPr>
            <b/>
            <sz val="9"/>
            <color indexed="81"/>
            <rFont val="Tahoma"/>
            <family val="2"/>
          </rPr>
          <t>Christel, Mary Lynn: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<sst xmlns="http://schemas.openxmlformats.org/spreadsheetml/2006/main" count="869" uniqueCount="692">
  <si>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</si>
  <si>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</si>
  <si>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</si>
  <si>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</si>
  <si>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</si>
  <si>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</si>
  <si>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</si>
  <si>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</si>
  <si>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</si>
  <si>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</si>
  <si>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</si>
  <si>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</si>
  <si>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</si>
  <si>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</si>
  <si>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</si>
  <si>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</si>
  <si>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</si>
  <si>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</si>
  <si>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</si>
  <si>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</si>
  <si>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</si>
  <si>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</si>
  <si>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</si>
  <si>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</si>
  <si>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</si>
  <si>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</si>
  <si>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</si>
  <si>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</si>
  <si>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</si>
  <si>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</si>
  <si>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</si>
  <si>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</si>
  <si>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</si>
  <si>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</si>
  <si>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</si>
  <si>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</si>
  <si>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</si>
  <si>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</si>
  <si>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</si>
  <si>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</si>
  <si>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</si>
  <si>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</si>
  <si>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</si>
  <si>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</si>
  <si>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</si>
  <si>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</si>
  <si>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</si>
  <si>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</si>
  <si>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</si>
  <si>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</si>
  <si>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</si>
  <si>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</si>
  <si>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</si>
  <si>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</si>
  <si>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</si>
  <si>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</si>
  <si>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</si>
  <si>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</si>
  <si>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</si>
  <si>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</si>
  <si>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</si>
  <si>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</si>
  <si>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</si>
  <si>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STATE</t>
  </si>
  <si>
    <t xml:space="preserve"> 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</si>
  <si>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</si>
  <si>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</si>
  <si>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</si>
  <si>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</si>
  <si>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</si>
  <si>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</si>
  <si>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</si>
  <si>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SANGRE DE CRISTO</t>
  </si>
  <si>
    <t>ENGLEWOOD</t>
  </si>
  <si>
    <t>SHERIDAN</t>
  </si>
  <si>
    <t>CHERRY CREEK</t>
  </si>
  <si>
    <t>LITTLETON</t>
  </si>
  <si>
    <t>DEER TRAIL</t>
  </si>
  <si>
    <t>AURORA</t>
  </si>
  <si>
    <t>BYERS</t>
  </si>
  <si>
    <t>WALSH</t>
  </si>
  <si>
    <t>PRITCHETT</t>
  </si>
  <si>
    <t>SPRINGFIELD</t>
  </si>
  <si>
    <t>VILAS</t>
  </si>
  <si>
    <t>CAMPO</t>
  </si>
  <si>
    <t>MCCLAVE</t>
  </si>
  <si>
    <t>ST VRAIN</t>
  </si>
  <si>
    <t>BUENA VISTA</t>
  </si>
  <si>
    <t>SALIDA</t>
  </si>
  <si>
    <t>NORTH CONEJOS</t>
  </si>
  <si>
    <t>SANFORD</t>
  </si>
  <si>
    <t>SOUTH CONEJOS</t>
  </si>
  <si>
    <t>CENTENNIAL</t>
  </si>
  <si>
    <t>SIERRA GRANDE</t>
  </si>
  <si>
    <t>WESTCLIFFE</t>
  </si>
  <si>
    <t>ELIZABETH</t>
  </si>
  <si>
    <t>BIG SANDY</t>
  </si>
  <si>
    <t>AGATE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</si>
  <si>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</si>
  <si>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</si>
  <si>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</si>
  <si>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</si>
  <si>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</si>
  <si>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</si>
  <si>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</si>
  <si>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</si>
  <si>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</si>
  <si>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</si>
  <si>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</si>
  <si>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</si>
  <si>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</si>
  <si>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</si>
  <si>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</si>
  <si>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CANON CITY</t>
  </si>
  <si>
    <t>FLORENCE</t>
  </si>
  <si>
    <t>COTOPAXI</t>
  </si>
  <si>
    <t>ROARING FORK</t>
  </si>
  <si>
    <t>RIFLE</t>
  </si>
  <si>
    <t>PARACHUTE</t>
  </si>
  <si>
    <t>WEST GRAND</t>
  </si>
  <si>
    <t>EAST GRAND</t>
  </si>
  <si>
    <t>LA VETA</t>
  </si>
  <si>
    <t>NORTH PARK</t>
  </si>
  <si>
    <t>EADS</t>
  </si>
  <si>
    <t>PLAINVIEW</t>
  </si>
  <si>
    <t>ARRIBA-FLAGLER</t>
  </si>
  <si>
    <t>HI PLAINS</t>
  </si>
  <si>
    <t>STRATTON</t>
  </si>
  <si>
    <t>BETHUNE</t>
  </si>
  <si>
    <t>BURLINGTON</t>
  </si>
  <si>
    <t>DURANGO</t>
  </si>
  <si>
    <t>BAYFIELD</t>
  </si>
  <si>
    <t>IGNACIO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</si>
  <si>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</si>
  <si>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</si>
  <si>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</si>
  <si>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</si>
  <si>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</si>
  <si>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</si>
  <si>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</si>
  <si>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</si>
  <si>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</si>
  <si>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GENOA-HUGO</t>
  </si>
  <si>
    <t>LIMON</t>
  </si>
  <si>
    <t>KARVAL</t>
  </si>
  <si>
    <t>VALLEY</t>
  </si>
  <si>
    <t>FRENCHMAN</t>
  </si>
  <si>
    <t>BUFFALO</t>
  </si>
  <si>
    <t>PLATEAU</t>
  </si>
  <si>
    <t>DEBEQUE</t>
  </si>
  <si>
    <t>PLATEAU VALLEY</t>
  </si>
  <si>
    <t>MESA VALLEY</t>
  </si>
  <si>
    <t>CREEDE</t>
  </si>
  <si>
    <t>MANCOS</t>
  </si>
  <si>
    <t>WEST END</t>
  </si>
  <si>
    <t>BRUSH</t>
  </si>
  <si>
    <t>FT. MORGAN</t>
  </si>
  <si>
    <t>WELDON</t>
  </si>
  <si>
    <t>WIGGINS</t>
  </si>
  <si>
    <t>EAST OTERO</t>
  </si>
  <si>
    <t>ROCKY FORD</t>
  </si>
  <si>
    <t>MANZANOLA</t>
  </si>
  <si>
    <t>FOWLER</t>
  </si>
  <si>
    <t>CHERAW</t>
  </si>
  <si>
    <t>SWINK</t>
  </si>
  <si>
    <t>RIDGWAY</t>
  </si>
  <si>
    <t>PLATTE CANYON</t>
  </si>
  <si>
    <t>HOLYOKE</t>
  </si>
  <si>
    <t>HAXTUN</t>
  </si>
  <si>
    <t>ASPEN</t>
  </si>
  <si>
    <t>GRANADA</t>
  </si>
  <si>
    <t>LAMAR</t>
  </si>
  <si>
    <t>HOLLY</t>
  </si>
  <si>
    <t>WILEY</t>
  </si>
  <si>
    <t>PUEBLO CITY</t>
  </si>
  <si>
    <t>PUEBLO RURAL</t>
  </si>
  <si>
    <t>MEEKER</t>
  </si>
  <si>
    <t>RANGELY</t>
  </si>
  <si>
    <t>DEL NORTE</t>
  </si>
  <si>
    <t>MONTE VISTA</t>
  </si>
  <si>
    <t>SARGENT</t>
  </si>
  <si>
    <t>HAYDEN</t>
  </si>
  <si>
    <t>STEAMBOAT SPRINGS</t>
  </si>
  <si>
    <t>SOUTH ROUTT</t>
  </si>
  <si>
    <t>MOUNTAIN VALLEY</t>
  </si>
  <si>
    <t>CENTER</t>
  </si>
  <si>
    <t>SILVERTON</t>
  </si>
  <si>
    <t>TELLURIDE</t>
  </si>
  <si>
    <t>NORWOOD</t>
  </si>
  <si>
    <t>JULESBURG</t>
  </si>
  <si>
    <t>PLATTE VALLEY</t>
  </si>
  <si>
    <t>CRIPPLE CREEK</t>
  </si>
  <si>
    <t>WOODLAND PARK</t>
  </si>
  <si>
    <t>AKRON</t>
  </si>
  <si>
    <t>ARICKAREE</t>
  </si>
  <si>
    <t>OTIS</t>
  </si>
  <si>
    <t>LONE STAR</t>
  </si>
  <si>
    <t>WOODLIN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</si>
  <si>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</si>
  <si>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</si>
  <si>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</si>
  <si>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</si>
  <si>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</si>
  <si>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</si>
  <si>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</si>
  <si>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</si>
  <si>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</si>
  <si>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</si>
  <si>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</si>
  <si>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 1</t>
  </si>
  <si>
    <t>WRAY RD-2</t>
  </si>
  <si>
    <t>IDALIA RJ-3</t>
  </si>
  <si>
    <t>LIBERTY J-4</t>
  </si>
  <si>
    <t>Charter School Institute</t>
  </si>
  <si>
    <t>TOTALS</t>
  </si>
  <si>
    <t>V1</t>
  </si>
  <si>
    <t>FY13 Grades 1-12 FTE</t>
  </si>
  <si>
    <t>V1.1</t>
  </si>
  <si>
    <t>FY13 Kindergarten FTE</t>
  </si>
  <si>
    <t>V2</t>
  </si>
  <si>
    <t>FY13 Special Education Preschool FTE</t>
  </si>
  <si>
    <t>V3</t>
  </si>
  <si>
    <t>FY13 October FTE Count (sum of line V1, V1.1 and line V2)</t>
  </si>
  <si>
    <t>V4</t>
  </si>
  <si>
    <t xml:space="preserve">FY13 Multi District On-line Pupil Count </t>
  </si>
  <si>
    <t>V4.1</t>
  </si>
  <si>
    <t>FY13 ASCENT Pupil Count</t>
  </si>
  <si>
    <t>V5</t>
  </si>
  <si>
    <t>FY13 October FTE Count (minus on-line and ASCENT pupil count)</t>
  </si>
  <si>
    <t>V6</t>
  </si>
  <si>
    <t>FY13 Free Lunch (grades 1 - 8) Count</t>
  </si>
  <si>
    <t>V7</t>
  </si>
  <si>
    <t>FY13 Free Lunch (grades K - 12) Count</t>
  </si>
  <si>
    <t>V8</t>
  </si>
  <si>
    <t xml:space="preserve">FY13 Percent At-risk  - State Average </t>
  </si>
  <si>
    <t>V9</t>
  </si>
  <si>
    <t>FY13 October Membership (grades 1 - 8)</t>
  </si>
  <si>
    <t>V10</t>
  </si>
  <si>
    <t xml:space="preserve">FY13 October Membership (grades K-12) </t>
  </si>
  <si>
    <t>V11</t>
  </si>
  <si>
    <t xml:space="preserve">FY13 Charter School FTE Count </t>
  </si>
  <si>
    <t>V12</t>
  </si>
  <si>
    <t>FY12 Funded Pupil Count</t>
  </si>
  <si>
    <t>V13</t>
  </si>
  <si>
    <t>FY12 October FTE Count (minus CPP, Online and ASCENT)</t>
  </si>
  <si>
    <t>V14</t>
  </si>
  <si>
    <t>FY11 October FTE Count (minus CPP, Online and ASCENT)</t>
  </si>
  <si>
    <t>V15</t>
  </si>
  <si>
    <t>FY10 October FTE Count (minus CPP and Online)</t>
  </si>
  <si>
    <t>V15.1</t>
  </si>
  <si>
    <t>FY09 October FTE Count (minus CPP and Online)</t>
  </si>
  <si>
    <t>V16</t>
  </si>
  <si>
    <t>FY02 On-line Pupil Count</t>
  </si>
  <si>
    <t>V16.1</t>
  </si>
  <si>
    <t xml:space="preserve">FY13 Single District On-line Pupil Count </t>
  </si>
  <si>
    <t>V17</t>
  </si>
  <si>
    <t>FY13 Colorado Preschool Program Count FTE</t>
  </si>
  <si>
    <t>V18</t>
  </si>
  <si>
    <t>FY12 ELL Count (Dominant Language not English)</t>
  </si>
  <si>
    <t>V19</t>
  </si>
  <si>
    <t>FY13 Charter School Institute Grades K - 12 FTE</t>
  </si>
  <si>
    <t>V19.1</t>
  </si>
  <si>
    <t>FY13 Charter School Institute Kindergarten FTE</t>
  </si>
  <si>
    <t>V20</t>
  </si>
  <si>
    <t>FY13 Charter School Institute On-line Student FTE</t>
  </si>
  <si>
    <t>V20.5</t>
  </si>
  <si>
    <t>FY13 Charter School Institute CPP</t>
  </si>
  <si>
    <t>V20.6</t>
  </si>
  <si>
    <t>FY13 Charter School Institute ASCENT</t>
  </si>
  <si>
    <t>FUNDING ELEMENTS</t>
  </si>
  <si>
    <t>V21</t>
  </si>
  <si>
    <t xml:space="preserve">FY13 Base Funding </t>
  </si>
  <si>
    <t>V22</t>
  </si>
  <si>
    <t>FY13 Minimum Funding</t>
  </si>
  <si>
    <t>V22.5</t>
  </si>
  <si>
    <t>FY13 On-Line Funding</t>
  </si>
  <si>
    <t>V23</t>
  </si>
  <si>
    <t>FY13 Cost of Living Factor</t>
  </si>
  <si>
    <t>V24</t>
  </si>
  <si>
    <t>FY13 At-risk 'Base' Factor</t>
  </si>
  <si>
    <t>V25</t>
  </si>
  <si>
    <t>FY01 At-risk 'Base' Factor - (FY01 year stays constant)</t>
  </si>
  <si>
    <t>V26</t>
  </si>
  <si>
    <t>FY13 Minimum State Aid</t>
  </si>
  <si>
    <t>TAXES</t>
  </si>
  <si>
    <t>V30</t>
  </si>
  <si>
    <t>FY13 Specific Ownership Tax</t>
  </si>
  <si>
    <t>V31</t>
  </si>
  <si>
    <t>FY13 Assessed Valuation</t>
  </si>
  <si>
    <t>V32</t>
  </si>
  <si>
    <t>FY12 Mill Levy (FINAL)</t>
  </si>
  <si>
    <t>V33</t>
  </si>
  <si>
    <t>FY12 General Fund Property Tax (incl. Categorical Buyout)</t>
  </si>
  <si>
    <t>PRIOR YEAR FUNDING</t>
  </si>
  <si>
    <t>V40</t>
  </si>
  <si>
    <t>FY12 Total Program</t>
  </si>
  <si>
    <t>V41</t>
  </si>
  <si>
    <t>FY12 Total Program Per-Pupil Funding</t>
  </si>
  <si>
    <t>V42</t>
  </si>
  <si>
    <t>FY12 'True' Formula Per-Pupil Funding</t>
  </si>
  <si>
    <t>V43</t>
  </si>
  <si>
    <t>FY12 Minimum Formula  Per-Pupil Funding</t>
  </si>
  <si>
    <t>CATEGORICAL FUNDING</t>
  </si>
  <si>
    <t>V50</t>
  </si>
  <si>
    <t>Transportation payments paid in FY13</t>
  </si>
  <si>
    <t>V51</t>
  </si>
  <si>
    <t>Vocational Education payments paid in FY13</t>
  </si>
  <si>
    <t>V52</t>
  </si>
  <si>
    <t>English Language Proficiency Act payments paid in FY12</t>
  </si>
  <si>
    <t>V53</t>
  </si>
  <si>
    <t>Special Education - Children with Disabilities</t>
  </si>
  <si>
    <t>payments paid in FY13</t>
  </si>
  <si>
    <t>V54</t>
  </si>
  <si>
    <t>Special Education - Gifted/Talented payments paid in FY13</t>
  </si>
  <si>
    <t>V55</t>
  </si>
  <si>
    <t>Small Attendance Center payments paid in FY12</t>
  </si>
  <si>
    <t>V56</t>
  </si>
  <si>
    <t>Total Categorical Funding</t>
  </si>
  <si>
    <t>sum of lines V50, V51, V52, V53,  V54 and V55</t>
  </si>
  <si>
    <t>OTHER</t>
  </si>
  <si>
    <t>V60</t>
  </si>
  <si>
    <t>CY11 Inflation</t>
  </si>
  <si>
    <t>V61</t>
  </si>
  <si>
    <t>CY10 Inflation</t>
  </si>
  <si>
    <t>V62</t>
  </si>
  <si>
    <t xml:space="preserve">FY13 Allowable Spending </t>
  </si>
  <si>
    <t xml:space="preserve">     for this line, enter 999,999,999.00 if ever passed a TABOR</t>
  </si>
  <si>
    <t xml:space="preserve">     election; else enter Total Program amount at December</t>
  </si>
  <si>
    <t xml:space="preserve">     closeout calculation plus any amount (including $0 if not</t>
  </si>
  <si>
    <t xml:space="preserve">     required to certify) included on the actual 12/1/12 certification</t>
  </si>
  <si>
    <t>V63</t>
  </si>
  <si>
    <t>FY13 Actual Funding Beyond TABOR Formula Paid</t>
  </si>
  <si>
    <t xml:space="preserve">     election; enter 888,888,888.88 if never passed a TABOR</t>
  </si>
  <si>
    <t xml:space="preserve">     election and NOT required to certify at 12/1/12; else enter</t>
  </si>
  <si>
    <t xml:space="preserve">     Funding Beyond TABOR Formula (incremental) amount certified at 12/1/12</t>
  </si>
  <si>
    <t>V64</t>
  </si>
  <si>
    <t>FY 95 Hold Harmless Amount (FY 95 year stays constant)</t>
  </si>
  <si>
    <t>V65</t>
  </si>
  <si>
    <t>FY 95 Excess Hold Harmless Revenue (FY 95 year stays constant)</t>
  </si>
  <si>
    <t>V66</t>
  </si>
  <si>
    <t xml:space="preserve">   Voter Approved Override Amount</t>
  </si>
  <si>
    <t>FY 02 Cost of Living Amount (FY 02 year stays constant)</t>
  </si>
  <si>
    <t>Maximum Override (Sum of 25% Total program &amp; COL, minus SOT)</t>
  </si>
  <si>
    <t>FUNDED PUPIL COUNT</t>
  </si>
  <si>
    <t>FC1</t>
  </si>
  <si>
    <t>FY13 October FTE Count (minus on-line)- enter line V5</t>
  </si>
  <si>
    <t>FC2</t>
  </si>
  <si>
    <t>FY12 October FTE Count - enter line V13</t>
  </si>
  <si>
    <t>FC3</t>
  </si>
  <si>
    <t>FY11 October FTE Count - enter line V14</t>
  </si>
  <si>
    <t>FC4</t>
  </si>
  <si>
    <t>FY10 October FTE Count - enter line V15</t>
  </si>
  <si>
    <t>FC4.1</t>
  </si>
  <si>
    <t>FY09 October FTE Count - enter line V15.1</t>
  </si>
  <si>
    <t>FC5</t>
  </si>
  <si>
    <t>AVERAGED FUNDED PUPIL COUNT - enter the greater of line FC1 or</t>
  </si>
  <si>
    <t>average of (lines FC1 and FC2) or (lines FC1, FC2 and FC3)</t>
  </si>
  <si>
    <t>or (lines FC1, FC2, FC3 and FC4)</t>
  </si>
  <si>
    <t>FC5.1</t>
  </si>
  <si>
    <t>FY13 Full Day Kindergarten Factor</t>
  </si>
  <si>
    <t>FC6</t>
  </si>
  <si>
    <t>FY13 CPP Pupil Count - enter line V17</t>
  </si>
  <si>
    <t>FC6.1</t>
  </si>
  <si>
    <t>FY13 Charter Institute CPP Pupil Count - enter line V20.1</t>
  </si>
  <si>
    <t>FC6.5</t>
  </si>
  <si>
    <t>FY13 CHARTER INSTITUTE PUPIL COUNT - enter line V19</t>
  </si>
  <si>
    <t>FY6.6</t>
  </si>
  <si>
    <t xml:space="preserve">FY13 Charter Institute Full Day Kindergarten Factor </t>
  </si>
  <si>
    <t>FC7</t>
  </si>
  <si>
    <t>FY13 FUNDED PUPIL COUNT - enter line FC5, plus FC5.1, plus line FC6, plus FC6.5, plus FC6.6</t>
  </si>
  <si>
    <t>FC7.5</t>
  </si>
  <si>
    <t>FY13 ASCENT Pupil Count - enter line FC4.1</t>
  </si>
  <si>
    <t>FC7.6</t>
  </si>
  <si>
    <t>FY13 CHARTER INSTITUTE ASCENT Pupil Count - enter line V20.6</t>
  </si>
  <si>
    <t>FC8</t>
  </si>
  <si>
    <t xml:space="preserve">FY13 On-line Multi-District Pupil Count - enter line V4 </t>
  </si>
  <si>
    <t>FC8.5</t>
  </si>
  <si>
    <t>FY13 CHARTER INSTITUTE ONLINE PUPIL COUNT - enter line V20</t>
  </si>
  <si>
    <t>FC9</t>
  </si>
  <si>
    <t>TOTAL FUNDED PUPIL COUNT - enter line FC7 plus line FC8 plus line FC7.5</t>
  </si>
  <si>
    <t>FC10</t>
  </si>
  <si>
    <t>DISTRICT FUNDED PUPIL COUNT (FC5 plus FC5.1 plus FC6 plus FC8)</t>
  </si>
  <si>
    <t>FC11</t>
  </si>
  <si>
    <t>INSTITUTE FUNDED PUPIL COUNT (FC6.1 plus FC6.5 plus FC6.6 plus FC8.5)</t>
  </si>
  <si>
    <t>SIZE FACTOR</t>
  </si>
  <si>
    <t>SZ1</t>
  </si>
  <si>
    <t>Alternative Funded Pupil Count for Eligible District with Charter</t>
  </si>
  <si>
    <t xml:space="preserve">    School - enter line FC9 minus (line V11 times .65)</t>
  </si>
  <si>
    <t>SZ2</t>
  </si>
  <si>
    <t>Size Factor for Eligible District with Charter School</t>
  </si>
  <si>
    <t>SZ3</t>
  </si>
  <si>
    <t>Size Factor for All Districts</t>
  </si>
  <si>
    <t>SZ13</t>
  </si>
  <si>
    <t xml:space="preserve">SIZE FACTOR - enter the greater of lines SZ2 or SZ3 </t>
  </si>
  <si>
    <t/>
  </si>
  <si>
    <t>PL6</t>
  </si>
  <si>
    <t>PERSONNEL COSTS FACTOR</t>
  </si>
  <si>
    <t>PER-PUPIL FUNDING</t>
  </si>
  <si>
    <t>PP1</t>
  </si>
  <si>
    <t>Base Funding - enter line V21</t>
  </si>
  <si>
    <t>PP2</t>
  </si>
  <si>
    <t>Personnel Costs Factor - enter line PL6</t>
  </si>
  <si>
    <t>PP3</t>
  </si>
  <si>
    <t>Cost of Living Factor  - enter line V23</t>
  </si>
  <si>
    <t>PP4</t>
  </si>
  <si>
    <t>Base Funding - enter line  V21</t>
  </si>
  <si>
    <t>PP5</t>
  </si>
  <si>
    <t xml:space="preserve">Non-personnel Costs Factor - enter (1 minus line PL6) </t>
  </si>
  <si>
    <t>PP6</t>
  </si>
  <si>
    <t>Size Factor - enter line SZ13</t>
  </si>
  <si>
    <t>PP7</t>
  </si>
  <si>
    <t>((line PP1 times line PP2 times line PP3) plus</t>
  </si>
  <si>
    <t xml:space="preserve">(line PP5 times line PP4)) times line PP6 </t>
  </si>
  <si>
    <t>PP8</t>
  </si>
  <si>
    <t>Funded Pupil Count - enter line FC7</t>
  </si>
  <si>
    <t>PP9</t>
  </si>
  <si>
    <t>FORMULA FUNDING WITHOUT AT-RISK - enter</t>
  </si>
  <si>
    <t xml:space="preserve">line PP7 times line PP8 </t>
  </si>
  <si>
    <t>AT RISK PUPILS</t>
  </si>
  <si>
    <t>AR1</t>
  </si>
  <si>
    <t>Free Lunch (grades 1-8) Count  - enter line V6</t>
  </si>
  <si>
    <t>AR2</t>
  </si>
  <si>
    <t xml:space="preserve">October Membership (grades 1-8) - enter line V9 </t>
  </si>
  <si>
    <t>AR3</t>
  </si>
  <si>
    <t>Percent 1-8 free lunch count - line AR1 divided by line AR2</t>
  </si>
  <si>
    <t>AR4</t>
  </si>
  <si>
    <t>Projected K-12 free lunch count using 1-8 percent -</t>
  </si>
  <si>
    <t>enter (line AR3 times line V10) plus V18 (ELL Count)</t>
  </si>
  <si>
    <t>AR5</t>
  </si>
  <si>
    <t>Free Lunch (grades K-12) Count - enter line V7 plus V18 (ELL Count)</t>
  </si>
  <si>
    <t>AR6</t>
  </si>
  <si>
    <t>FY13 At-Risk Pupil Count</t>
  </si>
  <si>
    <t xml:space="preserve">enter the greater of lines AR4 or AR5 </t>
  </si>
  <si>
    <t>AR7</t>
  </si>
  <si>
    <t>District percent of at-risk pupils - enter</t>
  </si>
  <si>
    <t>line AR6 divided line V10</t>
  </si>
  <si>
    <t>AR8</t>
  </si>
  <si>
    <t>At-risk 'Base' Factor - enter line V24</t>
  </si>
  <si>
    <t>AR9</t>
  </si>
  <si>
    <t>At-risk 'Concentration' Factor (Districts with FPC&lt;=50,000) - enter</t>
  </si>
  <si>
    <t>greater of zero or (line AR7 minus line V8) times 0.3</t>
  </si>
  <si>
    <t>AR10</t>
  </si>
  <si>
    <t>At-risk 'Concentration' Factor (Districts with FPC&gt;50,000) - enter</t>
  </si>
  <si>
    <t>greater of zero or (line AR7 minus line V8) times 0.36</t>
  </si>
  <si>
    <t>AR11</t>
  </si>
  <si>
    <t>At-risk 'Concentration' Factor - enter greater of line</t>
  </si>
  <si>
    <t>AR9 or line AR10</t>
  </si>
  <si>
    <t>AR12</t>
  </si>
  <si>
    <t>Total At-risk Factor - enter</t>
  </si>
  <si>
    <t>lesser of 0.3 or (line AR8 plus line AR11)</t>
  </si>
  <si>
    <t>AR13</t>
  </si>
  <si>
    <t>If FC9 is less/equal 459, enter line PP7 times</t>
  </si>
  <si>
    <t xml:space="preserve">line AR8 times line AR6  (go to line AR19) </t>
  </si>
  <si>
    <t>AR14</t>
  </si>
  <si>
    <t>If line AR7 less/equal line V8, enter line PP7</t>
  </si>
  <si>
    <t>times line AR8 times line AR6 (go to line AR19)</t>
  </si>
  <si>
    <t>AR15</t>
  </si>
  <si>
    <t>Number of At-risk funded pupils at state</t>
  </si>
  <si>
    <t>average - enter line V8 times line V10</t>
  </si>
  <si>
    <t>AR16</t>
  </si>
  <si>
    <t>At-risk 'Base' Funding - enter line PP7 times</t>
  </si>
  <si>
    <t>line AR9 times line AR15</t>
  </si>
  <si>
    <t>AR17</t>
  </si>
  <si>
    <t>At-risk 'Concentration' Factor - enter</t>
  </si>
  <si>
    <t xml:space="preserve">line PP7 times line AR12 times (line AR6 minus line AR15) </t>
  </si>
  <si>
    <t>AR18</t>
  </si>
  <si>
    <t>At-risk 'Combined' Funding</t>
  </si>
  <si>
    <t xml:space="preserve">enter line AR16 plus line AR17 </t>
  </si>
  <si>
    <t>AR19</t>
  </si>
  <si>
    <t>TOTAL FORMULA AT-RISK FUNDING</t>
  </si>
  <si>
    <t xml:space="preserve">enter the greater of lines AR13, AR14 or AR18 </t>
  </si>
  <si>
    <t>ON-LINE &amp; ASCENT FORMULA FUNDING</t>
  </si>
  <si>
    <t>OL1</t>
  </si>
  <si>
    <t>FY13 On-Line Count - enter line V4 plus line V20</t>
  </si>
  <si>
    <t>OL2</t>
  </si>
  <si>
    <t>FY13 Base Minimum Funding - enter line V22</t>
  </si>
  <si>
    <t>OL3</t>
  </si>
  <si>
    <t>TOTAL ON-LINE FORMULA FUNDING (enter line OL2 times line OL3)</t>
  </si>
  <si>
    <t>OL4</t>
  </si>
  <si>
    <t>FY13 ASCENT Count - enter line V4.1 plus V20.6</t>
  </si>
  <si>
    <t>OL5</t>
  </si>
  <si>
    <t>TOTAL ASCENT FORMULA FUNDING (enter line OL4 times line OL2)</t>
  </si>
  <si>
    <t>OL6</t>
  </si>
  <si>
    <t>TOTAL ON-LINE &amp; ASCENT FORMULA FUNDING (enter line OL3 plus OL5)</t>
  </si>
  <si>
    <t>459 SIZE FACTOR (SMOOTHING)</t>
  </si>
  <si>
    <t>SM1</t>
  </si>
  <si>
    <t xml:space="preserve">If line FC9 less/equal to 459, enter 1 (go to line TB1) </t>
  </si>
  <si>
    <t>SM2</t>
  </si>
  <si>
    <t>If line AR7 is less/equal line V8, enter 1 (go to line TB1)</t>
  </si>
  <si>
    <t>SM3</t>
  </si>
  <si>
    <t>Per-Pupil Funding without size factor - enter</t>
  </si>
  <si>
    <t>line PP7 divided by line SZ13</t>
  </si>
  <si>
    <t>SM4</t>
  </si>
  <si>
    <t>Size factor using 459 Funded Pupil Count</t>
  </si>
  <si>
    <t>enter - (1027 minus 459) times .00020599 plus 1.1215</t>
  </si>
  <si>
    <t>SM5</t>
  </si>
  <si>
    <t>Adjusted per-pupil funding -</t>
  </si>
  <si>
    <t>enter line SM4 times line SM3</t>
  </si>
  <si>
    <t>SM6</t>
  </si>
  <si>
    <t>Adjusted formula funding - enter (line SM5</t>
  </si>
  <si>
    <t>times 459) plus (.112 times line SM5 times line AR6)</t>
  </si>
  <si>
    <t>SM7</t>
  </si>
  <si>
    <t>Funded pupil count - enter line FC7</t>
  </si>
  <si>
    <t>SM8</t>
  </si>
  <si>
    <t>TOTAL FORMULA USING 459 SIZE FACTOR</t>
  </si>
  <si>
    <t>enter (line SM6 divided by 459 times line SM7) plus on line (OL3)</t>
  </si>
  <si>
    <t>TABOR FORMULA FUNDING</t>
  </si>
  <si>
    <t>TB1</t>
  </si>
  <si>
    <t>FY12 Total Program  -   enter line V40</t>
  </si>
  <si>
    <t>TB2</t>
  </si>
  <si>
    <t>CY11 Inflation  -   enter line V60</t>
  </si>
  <si>
    <t>TB3</t>
  </si>
  <si>
    <t>FY13 Enrollment Growth - enter</t>
  </si>
  <si>
    <t>(line FC9 minus line V12) divided by line V12</t>
  </si>
  <si>
    <t>TB4</t>
  </si>
  <si>
    <t>FY13 TABOR FORMULA FUNDING</t>
  </si>
  <si>
    <t xml:space="preserve">enter line TB1 times (1 plus line TB2 plus line TB3) </t>
  </si>
  <si>
    <t>MINIMUM FORMULA FUNDING</t>
  </si>
  <si>
    <t>MF1</t>
  </si>
  <si>
    <t>FY13 'Base' Minimum Funding - enter line V22</t>
  </si>
  <si>
    <t>MF2</t>
  </si>
  <si>
    <t>Total Funded Pupil Count (minus on-line) - enter line FC7</t>
  </si>
  <si>
    <t>MF3</t>
  </si>
  <si>
    <t>FY13 On-line Funding - enter line V22.5</t>
  </si>
  <si>
    <t>MF4</t>
  </si>
  <si>
    <t>Total On-Line  and Ascent Pupil Count - enter sum (line FC8 &amp; FC8.5)</t>
  </si>
  <si>
    <t>MF5</t>
  </si>
  <si>
    <t>Guaranteed Minimum Funding - enter line MF1 times line MF2</t>
  </si>
  <si>
    <t>TOTAL FORMULA FUNDING</t>
  </si>
  <si>
    <t>TF1</t>
  </si>
  <si>
    <t>Formula Funding without At-risk - enter line PP9</t>
  </si>
  <si>
    <t>TF2</t>
  </si>
  <si>
    <t>Formula At-risk Funding - enter line AR19</t>
  </si>
  <si>
    <t>TF3</t>
  </si>
  <si>
    <t>Formula Funding   - enter line TF1 plus line TF2</t>
  </si>
  <si>
    <t>TF4</t>
  </si>
  <si>
    <t>On-Line Formula Funding - enter line OL3</t>
  </si>
  <si>
    <t>TF5</t>
  </si>
  <si>
    <t>Total Formula Funding (including on-line funding) - enter line TF3 plus line TF4</t>
  </si>
  <si>
    <t>TF6</t>
  </si>
  <si>
    <t>Minimum Formula Funding   -  enter line MF3</t>
  </si>
  <si>
    <t>TF7</t>
  </si>
  <si>
    <t>Formula Funding using 459 Size Factor</t>
  </si>
  <si>
    <t>If line SM8 greater than zero, enter line SM8</t>
  </si>
  <si>
    <t>else enter 999,999,999.00</t>
  </si>
  <si>
    <t>TF8</t>
  </si>
  <si>
    <t>Subtotal Formula Funding</t>
  </si>
  <si>
    <t>Enter the lesser of line TF7 or (greater of lines TF5 or TF6)</t>
  </si>
  <si>
    <t>TF9</t>
  </si>
  <si>
    <t>Maximum Total Formula Funding</t>
  </si>
  <si>
    <t>Enter 1.25 times line FC9 times line V41</t>
  </si>
  <si>
    <t>TF10</t>
  </si>
  <si>
    <t>TABOR Formula Funding        -  enter line TB4</t>
  </si>
  <si>
    <t>TF11</t>
  </si>
  <si>
    <t xml:space="preserve">enter the lesser of lines TF8, TF9 or TF10 </t>
  </si>
  <si>
    <t>TF12</t>
  </si>
  <si>
    <t>TOTAL PER-PUPIL FORMULA FUNDING</t>
  </si>
  <si>
    <t>enter line TF11 divided by line FC9</t>
  </si>
  <si>
    <t>AMOUNT OF FUNDING BEYOND TABOR FORMULA (FOR DISTRICTS WHO HAVE NOT PASSED A TABOR ELECTION)</t>
  </si>
  <si>
    <t>AF1</t>
  </si>
  <si>
    <t>If line TB4 equals line TF11 and line V63 is not equal to</t>
  </si>
  <si>
    <t>888,888,888.88 - go to line AF2, else go to line TP1</t>
  </si>
  <si>
    <t>AF2</t>
  </si>
  <si>
    <t>Formula Funding</t>
  </si>
  <si>
    <t>enter the lesser of lines TF8 or TF9</t>
  </si>
  <si>
    <t>AF3</t>
  </si>
  <si>
    <t>TABOR Formula Funding   -  enter line TB4</t>
  </si>
  <si>
    <t>AF4</t>
  </si>
  <si>
    <t>Allowable Spending      - enter line V62</t>
  </si>
  <si>
    <t>AF5</t>
  </si>
  <si>
    <t>Funding Beyond TABOR Formula (CALC)</t>
  </si>
  <si>
    <t>enter the lesser of</t>
  </si>
  <si>
    <t>(line AF2 minus line AF3) or</t>
  </si>
  <si>
    <t>(line AF4 minus line AF3) - if negative enter zero</t>
  </si>
  <si>
    <t>AF6</t>
  </si>
  <si>
    <t>Funding Beyond TABOR Formula (FINAL)</t>
  </si>
  <si>
    <t>enter the lesser of lines V63 or AF5</t>
  </si>
  <si>
    <t>TOTAL PROGRAM FUNDING</t>
  </si>
  <si>
    <t>TP1</t>
  </si>
  <si>
    <t xml:space="preserve">Total Formula Funding - enter line TF11 </t>
  </si>
  <si>
    <t>TP2</t>
  </si>
  <si>
    <t>Total Funding Beyond TABOR Formula - enter line AF6</t>
  </si>
  <si>
    <t>TP3</t>
  </si>
  <si>
    <t xml:space="preserve">TOTAL PROGRAM FUNDING - enter line TP1 plus line TP2 </t>
  </si>
  <si>
    <t>MILL LEVY</t>
  </si>
  <si>
    <t>ML1</t>
  </si>
  <si>
    <t>Mill Levy from prior year</t>
  </si>
  <si>
    <t>enter line V32</t>
  </si>
  <si>
    <t>ML2</t>
  </si>
  <si>
    <t>Mill Levy to buyout Total Program Funding</t>
  </si>
  <si>
    <t>(line TP3 minus (line FC9 times line V26) minus</t>
  </si>
  <si>
    <t>line V30) divided by line V31</t>
  </si>
  <si>
    <t>ML3</t>
  </si>
  <si>
    <t>Mill Levy at TABOR maximum</t>
  </si>
  <si>
    <t>(line V33 times (1 plus line TB2 plus line TB3))</t>
  </si>
  <si>
    <t>divided by line V31</t>
  </si>
  <si>
    <t>ML4</t>
  </si>
  <si>
    <t>Equalized Mill Levy  (CALC)</t>
  </si>
  <si>
    <t>enter the lesser of lines ML1, ML2, ML3</t>
  </si>
  <si>
    <t>ML5</t>
  </si>
  <si>
    <t>Equalized Mill Levy (ADJUST)</t>
  </si>
  <si>
    <t>ML6</t>
  </si>
  <si>
    <t>EQUALIZED MILL LEVY (FINAL)</t>
  </si>
  <si>
    <t>enter line ML5 if greater than zero, else enter line ML4</t>
  </si>
  <si>
    <t>CATEGORICAL BUYOUT MILL LEVY</t>
  </si>
  <si>
    <t>CB1</t>
  </si>
  <si>
    <t>Categorical Program Funding - enter line V56</t>
  </si>
  <si>
    <t>CB2</t>
  </si>
  <si>
    <t>Mill levy to buyout categorical programs</t>
  </si>
  <si>
    <t>enter line CB1 divided by line V31</t>
  </si>
  <si>
    <t>CB3</t>
  </si>
  <si>
    <t>Categorical Buyout Mill Levy (CALC)</t>
  </si>
  <si>
    <t>enter the lesser of line CB2 or (line ML1 minus line ML6)</t>
  </si>
  <si>
    <t>or (line ML3 minus line ML6)</t>
  </si>
  <si>
    <t>CB4</t>
  </si>
  <si>
    <t xml:space="preserve">Categorical Buyout Mill Levy (ADJUST) </t>
  </si>
  <si>
    <t>CB5</t>
  </si>
  <si>
    <t>CATEGORICAL BUYOUT MILL LEVY (FINAL)</t>
  </si>
  <si>
    <t>enter line CB4 if line ML5 is greater than zero else enter line CB3</t>
  </si>
  <si>
    <t>GRAND TOTAL PROGRAM FUNDING</t>
  </si>
  <si>
    <t>GT1</t>
  </si>
  <si>
    <t>TOTAL PROGRAM FUNDING  -  enter line TP3</t>
  </si>
  <si>
    <t>GT2</t>
  </si>
  <si>
    <t>PROPERTY TAX REVENUES  -  enter line ML6 times line V31</t>
  </si>
  <si>
    <t>GT3</t>
  </si>
  <si>
    <t>SPECIFIC OWNERSHIP TAX -  enter line V30</t>
  </si>
  <si>
    <t>GT4</t>
  </si>
  <si>
    <t>STATE SHARE</t>
  </si>
  <si>
    <t>enter line GT1 minus line GT2 minus line GT3</t>
  </si>
  <si>
    <t>GT5</t>
  </si>
  <si>
    <t>CATEGORICAL BUYOUT MILL LEVY REVENUE</t>
  </si>
  <si>
    <t>enter line CB5 times line V31</t>
  </si>
  <si>
    <t>GT6</t>
  </si>
  <si>
    <t>TOTAL PROGRAM PER-PUPIL FUNDING</t>
  </si>
  <si>
    <t>enter line GT1 divided by line FC9</t>
  </si>
  <si>
    <t>GT7</t>
  </si>
  <si>
    <t>NEGATIVE FACTOR</t>
  </si>
  <si>
    <t>NEGATIVE FACTOR TOTAL PROGRAM FUNDING</t>
  </si>
  <si>
    <t>GT7.1</t>
  </si>
  <si>
    <t>TOTAL PROGRAM</t>
  </si>
  <si>
    <t>GT7.2</t>
  </si>
  <si>
    <t>PROPERTY TAXES</t>
  </si>
  <si>
    <t>GT7.3</t>
  </si>
  <si>
    <t>SPECIFIC OWNERSHIP TAXES</t>
  </si>
  <si>
    <t>GT7.4</t>
  </si>
  <si>
    <t>With Categorical Buyout</t>
  </si>
  <si>
    <t>GT7.5</t>
  </si>
  <si>
    <t>REQUIRED CATEGORICAL BUYOUT FROM TOTAL PROGRAM</t>
  </si>
  <si>
    <t>Without Categorical Buyout</t>
  </si>
  <si>
    <t>GT7.6</t>
  </si>
  <si>
    <t>PER PUPIL FUNDING AFTER NEGATIVE FACTOR</t>
  </si>
  <si>
    <t>TOTAL PROGRAM FUNDING CHARTER INSTITUTE</t>
  </si>
  <si>
    <t>GT8</t>
  </si>
  <si>
    <t>Adjusted district In-school per pupil funding</t>
  </si>
  <si>
    <t>GT9</t>
  </si>
  <si>
    <t>District On-line per pupil funding</t>
  </si>
  <si>
    <t>GT10</t>
  </si>
  <si>
    <t>Charter School Institute Total Program Funding</t>
  </si>
  <si>
    <t>GT11</t>
  </si>
  <si>
    <t>DISTRICT'S ADJUSTED TOTAL PROGRAM FUNDING (GT1 plus GT10)</t>
  </si>
  <si>
    <t>GT12</t>
  </si>
  <si>
    <t>PROPERTY TAX REVENUES  -  enter line GT2</t>
  </si>
  <si>
    <t>GT13</t>
  </si>
  <si>
    <t>SPECIFIC OWNERSHIP TAX -  enter line GT3</t>
  </si>
  <si>
    <t>GT14</t>
  </si>
  <si>
    <t xml:space="preserve">DISTRICT'S ADJUSTED STATE SHARE </t>
  </si>
  <si>
    <t>(enter line GT11 minus line GT12 minus line GT13)</t>
  </si>
  <si>
    <t>RQUIRED CATEGORICAL BUYOUT FROM TOTAL PROGRAM</t>
  </si>
  <si>
    <t>TOTAL PROPERTY TAX MILL LEVIES</t>
  </si>
  <si>
    <t>TM1</t>
  </si>
  <si>
    <t>Total Program          -  enter line ML6</t>
  </si>
  <si>
    <t>TM2</t>
  </si>
  <si>
    <t>Categorical Buyout     -  enter line CB5</t>
  </si>
  <si>
    <t>TM3</t>
  </si>
  <si>
    <t>Hold Harmless Override</t>
  </si>
  <si>
    <t>line V64 divided by line V31</t>
  </si>
  <si>
    <t>TM4</t>
  </si>
  <si>
    <t xml:space="preserve">Excess Harm Harmless Override </t>
  </si>
  <si>
    <t>line V65 divided by line V31</t>
  </si>
  <si>
    <t>TM5</t>
  </si>
  <si>
    <t>Voter Approved Override</t>
  </si>
  <si>
    <t>line V66 divided by Line V31</t>
  </si>
  <si>
    <t>TM6</t>
  </si>
  <si>
    <t>Mill Levy to Certify December 15, 2012</t>
  </si>
  <si>
    <t>enter lines TM1 plus TM2 plus TM3 plus TM 4 plus TM5</t>
  </si>
  <si>
    <t>Floor District Calculation</t>
  </si>
  <si>
    <t>Hold-harmless Calculation</t>
  </si>
  <si>
    <t>Full-day Kindergarten Factor</t>
  </si>
  <si>
    <t>Hold Harmless Half-day Kindergarten Pupil Count</t>
  </si>
  <si>
    <t xml:space="preserve">  Times Hold Harmless Factor of .42</t>
  </si>
  <si>
    <t>Hold Harmless Full-day Kindergarten Funding 22-54-130, C.R.S.</t>
  </si>
  <si>
    <t>Hold Harmless if Full Funding Calculation in Place (No St. Bud. Stab. Fac)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</si>
</sst>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[Red]\(#,##0.000\)"/>
    <numFmt numFmtId="165" formatCode="#,##0.0000_);[Red]\(#,##0.0000\)"/>
    <numFmt numFmtId="166" formatCode="#,##0.0_);\(#,##0.0\)"/>
    <numFmt numFmtId="167" formatCode="#,##0.0_);[Red]\(#,##0.0\)"/>
    <numFmt numFmtId="168" formatCode="#,##0.0"/>
    <numFmt numFmtId="169" formatCode="#,##0.0000_);\(#,##0.0000\)"/>
    <numFmt numFmtId="170" formatCode="_(* #,##0.0_);_(* \(#,##0.0\);_(* &quot;-&quot;??_);_(@_)"/>
    <numFmt numFmtId="171" formatCode="#,##0.000000_);[Red]\(#,##0.000000\)"/>
    <numFmt numFmtId="172" formatCode="0.000"/>
    <numFmt numFmtId="173" formatCode="#,##0.000_);\(#,##0.000\)"/>
    <numFmt numFmtId="174" formatCode="_(* #,##0_);_(* \(#,##0\);_(* &quot;-&quot;??_);_(@_)"/>
    <numFmt numFmtId="175" formatCode="#,##0.0000000_);[Red]\(#,##0.0000000\)"/>
    <numFmt numFmtId="176" formatCode="#,##0.00000_);[Red]\(#,##0.00000\)"/>
    <numFmt numFmtId="177" formatCode="#,##0.0000"/>
    <numFmt numFmtId="178" formatCode="0.000_);[Red]\-0.000_)"/>
    <numFmt numFmtId="179" formatCode="0.00_)"/>
    <numFmt numFmtId="180" formatCode="#,##0.00000_);\(#,##0.00000\)"/>
    <numFmt numFmtId="181" formatCode="0.0000_)"/>
    <numFmt numFmtId="182" formatCode="#,##0.00000000_);[Red]\(#,##0.00000000\)"/>
    <numFmt numFmtId="183" formatCode="0.000000_)"/>
    <numFmt numFmtId="184" formatCode="0_)"/>
    <numFmt numFmtId="185" formatCode="0.00_);[Red]\-0.00_)"/>
  </numFmts>
  <fonts count="8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1">
    <xf numFmtId="40" fontId="0" fillId="0" borderId="0"/>
    <xf numFmtId="40" fontId="2" fillId="0" borderId="0"/>
    <xf numFmtId="40" fontId="2" fillId="0" borderId="0"/>
    <xf numFmtId="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0" fontId="2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1">
    <xf numFmtId="40" fontId="0" fillId="0" borderId="0" xfId="0"/>
    <xf numFmtId="164" fontId="2" fillId="0" borderId="0" xfId="1" applyNumberFormat="1" applyFont="1" applyFill="1" applyAlignment="1" applyProtection="1">
      <alignment shrinkToFit="1"/>
    </xf>
    <xf numFmtId="40" fontId="2" fillId="0" borderId="0" xfId="1" applyFont="1" applyFill="1" applyProtection="1"/>
    <xf numFmtId="40" fontId="2" fillId="0" borderId="0" xfId="1" applyFont="1" applyAlignment="1" applyProtection="1">
      <alignment horizontal="center"/>
    </xf>
    <xf numFmtId="40" fontId="2" fillId="0" borderId="0" xfId="1" applyFont="1" applyFill="1" applyAlignment="1" applyProtection="1">
      <alignment horizontal="center"/>
    </xf>
    <xf numFmtId="40" fontId="2" fillId="0" borderId="0" xfId="1" applyFont="1"/>
    <xf numFmtId="40" fontId="2" fillId="0" borderId="0" xfId="0" applyFont="1"/>
    <xf numFmtId="165" fontId="2" fillId="0" borderId="0" xfId="1" applyNumberFormat="1" applyFont="1" applyFill="1" applyProtection="1"/>
    <xf numFmtId="166" fontId="2" fillId="0" borderId="0" xfId="0" applyNumberFormat="1" applyFont="1" applyProtection="1"/>
    <xf numFmtId="167" fontId="2" fillId="0" borderId="0" xfId="1" applyNumberFormat="1" applyFont="1" applyAlignment="1" applyProtection="1">
      <alignment horizontal="right"/>
    </xf>
    <xf numFmtId="167" fontId="2" fillId="0" borderId="0" xfId="1" applyNumberFormat="1" applyFont="1" applyProtection="1"/>
    <xf numFmtId="166" fontId="2" fillId="0" borderId="0" xfId="1" applyNumberFormat="1" applyFont="1" applyProtection="1"/>
    <xf numFmtId="40" fontId="0" fillId="0" borderId="0" xfId="0" applyFill="1"/>
    <xf numFmtId="167" fontId="2" fillId="0" borderId="0" xfId="1" applyNumberFormat="1" applyFont="1" applyFill="1" applyProtection="1"/>
    <xf numFmtId="166" fontId="2" fillId="0" borderId="0" xfId="1" applyNumberFormat="1" applyFont="1" applyAlignment="1" applyProtection="1">
      <alignment horizontal="center"/>
    </xf>
    <xf numFmtId="166" fontId="2" fillId="0" borderId="0" xfId="1" applyNumberFormat="1" applyFont="1" applyFill="1" applyProtection="1"/>
    <xf numFmtId="168" fontId="2" fillId="0" borderId="0" xfId="1" applyNumberFormat="1" applyFont="1" applyProtection="1"/>
    <xf numFmtId="168" fontId="2" fillId="0" borderId="0" xfId="1" applyNumberFormat="1" applyFont="1" applyFill="1" applyProtection="1"/>
    <xf numFmtId="40" fontId="2" fillId="0" borderId="0" xfId="1" applyFont="1" applyFill="1"/>
    <xf numFmtId="166" fontId="0" fillId="0" borderId="0" xfId="0" applyNumberFormat="1" applyFill="1" applyProtection="1"/>
    <xf numFmtId="169" fontId="0" fillId="0" borderId="0" xfId="0" applyNumberFormat="1" applyFill="1" applyProtection="1"/>
    <xf numFmtId="37" fontId="2" fillId="0" borderId="0" xfId="1" applyNumberFormat="1" applyFont="1"/>
    <xf numFmtId="37" fontId="2" fillId="0" borderId="0" xfId="1" applyNumberFormat="1" applyFont="1" applyFill="1"/>
    <xf numFmtId="167" fontId="2" fillId="0" borderId="0" xfId="1" applyNumberFormat="1" applyFont="1"/>
    <xf numFmtId="166" fontId="2" fillId="0" borderId="0" xfId="1" applyNumberFormat="1" applyFont="1" applyFill="1" applyAlignment="1" applyProtection="1">
      <alignment horizontal="center"/>
    </xf>
    <xf numFmtId="170" fontId="2" fillId="0" borderId="0" xfId="1" applyNumberFormat="1" applyFont="1"/>
    <xf numFmtId="170" fontId="2" fillId="0" borderId="0" xfId="1" applyNumberFormat="1" applyFont="1" applyFill="1"/>
    <xf numFmtId="166" fontId="0" fillId="0" borderId="0" xfId="0" applyNumberFormat="1" applyFill="1" applyAlignment="1" applyProtection="1">
      <alignment horizontal="right"/>
    </xf>
    <xf numFmtId="169" fontId="2" fillId="0" borderId="0" xfId="1" applyNumberFormat="1" applyFont="1" applyProtection="1"/>
    <xf numFmtId="169" fontId="2" fillId="0" borderId="0" xfId="1" applyNumberFormat="1" applyFont="1" applyFill="1" applyProtection="1"/>
    <xf numFmtId="40" fontId="2" fillId="0" borderId="0" xfId="0" applyFont="1" applyFill="1"/>
    <xf numFmtId="37" fontId="2" fillId="0" borderId="0" xfId="1" applyNumberFormat="1" applyFont="1" applyProtection="1"/>
    <xf numFmtId="37" fontId="2" fillId="0" borderId="0" xfId="1" applyNumberFormat="1" applyFont="1" applyFill="1" applyProtection="1"/>
    <xf numFmtId="170" fontId="2" fillId="0" borderId="0" xfId="1" applyNumberFormat="1" applyFont="1" applyFill="1" applyProtection="1"/>
    <xf numFmtId="166" fontId="2" fillId="0" borderId="0" xfId="1" applyNumberFormat="1" applyFont="1" applyFill="1" applyAlignment="1" applyProtection="1">
      <alignment horizontal="right"/>
    </xf>
    <xf numFmtId="166" fontId="2" fillId="0" borderId="0" xfId="1" applyNumberFormat="1" applyFont="1" applyFill="1"/>
    <xf numFmtId="170" fontId="2" fillId="0" borderId="0" xfId="1" applyNumberFormat="1" applyFont="1" applyProtection="1"/>
    <xf numFmtId="166" fontId="0" fillId="0" borderId="0" xfId="0" applyNumberFormat="1" applyProtection="1"/>
    <xf numFmtId="166" fontId="2" fillId="0" borderId="0" xfId="1" applyNumberFormat="1" applyFont="1"/>
    <xf numFmtId="167" fontId="2" fillId="0" borderId="0" xfId="2" applyNumberFormat="1"/>
    <xf numFmtId="171" fontId="2" fillId="0" borderId="0" xfId="1" applyNumberFormat="1" applyFont="1" applyFill="1" applyProtection="1"/>
    <xf numFmtId="40" fontId="3" fillId="0" borderId="0" xfId="1" applyFont="1" applyFill="1" applyProtection="1"/>
    <xf numFmtId="40" fontId="2" fillId="0" borderId="0" xfId="1" applyNumberFormat="1" applyFont="1" applyProtection="1"/>
    <xf numFmtId="40" fontId="2" fillId="0" borderId="0" xfId="1" applyNumberFormat="1" applyFont="1" applyFill="1" applyProtection="1"/>
    <xf numFmtId="40" fontId="2" fillId="0" borderId="0" xfId="1" applyFont="1" applyProtection="1"/>
    <xf numFmtId="172" fontId="2" fillId="0" borderId="0" xfId="1" applyNumberFormat="1" applyFont="1" applyProtection="1"/>
    <xf numFmtId="172" fontId="2" fillId="0" borderId="0" xfId="1" applyNumberFormat="1" applyFont="1" applyFill="1" applyProtection="1"/>
    <xf numFmtId="173" fontId="2" fillId="0" borderId="0" xfId="3" applyNumberFormat="1" applyFont="1" applyBorder="1"/>
    <xf numFmtId="173" fontId="2" fillId="0" borderId="0" xfId="1" applyNumberFormat="1" applyFont="1" applyProtection="1"/>
    <xf numFmtId="173" fontId="2" fillId="0" borderId="0" xfId="1" applyNumberFormat="1" applyFont="1" applyFill="1" applyProtection="1"/>
    <xf numFmtId="40" fontId="0" fillId="0" borderId="0" xfId="0" applyNumberFormat="1" applyProtection="1"/>
    <xf numFmtId="3" fontId="2" fillId="0" borderId="0" xfId="0" applyNumberFormat="1" applyFont="1" applyFill="1"/>
    <xf numFmtId="3" fontId="0" fillId="0" borderId="0" xfId="0" applyNumberFormat="1" applyFill="1"/>
    <xf numFmtId="37" fontId="0" fillId="0" borderId="0" xfId="0" applyNumberFormat="1" applyFill="1" applyProtection="1"/>
    <xf numFmtId="3" fontId="2" fillId="0" borderId="0" xfId="1" applyNumberFormat="1" applyFont="1" applyFill="1" applyAlignment="1" applyProtection="1">
      <alignment horizontal="center"/>
    </xf>
    <xf numFmtId="3" fontId="2" fillId="0" borderId="0" xfId="1" applyNumberFormat="1" applyFont="1" applyFill="1" applyProtection="1"/>
    <xf numFmtId="39" fontId="2" fillId="0" borderId="0" xfId="1" applyNumberFormat="1" applyFont="1" applyFill="1"/>
    <xf numFmtId="4" fontId="2" fillId="0" borderId="0" xfId="1" applyNumberFormat="1" applyFont="1" applyFill="1"/>
    <xf numFmtId="3" fontId="2" fillId="0" borderId="0" xfId="1" applyNumberFormat="1" applyFont="1" applyFill="1"/>
    <xf numFmtId="174" fontId="2" fillId="0" borderId="0" xfId="1" applyNumberFormat="1" applyFont="1" applyFill="1" applyProtection="1"/>
    <xf numFmtId="40" fontId="2" fillId="0" borderId="0" xfId="1" applyNumberFormat="1" applyFont="1" applyFill="1"/>
    <xf numFmtId="171" fontId="2" fillId="0" borderId="0" xfId="1" applyNumberFormat="1" applyFont="1" applyProtection="1"/>
    <xf numFmtId="165" fontId="2" fillId="0" borderId="0" xfId="1" applyNumberFormat="1" applyFont="1" applyFill="1"/>
    <xf numFmtId="175" fontId="2" fillId="0" borderId="0" xfId="1" applyNumberFormat="1" applyFont="1" applyFill="1" applyProtection="1"/>
    <xf numFmtId="40" fontId="2" fillId="0" borderId="0" xfId="0" applyFont="1" applyProtection="1"/>
    <xf numFmtId="40" fontId="2" fillId="0" borderId="0" xfId="0" applyNumberFormat="1" applyFont="1" applyProtection="1"/>
    <xf numFmtId="39" fontId="2" fillId="0" borderId="0" xfId="0" applyNumberFormat="1" applyFont="1"/>
    <xf numFmtId="40" fontId="2" fillId="0" borderId="0" xfId="1" applyNumberFormat="1" applyFont="1" applyFill="1" applyAlignment="1" applyProtection="1">
      <alignment horizontal="center"/>
    </xf>
    <xf numFmtId="39" fontId="2" fillId="0" borderId="0" xfId="1" applyNumberFormat="1" applyFont="1" applyProtection="1"/>
    <xf numFmtId="39" fontId="2" fillId="0" borderId="0" xfId="1" applyNumberFormat="1" applyFont="1" applyFill="1" applyProtection="1"/>
    <xf numFmtId="39" fontId="2" fillId="0" borderId="0" xfId="1" applyNumberFormat="1" applyFont="1"/>
    <xf numFmtId="40" fontId="2" fillId="0" borderId="0" xfId="1" applyNumberFormat="1" applyFont="1" applyAlignment="1" applyProtection="1">
      <alignment horizontal="center"/>
    </xf>
    <xf numFmtId="173" fontId="2" fillId="0" borderId="0" xfId="1" applyNumberFormat="1" applyFont="1"/>
    <xf numFmtId="40" fontId="2" fillId="0" borderId="0" xfId="1" applyNumberFormat="1" applyFont="1" applyAlignment="1" applyProtection="1">
      <alignment horizontal="right"/>
    </xf>
    <xf numFmtId="40" fontId="2" fillId="0" borderId="0" xfId="1" applyNumberFormat="1" applyFont="1" applyFill="1" applyAlignment="1" applyProtection="1">
      <alignment horizontal="right"/>
    </xf>
    <xf numFmtId="40" fontId="2" fillId="0" borderId="0" xfId="1" applyFont="1" applyAlignment="1" applyProtection="1">
      <alignment horizontal="right"/>
    </xf>
    <xf numFmtId="165" fontId="2" fillId="0" borderId="0" xfId="1" applyNumberFormat="1" applyFont="1" applyAlignment="1" applyProtection="1">
      <alignment horizontal="right"/>
    </xf>
    <xf numFmtId="40" fontId="5" fillId="0" borderId="0" xfId="0" applyNumberFormat="1" applyFont="1" applyProtection="1"/>
    <xf numFmtId="40" fontId="5" fillId="0" borderId="0" xfId="0" applyNumberFormat="1" applyFont="1" applyFill="1" applyProtection="1"/>
    <xf numFmtId="40" fontId="5" fillId="0" borderId="0" xfId="1" applyNumberFormat="1" applyFont="1" applyProtection="1"/>
    <xf numFmtId="40" fontId="5" fillId="0" borderId="0" xfId="0" applyFont="1"/>
    <xf numFmtId="40" fontId="0" fillId="0" borderId="0" xfId="0" applyProtection="1"/>
    <xf numFmtId="4" fontId="0" fillId="0" borderId="0" xfId="0" applyNumberFormat="1"/>
    <xf numFmtId="40" fontId="0" fillId="0" borderId="0" xfId="0" applyFill="1" applyProtection="1"/>
    <xf numFmtId="40" fontId="2" fillId="2" borderId="0" xfId="1" applyFont="1" applyFill="1" applyAlignment="1" applyProtection="1">
      <alignment horizontal="center"/>
    </xf>
    <xf numFmtId="40" fontId="2" fillId="2" borderId="0" xfId="1" applyFont="1" applyFill="1" applyProtection="1"/>
    <xf numFmtId="40" fontId="0" fillId="2" borderId="0" xfId="0" applyNumberFormat="1" applyFill="1" applyProtection="1"/>
    <xf numFmtId="4" fontId="0" fillId="2" borderId="0" xfId="0" applyNumberFormat="1" applyFill="1"/>
    <xf numFmtId="40" fontId="0" fillId="0" borderId="0" xfId="0" applyNumberFormat="1" applyFill="1" applyProtection="1"/>
    <xf numFmtId="40" fontId="2" fillId="2" borderId="0" xfId="1" applyNumberFormat="1" applyFont="1" applyFill="1" applyProtection="1"/>
    <xf numFmtId="176" fontId="2" fillId="3" borderId="0" xfId="1" applyNumberFormat="1" applyFont="1" applyFill="1" applyProtection="1"/>
    <xf numFmtId="176" fontId="2" fillId="0" borderId="0" xfId="1" applyNumberFormat="1" applyFont="1" applyProtection="1"/>
    <xf numFmtId="176" fontId="3" fillId="0" borderId="0" xfId="1" applyNumberFormat="1" applyFont="1" applyFill="1"/>
    <xf numFmtId="176" fontId="2" fillId="0" borderId="0" xfId="1" applyNumberFormat="1" applyFont="1" applyFill="1" applyProtection="1"/>
    <xf numFmtId="176" fontId="0" fillId="0" borderId="0" xfId="0" applyNumberFormat="1"/>
    <xf numFmtId="40" fontId="2" fillId="0" borderId="0" xfId="1" applyFont="1" applyAlignment="1">
      <alignment horizontal="center"/>
    </xf>
    <xf numFmtId="166" fontId="2" fillId="0" borderId="0" xfId="1" applyNumberFormat="1" applyFont="1" applyAlignment="1" applyProtection="1">
      <alignment horizontal="right"/>
    </xf>
    <xf numFmtId="169" fontId="2" fillId="0" borderId="0" xfId="1" applyNumberFormat="1" applyFont="1" applyAlignment="1" applyProtection="1">
      <alignment horizontal="right"/>
    </xf>
    <xf numFmtId="169" fontId="2" fillId="0" borderId="0" xfId="1" applyNumberFormat="1" applyFont="1" applyFill="1" applyAlignment="1" applyProtection="1">
      <alignment horizontal="right"/>
    </xf>
    <xf numFmtId="169" fontId="0" fillId="0" borderId="0" xfId="0" applyNumberFormat="1" applyProtection="1"/>
    <xf numFmtId="177" fontId="2" fillId="0" borderId="0" xfId="1" applyNumberFormat="1" applyFont="1" applyFill="1" applyProtection="1"/>
    <xf numFmtId="169" fontId="2" fillId="0" borderId="0" xfId="1" applyNumberFormat="1" applyFont="1"/>
    <xf numFmtId="178" fontId="2" fillId="0" borderId="0" xfId="1" applyNumberFormat="1" applyFont="1" applyProtection="1"/>
    <xf numFmtId="178" fontId="2" fillId="0" borderId="0" xfId="1" applyNumberFormat="1" applyFont="1" applyFill="1" applyProtection="1"/>
    <xf numFmtId="175" fontId="2" fillId="0" borderId="0" xfId="1" applyNumberFormat="1" applyFont="1" applyProtection="1"/>
    <xf numFmtId="175" fontId="2" fillId="0" borderId="0" xfId="1" applyNumberFormat="1" applyFont="1"/>
    <xf numFmtId="179" fontId="2" fillId="0" borderId="0" xfId="1" applyNumberFormat="1" applyFont="1" applyProtection="1"/>
    <xf numFmtId="179" fontId="2" fillId="0" borderId="0" xfId="1" applyNumberFormat="1" applyFont="1" applyFill="1" applyProtection="1"/>
    <xf numFmtId="4" fontId="2" fillId="0" borderId="0" xfId="1" applyNumberFormat="1" applyFont="1" applyProtection="1"/>
    <xf numFmtId="180" fontId="2" fillId="0" borderId="0" xfId="1" applyNumberFormat="1" applyFont="1" applyProtection="1"/>
    <xf numFmtId="180" fontId="2" fillId="0" borderId="0" xfId="1" applyNumberFormat="1" applyFont="1" applyFill="1" applyProtection="1"/>
    <xf numFmtId="173" fontId="0" fillId="0" borderId="0" xfId="0" applyNumberFormat="1" applyProtection="1"/>
    <xf numFmtId="165" fontId="2" fillId="0" borderId="0" xfId="1" applyNumberFormat="1" applyFont="1" applyProtection="1"/>
    <xf numFmtId="173" fontId="2" fillId="0" borderId="0" xfId="1" applyNumberFormat="1" applyFont="1" applyAlignment="1" applyProtection="1">
      <alignment horizontal="center"/>
    </xf>
    <xf numFmtId="181" fontId="2" fillId="0" borderId="0" xfId="1" applyNumberFormat="1" applyFont="1" applyProtection="1"/>
    <xf numFmtId="181" fontId="2" fillId="0" borderId="0" xfId="1" applyNumberFormat="1" applyFont="1" applyFill="1" applyProtection="1"/>
    <xf numFmtId="40" fontId="2" fillId="0" borderId="0" xfId="1" applyFont="1" applyAlignment="1">
      <alignment horizontal="right"/>
    </xf>
    <xf numFmtId="40" fontId="2" fillId="0" borderId="0" xfId="1" applyFont="1" applyFill="1" applyAlignment="1">
      <alignment horizontal="right"/>
    </xf>
    <xf numFmtId="167" fontId="2" fillId="0" borderId="0" xfId="1" applyNumberFormat="1" applyFont="1" applyFill="1"/>
    <xf numFmtId="165" fontId="2" fillId="0" borderId="0" xfId="1" applyNumberFormat="1" applyFont="1"/>
    <xf numFmtId="171" fontId="0" fillId="0" borderId="0" xfId="0" applyNumberFormat="1" applyProtection="1"/>
    <xf numFmtId="182" fontId="2" fillId="0" borderId="0" xfId="1" applyNumberFormat="1" applyFont="1" applyProtection="1"/>
    <xf numFmtId="182" fontId="2" fillId="0" borderId="0" xfId="1" applyNumberFormat="1" applyFont="1" applyFill="1" applyProtection="1"/>
    <xf numFmtId="40" fontId="3" fillId="0" borderId="0" xfId="1" applyFont="1" applyFill="1" applyAlignment="1" applyProtection="1">
      <alignment wrapText="1"/>
    </xf>
    <xf numFmtId="171" fontId="2" fillId="0" borderId="0" xfId="1" applyNumberFormat="1" applyFont="1"/>
    <xf numFmtId="183" fontId="2" fillId="0" borderId="0" xfId="1" applyNumberFormat="1" applyFont="1" applyProtection="1"/>
    <xf numFmtId="183" fontId="2" fillId="0" borderId="0" xfId="1" applyNumberFormat="1" applyFont="1" applyFill="1" applyProtection="1"/>
    <xf numFmtId="37" fontId="4" fillId="0" borderId="0" xfId="1" applyNumberFormat="1" applyFont="1" applyProtection="1"/>
    <xf numFmtId="184" fontId="2" fillId="0" borderId="0" xfId="1" applyNumberFormat="1" applyFont="1" applyProtection="1"/>
    <xf numFmtId="40" fontId="2" fillId="4" borderId="0" xfId="1" applyNumberFormat="1" applyFont="1" applyFill="1" applyProtection="1"/>
    <xf numFmtId="40" fontId="2" fillId="0" borderId="0" xfId="1" applyFont="1" applyFill="1" applyAlignment="1">
      <alignment wrapText="1"/>
    </xf>
    <xf numFmtId="164" fontId="2" fillId="0" borderId="0" xfId="1" applyNumberFormat="1" applyFont="1" applyProtection="1"/>
    <xf numFmtId="40" fontId="2" fillId="0" borderId="0" xfId="1" applyFont="1" applyFill="1" applyBorder="1"/>
    <xf numFmtId="40" fontId="2" fillId="0" borderId="0" xfId="1" applyFont="1" applyAlignment="1">
      <alignment wrapText="1"/>
    </xf>
    <xf numFmtId="40" fontId="2" fillId="0" borderId="0" xfId="1" applyFont="1" applyFill="1" applyBorder="1" applyAlignment="1">
      <alignment wrapText="1"/>
    </xf>
    <xf numFmtId="164" fontId="2" fillId="0" borderId="0" xfId="1" applyNumberFormat="1" applyFont="1" applyFill="1" applyBorder="1"/>
    <xf numFmtId="185" fontId="2" fillId="0" borderId="0" xfId="1" applyNumberFormat="1" applyFont="1" applyProtection="1"/>
    <xf numFmtId="40" fontId="2" fillId="4" borderId="0" xfId="1" applyFont="1" applyFill="1"/>
    <xf numFmtId="40" fontId="2" fillId="0" borderId="0" xfId="1" applyNumberFormat="1" applyFont="1"/>
    <xf numFmtId="4" fontId="2" fillId="0" borderId="0" xfId="1" applyNumberFormat="1" applyFont="1"/>
    <xf numFmtId="178" fontId="2" fillId="0" borderId="0" xfId="1" applyNumberFormat="1" applyFont="1"/>
    <xf numFmtId="0" fontId="2" fillId="0" borderId="0" xfId="1" applyNumberFormat="1" applyFont="1"/>
    <xf numFmtId="0" fontId="2" fillId="0" borderId="0" xfId="1" applyNumberFormat="1" applyFont="1" applyFill="1"/>
    <xf numFmtId="0" fontId="2" fillId="0" borderId="0" xfId="1" applyNumberFormat="1" applyFont="1" applyProtection="1"/>
    <xf numFmtId="3" fontId="2" fillId="0" borderId="0" xfId="1" applyNumberFormat="1" applyFont="1"/>
    <xf numFmtId="176" fontId="2" fillId="0" borderId="0" xfId="1" applyNumberFormat="1" applyFont="1" applyFill="1"/>
    <xf numFmtId="43" fontId="0" fillId="0" borderId="0" xfId="4" applyFont="1" applyProtection="1"/>
    <xf numFmtId="40" fontId="4" fillId="0" borderId="0" xfId="0" applyFont="1"/>
    <xf numFmtId="181" fontId="0" fillId="0" borderId="0" xfId="0" applyNumberFormat="1" applyProtection="1"/>
    <xf numFmtId="37" fontId="0" fillId="0" borderId="0" xfId="0" applyNumberFormat="1" applyProtection="1"/>
    <xf numFmtId="178" fontId="0" fillId="0" borderId="0" xfId="0" applyNumberFormat="1" applyProtection="1"/>
  </cellXfs>
  <cellStyles count="11">
    <cellStyle name="Comma 2" xfId="4"/>
    <cellStyle name="Comma0" xfId="3"/>
    <cellStyle name="Currency 2" xfId="5"/>
    <cellStyle name="Normal" xfId="0" builtinId="0"/>
    <cellStyle name="Normal 2" xfId="2"/>
    <cellStyle name="Normal 2 2" xfId="6"/>
    <cellStyle name="Normal 3" xfId="7"/>
    <cellStyle name="Normal 4" xfId="8"/>
    <cellStyle name="Normal 5" xfId="1"/>
    <cellStyle name="Percent 2" xfId="9"/>
    <cellStyle name="Percent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SFU\PSFARUNS\All13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transpose"/>
      <sheetName val="Charter Institute"/>
      <sheetName val="summary"/>
      <sheetName val="district disk"/>
      <sheetName val="home page"/>
      <sheetName val="mill levy"/>
      <sheetName val="Factor S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pageSetUpPr fitToPage="1"/>
  </sheetPr>
  <dimension ref="A1:IV495"/>
  <sheetViews>
    <sheetView tabSelected="1" zoomScale="90" zoomScaleNormal="90" workbookViewId="0">
      <pane xSplit="2" ySplit="2" topLeftCell="C3" activePane="bottomRight" state="frozenSplit"/>
      <selection pane="topRight" activeCell="B1" sqref="B1"/>
      <selection pane="bottomLeft"/>
      <selection pane="bottomRight" activeCell="C3" sqref="C3"/>
    </sheetView>
  </sheetViews>
  <sheetFormatPr defaultColWidth="19.77734375" defaultRowHeight="15" x14ac:dyDescent="0.2"/>
  <cols>
    <col min="1" max="1" width="9.21875" bestFit="1" customWidth="1"/>
    <col min="2" max="2" width="67" style="12" customWidth="1"/>
    <col min="3" max="3" width="17" customWidth="1"/>
    <col min="23" max="23" width="19.77734375" style="12"/>
    <col min="182" max="186" width="21.77734375" customWidth="1"/>
    <col min="187" max="188" width="22.21875" customWidth="1"/>
  </cols>
  <sheetData>
    <row r="1" spans="1:256" x14ac:dyDescent="0.2">
      <c r="A1" s="1"/>
      <c r="B1" s="2"/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1</v>
      </c>
      <c r="K1" s="3" t="s">
        <v>1</v>
      </c>
      <c r="L1" s="3" t="s">
        <v>2</v>
      </c>
      <c r="M1" s="3" t="s">
        <v>2</v>
      </c>
      <c r="N1" s="3" t="s">
        <v>2</v>
      </c>
      <c r="O1" s="3" t="s">
        <v>2</v>
      </c>
      <c r="P1" s="3" t="s">
        <v>2</v>
      </c>
      <c r="Q1" s="3" t="s">
        <v>2</v>
      </c>
      <c r="R1" s="3" t="s">
        <v>2</v>
      </c>
      <c r="S1" s="3" t="s">
        <v>3</v>
      </c>
      <c r="T1" s="3" t="s">
        <v>4</v>
      </c>
      <c r="U1" s="3" t="s">
        <v>4</v>
      </c>
      <c r="V1" s="3" t="s">
        <v>4</v>
      </c>
      <c r="W1" s="4" t="s">
        <v>4</v>
      </c>
      <c r="X1" s="3" t="s">
        <v>4</v>
      </c>
      <c r="Y1" s="3" t="s">
        <v>5</v>
      </c>
      <c r="Z1" s="3" t="s">
        <v>5</v>
      </c>
      <c r="AA1" s="3" t="s">
        <v>6</v>
      </c>
      <c r="AB1" s="3" t="s">
        <v>6</v>
      </c>
      <c r="AC1" s="3" t="s">
        <v>7</v>
      </c>
      <c r="AD1" s="3" t="s">
        <v>7</v>
      </c>
      <c r="AE1" s="3" t="s">
        <v>8</v>
      </c>
      <c r="AF1" s="3" t="s">
        <v>8</v>
      </c>
      <c r="AG1" s="3" t="s">
        <v>9</v>
      </c>
      <c r="AH1" s="4" t="s">
        <v>10</v>
      </c>
      <c r="AI1" s="3" t="s">
        <v>10</v>
      </c>
      <c r="AJ1" s="3" t="s">
        <v>10</v>
      </c>
      <c r="AK1" s="3" t="s">
        <v>11</v>
      </c>
      <c r="AL1" s="3" t="s">
        <v>11</v>
      </c>
      <c r="AM1" s="3" t="s">
        <v>12</v>
      </c>
      <c r="AN1" s="3" t="s">
        <v>13</v>
      </c>
      <c r="AO1" s="3" t="s">
        <v>14</v>
      </c>
      <c r="AP1" s="3" t="s">
        <v>15</v>
      </c>
      <c r="AQ1" s="3" t="s">
        <v>16</v>
      </c>
      <c r="AR1" s="3" t="s">
        <v>17</v>
      </c>
      <c r="AS1" s="3" t="s">
        <v>18</v>
      </c>
      <c r="AT1" s="3" t="s">
        <v>19</v>
      </c>
      <c r="AU1" s="3" t="s">
        <v>19</v>
      </c>
      <c r="AV1" s="3" t="s">
        <v>19</v>
      </c>
      <c r="AW1" s="3" t="s">
        <v>19</v>
      </c>
      <c r="AX1" s="3" t="s">
        <v>19</v>
      </c>
      <c r="AY1" s="3" t="s">
        <v>20</v>
      </c>
      <c r="AZ1" s="3" t="s">
        <v>20</v>
      </c>
      <c r="BA1" s="3" t="s">
        <v>20</v>
      </c>
      <c r="BB1" s="3" t="s">
        <v>20</v>
      </c>
      <c r="BC1" s="3" t="s">
        <v>20</v>
      </c>
      <c r="BD1" s="3" t="s">
        <v>20</v>
      </c>
      <c r="BE1" s="3" t="s">
        <v>20</v>
      </c>
      <c r="BF1" s="3" t="s">
        <v>20</v>
      </c>
      <c r="BG1" s="3" t="s">
        <v>20</v>
      </c>
      <c r="BH1" s="3" t="s">
        <v>20</v>
      </c>
      <c r="BI1" s="3" t="s">
        <v>20</v>
      </c>
      <c r="BJ1" s="3" t="s">
        <v>20</v>
      </c>
      <c r="BK1" s="3" t="s">
        <v>20</v>
      </c>
      <c r="BL1" s="3" t="s">
        <v>20</v>
      </c>
      <c r="BM1" s="3" t="s">
        <v>20</v>
      </c>
      <c r="BN1" s="3" t="s">
        <v>21</v>
      </c>
      <c r="BO1" s="3" t="s">
        <v>21</v>
      </c>
      <c r="BP1" s="3" t="s">
        <v>21</v>
      </c>
      <c r="BQ1" s="3" t="s">
        <v>22</v>
      </c>
      <c r="BR1" s="3" t="s">
        <v>22</v>
      </c>
      <c r="BS1" s="3" t="s">
        <v>22</v>
      </c>
      <c r="BT1" s="3" t="s">
        <v>23</v>
      </c>
      <c r="BU1" s="3" t="s">
        <v>24</v>
      </c>
      <c r="BV1" s="3" t="s">
        <v>24</v>
      </c>
      <c r="BW1" s="3" t="s">
        <v>25</v>
      </c>
      <c r="BX1" s="3" t="s">
        <v>26</v>
      </c>
      <c r="BY1" s="3" t="s">
        <v>27</v>
      </c>
      <c r="BZ1" s="3" t="s">
        <v>27</v>
      </c>
      <c r="CA1" s="3" t="s">
        <v>28</v>
      </c>
      <c r="CB1" s="3" t="s">
        <v>29</v>
      </c>
      <c r="CC1" s="3" t="s">
        <v>30</v>
      </c>
      <c r="CD1" s="3" t="s">
        <v>30</v>
      </c>
      <c r="CE1" s="3" t="s">
        <v>31</v>
      </c>
      <c r="CF1" s="3" t="s">
        <v>31</v>
      </c>
      <c r="CG1" s="3" t="s">
        <v>31</v>
      </c>
      <c r="CH1" s="3" t="s">
        <v>31</v>
      </c>
      <c r="CI1" s="3" t="s">
        <v>31</v>
      </c>
      <c r="CJ1" s="3" t="s">
        <v>32</v>
      </c>
      <c r="CK1" s="3" t="s">
        <v>33</v>
      </c>
      <c r="CL1" s="3" t="s">
        <v>33</v>
      </c>
      <c r="CM1" s="3" t="s">
        <v>33</v>
      </c>
      <c r="CN1" s="3" t="s">
        <v>34</v>
      </c>
      <c r="CO1" s="3" t="s">
        <v>34</v>
      </c>
      <c r="CP1" s="3" t="s">
        <v>34</v>
      </c>
      <c r="CQ1" s="3" t="s">
        <v>35</v>
      </c>
      <c r="CR1" s="3" t="s">
        <v>35</v>
      </c>
      <c r="CS1" s="3" t="s">
        <v>35</v>
      </c>
      <c r="CT1" s="3" t="s">
        <v>35</v>
      </c>
      <c r="CU1" s="3" t="s">
        <v>35</v>
      </c>
      <c r="CV1" s="3" t="s">
        <v>35</v>
      </c>
      <c r="CW1" s="3" t="s">
        <v>36</v>
      </c>
      <c r="CX1" s="3" t="s">
        <v>36</v>
      </c>
      <c r="CY1" s="3" t="s">
        <v>36</v>
      </c>
      <c r="CZ1" s="3" t="s">
        <v>37</v>
      </c>
      <c r="DA1" s="3" t="s">
        <v>37</v>
      </c>
      <c r="DB1" s="3" t="s">
        <v>37</v>
      </c>
      <c r="DC1" s="3" t="s">
        <v>37</v>
      </c>
      <c r="DD1" s="3" t="s">
        <v>38</v>
      </c>
      <c r="DE1" s="3" t="s">
        <v>38</v>
      </c>
      <c r="DF1" s="3" t="s">
        <v>38</v>
      </c>
      <c r="DG1" s="3" t="s">
        <v>39</v>
      </c>
      <c r="DH1" s="3" t="s">
        <v>40</v>
      </c>
      <c r="DI1" s="3" t="s">
        <v>41</v>
      </c>
      <c r="DJ1" s="3" t="s">
        <v>41</v>
      </c>
      <c r="DK1" s="3" t="s">
        <v>41</v>
      </c>
      <c r="DL1" s="3" t="s">
        <v>42</v>
      </c>
      <c r="DM1" s="3" t="s">
        <v>42</v>
      </c>
      <c r="DN1" s="3" t="s">
        <v>43</v>
      </c>
      <c r="DO1" s="3" t="s">
        <v>43</v>
      </c>
      <c r="DP1" s="3" t="s">
        <v>43</v>
      </c>
      <c r="DQ1" s="3" t="s">
        <v>43</v>
      </c>
      <c r="DR1" s="3" t="s">
        <v>44</v>
      </c>
      <c r="DS1" s="3" t="s">
        <v>44</v>
      </c>
      <c r="DT1" s="3" t="s">
        <v>44</v>
      </c>
      <c r="DU1" s="3" t="s">
        <v>44</v>
      </c>
      <c r="DV1" s="3" t="s">
        <v>44</v>
      </c>
      <c r="DW1" s="3" t="s">
        <v>44</v>
      </c>
      <c r="DX1" s="3" t="s">
        <v>45</v>
      </c>
      <c r="DY1" s="3" t="s">
        <v>45</v>
      </c>
      <c r="DZ1" s="3" t="s">
        <v>46</v>
      </c>
      <c r="EA1" s="3" t="s">
        <v>46</v>
      </c>
      <c r="EB1" s="3" t="s">
        <v>47</v>
      </c>
      <c r="EC1" s="3" t="s">
        <v>47</v>
      </c>
      <c r="ED1" s="3" t="s">
        <v>48</v>
      </c>
      <c r="EE1" s="3" t="s">
        <v>49</v>
      </c>
      <c r="EF1" s="3" t="s">
        <v>49</v>
      </c>
      <c r="EG1" s="3" t="s">
        <v>49</v>
      </c>
      <c r="EH1" s="3" t="s">
        <v>49</v>
      </c>
      <c r="EI1" s="3" t="s">
        <v>50</v>
      </c>
      <c r="EJ1" s="3" t="s">
        <v>50</v>
      </c>
      <c r="EK1" s="3" t="s">
        <v>51</v>
      </c>
      <c r="EL1" s="3" t="s">
        <v>51</v>
      </c>
      <c r="EM1" s="3" t="s">
        <v>52</v>
      </c>
      <c r="EN1" s="3" t="s">
        <v>52</v>
      </c>
      <c r="EO1" s="3" t="s">
        <v>52</v>
      </c>
      <c r="EP1" s="3" t="s">
        <v>53</v>
      </c>
      <c r="EQ1" s="3" t="s">
        <v>53</v>
      </c>
      <c r="ER1" s="3" t="s">
        <v>53</v>
      </c>
      <c r="ES1" s="3" t="s">
        <v>54</v>
      </c>
      <c r="ET1" s="3" t="s">
        <v>54</v>
      </c>
      <c r="EU1" s="3" t="s">
        <v>54</v>
      </c>
      <c r="EV1" s="3" t="s">
        <v>55</v>
      </c>
      <c r="EW1" s="3" t="s">
        <v>56</v>
      </c>
      <c r="EX1" s="3" t="s">
        <v>56</v>
      </c>
      <c r="EY1" s="3" t="s">
        <v>57</v>
      </c>
      <c r="EZ1" s="3" t="s">
        <v>57</v>
      </c>
      <c r="FA1" s="3" t="s">
        <v>58</v>
      </c>
      <c r="FB1" s="3" t="s">
        <v>59</v>
      </c>
      <c r="FC1" s="3" t="s">
        <v>59</v>
      </c>
      <c r="FD1" s="3" t="s">
        <v>60</v>
      </c>
      <c r="FE1" s="3" t="s">
        <v>60</v>
      </c>
      <c r="FF1" s="3" t="s">
        <v>60</v>
      </c>
      <c r="FG1" s="3" t="s">
        <v>60</v>
      </c>
      <c r="FH1" s="3" t="s">
        <v>60</v>
      </c>
      <c r="FI1" s="3" t="s">
        <v>61</v>
      </c>
      <c r="FJ1" s="3" t="s">
        <v>61</v>
      </c>
      <c r="FK1" s="3" t="s">
        <v>61</v>
      </c>
      <c r="FL1" s="3" t="s">
        <v>61</v>
      </c>
      <c r="FM1" s="3" t="s">
        <v>61</v>
      </c>
      <c r="FN1" s="3" t="s">
        <v>61</v>
      </c>
      <c r="FO1" s="3" t="s">
        <v>61</v>
      </c>
      <c r="FP1" s="3" t="s">
        <v>61</v>
      </c>
      <c r="FQ1" s="3" t="s">
        <v>61</v>
      </c>
      <c r="FR1" s="3" t="s">
        <v>61</v>
      </c>
      <c r="FS1" s="3" t="s">
        <v>61</v>
      </c>
      <c r="FT1" s="3" t="s">
        <v>61</v>
      </c>
      <c r="FU1" s="3" t="s">
        <v>62</v>
      </c>
      <c r="FV1" s="3" t="s">
        <v>62</v>
      </c>
      <c r="FW1" s="3" t="s">
        <v>62</v>
      </c>
      <c r="FX1" s="3" t="s">
        <v>62</v>
      </c>
      <c r="FY1" s="3"/>
      <c r="FZ1" s="3" t="s">
        <v>63</v>
      </c>
      <c r="GA1" s="3"/>
      <c r="GB1" s="3"/>
      <c r="GC1" s="3"/>
      <c r="GD1" s="3"/>
      <c r="GE1" s="5"/>
      <c r="GF1" s="5"/>
      <c r="GG1" s="5" t="s">
        <v>64</v>
      </c>
      <c r="GH1" s="5"/>
      <c r="GI1" s="5"/>
      <c r="GJ1" s="5"/>
      <c r="GK1" s="5"/>
      <c r="GL1" s="5"/>
      <c r="GM1" s="5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1:256" x14ac:dyDescent="0.2">
      <c r="A2" s="7"/>
      <c r="B2" s="2"/>
      <c r="C2" s="3" t="s">
        <v>65</v>
      </c>
      <c r="D2" s="3" t="s">
        <v>66</v>
      </c>
      <c r="E2" s="3" t="s">
        <v>67</v>
      </c>
      <c r="F2" s="3" t="s">
        <v>68</v>
      </c>
      <c r="G2" s="3" t="s">
        <v>69</v>
      </c>
      <c r="H2" s="3" t="s">
        <v>70</v>
      </c>
      <c r="I2" s="3" t="s">
        <v>71</v>
      </c>
      <c r="J2" s="3" t="s">
        <v>1</v>
      </c>
      <c r="K2" s="3" t="s">
        <v>72</v>
      </c>
      <c r="L2" s="3" t="s">
        <v>73</v>
      </c>
      <c r="M2" s="3" t="s">
        <v>74</v>
      </c>
      <c r="N2" s="3" t="s">
        <v>75</v>
      </c>
      <c r="O2" s="3" t="s">
        <v>76</v>
      </c>
      <c r="P2" s="3" t="s">
        <v>77</v>
      </c>
      <c r="Q2" s="3" t="s">
        <v>78</v>
      </c>
      <c r="R2" s="3" t="s">
        <v>79</v>
      </c>
      <c r="S2" s="3" t="s">
        <v>3</v>
      </c>
      <c r="T2" s="3" t="s">
        <v>80</v>
      </c>
      <c r="U2" s="3" t="s">
        <v>81</v>
      </c>
      <c r="V2" s="3" t="s">
        <v>82</v>
      </c>
      <c r="W2" s="4" t="s">
        <v>83</v>
      </c>
      <c r="X2" s="3" t="s">
        <v>84</v>
      </c>
      <c r="Y2" s="3" t="s">
        <v>35</v>
      </c>
      <c r="Z2" s="3" t="s">
        <v>85</v>
      </c>
      <c r="AA2" s="3" t="s">
        <v>86</v>
      </c>
      <c r="AB2" s="3" t="s">
        <v>6</v>
      </c>
      <c r="AC2" s="3" t="s">
        <v>87</v>
      </c>
      <c r="AD2" s="3" t="s">
        <v>88</v>
      </c>
      <c r="AE2" s="3" t="s">
        <v>31</v>
      </c>
      <c r="AF2" s="3" t="s">
        <v>8</v>
      </c>
      <c r="AG2" s="3" t="s">
        <v>9</v>
      </c>
      <c r="AH2" s="3" t="s">
        <v>89</v>
      </c>
      <c r="AI2" s="3" t="s">
        <v>90</v>
      </c>
      <c r="AJ2" s="3" t="s">
        <v>91</v>
      </c>
      <c r="AK2" s="3" t="s">
        <v>92</v>
      </c>
      <c r="AL2" s="3" t="s">
        <v>93</v>
      </c>
      <c r="AM2" s="3" t="s">
        <v>12</v>
      </c>
      <c r="AN2" s="3" t="s">
        <v>94</v>
      </c>
      <c r="AO2" s="3" t="s">
        <v>14</v>
      </c>
      <c r="AP2" s="3" t="s">
        <v>15</v>
      </c>
      <c r="AQ2" s="3" t="s">
        <v>16</v>
      </c>
      <c r="AR2" s="3" t="s">
        <v>17</v>
      </c>
      <c r="AS2" s="3" t="s">
        <v>18</v>
      </c>
      <c r="AT2" s="3" t="s">
        <v>95</v>
      </c>
      <c r="AU2" s="3" t="s">
        <v>30</v>
      </c>
      <c r="AV2" s="3" t="s">
        <v>96</v>
      </c>
      <c r="AW2" s="3" t="s">
        <v>19</v>
      </c>
      <c r="AX2" s="3" t="s">
        <v>97</v>
      </c>
      <c r="AY2" s="3" t="s">
        <v>98</v>
      </c>
      <c r="AZ2" s="3" t="s">
        <v>99</v>
      </c>
      <c r="BA2" s="3" t="s">
        <v>100</v>
      </c>
      <c r="BB2" s="3" t="s">
        <v>101</v>
      </c>
      <c r="BC2" s="3" t="s">
        <v>102</v>
      </c>
      <c r="BD2" s="3" t="s">
        <v>103</v>
      </c>
      <c r="BE2" s="3" t="s">
        <v>104</v>
      </c>
      <c r="BF2" s="3" t="s">
        <v>105</v>
      </c>
      <c r="BG2" s="3" t="s">
        <v>106</v>
      </c>
      <c r="BH2" s="3" t="s">
        <v>107</v>
      </c>
      <c r="BI2" s="3" t="s">
        <v>108</v>
      </c>
      <c r="BJ2" s="3" t="s">
        <v>109</v>
      </c>
      <c r="BK2" s="3" t="s">
        <v>110</v>
      </c>
      <c r="BL2" s="3" t="s">
        <v>111</v>
      </c>
      <c r="BM2" s="3" t="s">
        <v>112</v>
      </c>
      <c r="BN2" s="3" t="s">
        <v>113</v>
      </c>
      <c r="BO2" s="3" t="s">
        <v>114</v>
      </c>
      <c r="BP2" s="3" t="s">
        <v>115</v>
      </c>
      <c r="BQ2" s="3" t="s">
        <v>116</v>
      </c>
      <c r="BR2" s="3" t="s">
        <v>117</v>
      </c>
      <c r="BS2" s="3" t="s">
        <v>118</v>
      </c>
      <c r="BT2" s="3" t="s">
        <v>23</v>
      </c>
      <c r="BU2" s="3" t="s">
        <v>119</v>
      </c>
      <c r="BV2" s="3" t="s">
        <v>120</v>
      </c>
      <c r="BW2" s="3" t="s">
        <v>25</v>
      </c>
      <c r="BX2" s="3" t="s">
        <v>26</v>
      </c>
      <c r="BY2" s="3" t="s">
        <v>27</v>
      </c>
      <c r="BZ2" s="3" t="s">
        <v>121</v>
      </c>
      <c r="CA2" s="3" t="s">
        <v>122</v>
      </c>
      <c r="CB2" s="3" t="s">
        <v>29</v>
      </c>
      <c r="CC2" s="3" t="s">
        <v>123</v>
      </c>
      <c r="CD2" s="3" t="s">
        <v>124</v>
      </c>
      <c r="CE2" s="3" t="s">
        <v>125</v>
      </c>
      <c r="CF2" s="3" t="s">
        <v>126</v>
      </c>
      <c r="CG2" s="3" t="s">
        <v>127</v>
      </c>
      <c r="CH2" s="3" t="s">
        <v>128</v>
      </c>
      <c r="CI2" s="3" t="s">
        <v>129</v>
      </c>
      <c r="CJ2" s="3" t="s">
        <v>32</v>
      </c>
      <c r="CK2" s="3" t="s">
        <v>130</v>
      </c>
      <c r="CL2" s="3" t="s">
        <v>131</v>
      </c>
      <c r="CM2" s="3" t="s">
        <v>132</v>
      </c>
      <c r="CN2" s="3" t="s">
        <v>133</v>
      </c>
      <c r="CO2" s="3" t="s">
        <v>134</v>
      </c>
      <c r="CP2" s="3" t="s">
        <v>135</v>
      </c>
      <c r="CQ2" s="3" t="s">
        <v>136</v>
      </c>
      <c r="CR2" s="3" t="s">
        <v>137</v>
      </c>
      <c r="CS2" s="3" t="s">
        <v>138</v>
      </c>
      <c r="CT2" s="3" t="s">
        <v>139</v>
      </c>
      <c r="CU2" s="3" t="s">
        <v>140</v>
      </c>
      <c r="CV2" s="3" t="s">
        <v>141</v>
      </c>
      <c r="CW2" s="3" t="s">
        <v>142</v>
      </c>
      <c r="CX2" s="3" t="s">
        <v>143</v>
      </c>
      <c r="CY2" s="3" t="s">
        <v>144</v>
      </c>
      <c r="CZ2" s="3" t="s">
        <v>145</v>
      </c>
      <c r="DA2" s="3" t="s">
        <v>146</v>
      </c>
      <c r="DB2" s="3" t="s">
        <v>147</v>
      </c>
      <c r="DC2" s="3" t="s">
        <v>148</v>
      </c>
      <c r="DD2" s="3" t="s">
        <v>149</v>
      </c>
      <c r="DE2" s="3" t="s">
        <v>150</v>
      </c>
      <c r="DF2" s="3" t="s">
        <v>151</v>
      </c>
      <c r="DG2" s="3" t="s">
        <v>152</v>
      </c>
      <c r="DH2" s="3" t="s">
        <v>40</v>
      </c>
      <c r="DI2" s="3" t="s">
        <v>41</v>
      </c>
      <c r="DJ2" s="3" t="s">
        <v>16</v>
      </c>
      <c r="DK2" s="3" t="s">
        <v>153</v>
      </c>
      <c r="DL2" s="3" t="s">
        <v>42</v>
      </c>
      <c r="DM2" s="3" t="s">
        <v>154</v>
      </c>
      <c r="DN2" s="3" t="s">
        <v>155</v>
      </c>
      <c r="DO2" s="3" t="s">
        <v>156</v>
      </c>
      <c r="DP2" s="3" t="s">
        <v>157</v>
      </c>
      <c r="DQ2" s="3" t="s">
        <v>158</v>
      </c>
      <c r="DR2" s="3" t="s">
        <v>159</v>
      </c>
      <c r="DS2" s="3" t="s">
        <v>160</v>
      </c>
      <c r="DT2" s="3" t="s">
        <v>161</v>
      </c>
      <c r="DU2" s="3" t="s">
        <v>162</v>
      </c>
      <c r="DV2" s="3" t="s">
        <v>163</v>
      </c>
      <c r="DW2" s="3" t="s">
        <v>164</v>
      </c>
      <c r="DX2" s="3" t="s">
        <v>45</v>
      </c>
      <c r="DY2" s="3" t="s">
        <v>165</v>
      </c>
      <c r="DZ2" s="3" t="s">
        <v>166</v>
      </c>
      <c r="EA2" s="3" t="s">
        <v>46</v>
      </c>
      <c r="EB2" s="3" t="s">
        <v>167</v>
      </c>
      <c r="EC2" s="3" t="s">
        <v>168</v>
      </c>
      <c r="ED2" s="3" t="s">
        <v>169</v>
      </c>
      <c r="EE2" s="3" t="s">
        <v>170</v>
      </c>
      <c r="EF2" s="3" t="s">
        <v>171</v>
      </c>
      <c r="EG2" s="3" t="s">
        <v>172</v>
      </c>
      <c r="EH2" s="3" t="s">
        <v>173</v>
      </c>
      <c r="EI2" s="3" t="s">
        <v>174</v>
      </c>
      <c r="EJ2" s="3" t="s">
        <v>175</v>
      </c>
      <c r="EK2" s="3" t="s">
        <v>176</v>
      </c>
      <c r="EL2" s="3" t="s">
        <v>177</v>
      </c>
      <c r="EM2" s="3" t="s">
        <v>178</v>
      </c>
      <c r="EN2" s="3" t="s">
        <v>179</v>
      </c>
      <c r="EO2" s="3" t="s">
        <v>180</v>
      </c>
      <c r="EP2" s="3" t="s">
        <v>181</v>
      </c>
      <c r="EQ2" s="3" t="s">
        <v>182</v>
      </c>
      <c r="ER2" s="3" t="s">
        <v>183</v>
      </c>
      <c r="ES2" s="3" t="s">
        <v>184</v>
      </c>
      <c r="ET2" s="3" t="s">
        <v>40</v>
      </c>
      <c r="EU2" s="3" t="s">
        <v>185</v>
      </c>
      <c r="EV2" s="3" t="s">
        <v>186</v>
      </c>
      <c r="EW2" s="3" t="s">
        <v>187</v>
      </c>
      <c r="EX2" s="3" t="s">
        <v>188</v>
      </c>
      <c r="EY2" s="3" t="s">
        <v>189</v>
      </c>
      <c r="EZ2" s="3" t="s">
        <v>190</v>
      </c>
      <c r="FA2" s="3" t="s">
        <v>58</v>
      </c>
      <c r="FB2" s="3" t="s">
        <v>191</v>
      </c>
      <c r="FC2" s="3" t="s">
        <v>192</v>
      </c>
      <c r="FD2" s="3" t="s">
        <v>193</v>
      </c>
      <c r="FE2" s="3" t="s">
        <v>194</v>
      </c>
      <c r="FF2" s="3" t="s">
        <v>195</v>
      </c>
      <c r="FG2" s="3" t="s">
        <v>196</v>
      </c>
      <c r="FH2" s="3" t="s">
        <v>197</v>
      </c>
      <c r="FI2" s="3" t="s">
        <v>198</v>
      </c>
      <c r="FJ2" s="3" t="s">
        <v>199</v>
      </c>
      <c r="FK2" s="3" t="s">
        <v>200</v>
      </c>
      <c r="FL2" s="3" t="s">
        <v>201</v>
      </c>
      <c r="FM2" s="3" t="s">
        <v>202</v>
      </c>
      <c r="FN2" s="3" t="s">
        <v>203</v>
      </c>
      <c r="FO2" s="3" t="s">
        <v>190</v>
      </c>
      <c r="FP2" s="3" t="s">
        <v>204</v>
      </c>
      <c r="FQ2" s="3" t="s">
        <v>205</v>
      </c>
      <c r="FR2" s="3" t="s">
        <v>206</v>
      </c>
      <c r="FS2" s="3" t="s">
        <v>207</v>
      </c>
      <c r="FT2" s="3" t="s">
        <v>208</v>
      </c>
      <c r="FU2" s="3" t="s">
        <v>209</v>
      </c>
      <c r="FV2" s="3" t="s">
        <v>210</v>
      </c>
      <c r="FW2" s="3" t="s">
        <v>211</v>
      </c>
      <c r="FX2" s="3" t="s">
        <v>212</v>
      </c>
      <c r="FY2" s="3" t="s">
        <v>213</v>
      </c>
      <c r="FZ2" s="3" t="s">
        <v>214</v>
      </c>
      <c r="GA2" s="3"/>
      <c r="GB2" s="3"/>
      <c r="GC2" s="3"/>
      <c r="GD2" s="3"/>
      <c r="GE2" s="5"/>
      <c r="GF2" s="5"/>
      <c r="GG2" s="5"/>
      <c r="GH2" s="5"/>
      <c r="GI2" s="5"/>
      <c r="GJ2" s="5"/>
      <c r="GK2" s="5"/>
      <c r="GL2" s="5"/>
      <c r="GM2" s="5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</row>
    <row r="3" spans="1:256" s="12" customFormat="1" x14ac:dyDescent="0.2">
      <c r="A3" s="3" t="s">
        <v>215</v>
      </c>
      <c r="B3" s="2" t="s">
        <v>216</v>
      </c>
      <c r="C3" s="9">
        <v>7075</v>
      </c>
      <c r="D3" s="10">
        <v>38982</v>
      </c>
      <c r="E3" s="10">
        <v>6251</v>
      </c>
      <c r="F3" s="10">
        <v>14270</v>
      </c>
      <c r="G3" s="10">
        <v>904</v>
      </c>
      <c r="H3" s="10">
        <v>867.5</v>
      </c>
      <c r="I3" s="10">
        <v>8697</v>
      </c>
      <c r="J3" s="10">
        <v>1874</v>
      </c>
      <c r="K3" s="10">
        <v>277</v>
      </c>
      <c r="L3" s="10">
        <v>2504</v>
      </c>
      <c r="M3" s="10">
        <v>1314.5</v>
      </c>
      <c r="N3" s="10">
        <v>47831.5</v>
      </c>
      <c r="O3" s="10">
        <v>14046</v>
      </c>
      <c r="P3" s="10">
        <v>149</v>
      </c>
      <c r="Q3" s="10">
        <v>34196.5</v>
      </c>
      <c r="R3" s="10">
        <v>466</v>
      </c>
      <c r="S3" s="10">
        <v>1261</v>
      </c>
      <c r="T3" s="10">
        <v>116.5</v>
      </c>
      <c r="U3" s="10">
        <v>39</v>
      </c>
      <c r="V3" s="10">
        <v>240</v>
      </c>
      <c r="W3" s="10">
        <v>198</v>
      </c>
      <c r="X3" s="10">
        <v>40</v>
      </c>
      <c r="Y3" s="10">
        <v>437</v>
      </c>
      <c r="Z3" s="10">
        <v>236.5</v>
      </c>
      <c r="AA3" s="10">
        <v>25582</v>
      </c>
      <c r="AB3" s="10">
        <v>27089</v>
      </c>
      <c r="AC3" s="10">
        <v>863</v>
      </c>
      <c r="AD3" s="10">
        <v>1004</v>
      </c>
      <c r="AE3" s="10">
        <v>105</v>
      </c>
      <c r="AF3" s="10">
        <v>157</v>
      </c>
      <c r="AG3" s="10">
        <v>810</v>
      </c>
      <c r="AH3" s="10">
        <v>958</v>
      </c>
      <c r="AI3" s="10">
        <v>302</v>
      </c>
      <c r="AJ3" s="10">
        <v>194</v>
      </c>
      <c r="AK3" s="10">
        <v>166</v>
      </c>
      <c r="AL3" s="10">
        <v>242</v>
      </c>
      <c r="AM3" s="10">
        <v>413</v>
      </c>
      <c r="AN3" s="10">
        <v>352</v>
      </c>
      <c r="AO3" s="10">
        <v>4652</v>
      </c>
      <c r="AP3" s="10">
        <v>70906</v>
      </c>
      <c r="AQ3" s="10">
        <v>244.5</v>
      </c>
      <c r="AR3" s="10">
        <v>58071</v>
      </c>
      <c r="AS3" s="10">
        <v>5651</v>
      </c>
      <c r="AT3" s="10">
        <v>2382.5</v>
      </c>
      <c r="AU3" s="10">
        <v>334.5</v>
      </c>
      <c r="AV3" s="10">
        <v>270</v>
      </c>
      <c r="AW3" s="10">
        <v>184</v>
      </c>
      <c r="AX3" s="10">
        <v>35.5</v>
      </c>
      <c r="AY3" s="10">
        <v>454</v>
      </c>
      <c r="AZ3" s="10">
        <v>9485.5</v>
      </c>
      <c r="BA3" s="10">
        <v>8080</v>
      </c>
      <c r="BB3" s="10">
        <v>6728.5</v>
      </c>
      <c r="BC3" s="10">
        <v>25608</v>
      </c>
      <c r="BD3" s="10">
        <v>4155</v>
      </c>
      <c r="BE3" s="10">
        <v>1373.5</v>
      </c>
      <c r="BF3" s="10">
        <v>21688.5</v>
      </c>
      <c r="BG3" s="10">
        <v>864.5</v>
      </c>
      <c r="BH3" s="10">
        <v>604.5</v>
      </c>
      <c r="BI3" s="10">
        <v>200</v>
      </c>
      <c r="BJ3" s="10">
        <v>5530.5</v>
      </c>
      <c r="BK3" s="10">
        <v>13711</v>
      </c>
      <c r="BL3" s="10">
        <v>162.5</v>
      </c>
      <c r="BM3" s="10">
        <v>225</v>
      </c>
      <c r="BN3" s="10">
        <v>3306.5</v>
      </c>
      <c r="BO3" s="10">
        <v>1420.5</v>
      </c>
      <c r="BP3" s="10">
        <v>194</v>
      </c>
      <c r="BQ3" s="10">
        <v>4863.5</v>
      </c>
      <c r="BR3" s="10">
        <v>4228</v>
      </c>
      <c r="BS3" s="10">
        <v>937</v>
      </c>
      <c r="BT3" s="10">
        <v>310</v>
      </c>
      <c r="BU3" s="10">
        <v>401.5</v>
      </c>
      <c r="BV3" s="10">
        <v>1077.5</v>
      </c>
      <c r="BW3" s="10">
        <v>1622.5</v>
      </c>
      <c r="BX3" s="10">
        <v>64</v>
      </c>
      <c r="BY3" s="10">
        <v>446.5</v>
      </c>
      <c r="BZ3" s="10">
        <v>200.5</v>
      </c>
      <c r="CA3" s="10">
        <v>169</v>
      </c>
      <c r="CB3" s="10">
        <v>75745</v>
      </c>
      <c r="CC3" s="10">
        <v>148</v>
      </c>
      <c r="CD3" s="10">
        <v>66</v>
      </c>
      <c r="CE3" s="10">
        <v>136</v>
      </c>
      <c r="CF3" s="10">
        <v>119</v>
      </c>
      <c r="CG3" s="10">
        <v>141</v>
      </c>
      <c r="CH3" s="10">
        <v>109</v>
      </c>
      <c r="CI3" s="10">
        <v>656.5</v>
      </c>
      <c r="CJ3" s="10">
        <v>969</v>
      </c>
      <c r="CK3" s="10">
        <v>3920</v>
      </c>
      <c r="CL3" s="10">
        <v>1235</v>
      </c>
      <c r="CM3" s="10">
        <v>669</v>
      </c>
      <c r="CN3" s="10">
        <v>24828</v>
      </c>
      <c r="CO3" s="10">
        <v>14013.5</v>
      </c>
      <c r="CP3" s="10">
        <v>1026.5</v>
      </c>
      <c r="CQ3" s="10">
        <v>1096</v>
      </c>
      <c r="CR3" s="10">
        <v>165</v>
      </c>
      <c r="CS3" s="10">
        <v>340</v>
      </c>
      <c r="CT3" s="10">
        <v>68.5</v>
      </c>
      <c r="CU3" s="10">
        <v>421</v>
      </c>
      <c r="CV3" s="10">
        <v>44</v>
      </c>
      <c r="CW3" s="10">
        <v>141.5</v>
      </c>
      <c r="CX3" s="10">
        <v>414.5</v>
      </c>
      <c r="CY3" s="10">
        <v>109</v>
      </c>
      <c r="CZ3" s="10">
        <v>1978</v>
      </c>
      <c r="DA3" s="10">
        <v>179</v>
      </c>
      <c r="DB3" s="10">
        <v>298.5</v>
      </c>
      <c r="DC3" s="10">
        <v>172</v>
      </c>
      <c r="DD3" s="10">
        <v>95</v>
      </c>
      <c r="DE3" s="10">
        <v>452</v>
      </c>
      <c r="DF3" s="10">
        <v>19367.5</v>
      </c>
      <c r="DG3" s="10">
        <v>75</v>
      </c>
      <c r="DH3" s="10">
        <v>1928</v>
      </c>
      <c r="DI3" s="10">
        <v>2416.5</v>
      </c>
      <c r="DJ3" s="10">
        <v>673</v>
      </c>
      <c r="DK3" s="10">
        <v>353</v>
      </c>
      <c r="DL3" s="10">
        <v>5461</v>
      </c>
      <c r="DM3" s="10">
        <v>247</v>
      </c>
      <c r="DN3" s="10">
        <v>1350.5</v>
      </c>
      <c r="DO3" s="10">
        <v>2722</v>
      </c>
      <c r="DP3" s="10">
        <v>181</v>
      </c>
      <c r="DQ3" s="10">
        <v>450</v>
      </c>
      <c r="DR3" s="10">
        <v>1207</v>
      </c>
      <c r="DS3" s="10">
        <v>723.5</v>
      </c>
      <c r="DT3" s="10">
        <v>122</v>
      </c>
      <c r="DU3" s="10">
        <v>378.5</v>
      </c>
      <c r="DV3" s="10">
        <v>188</v>
      </c>
      <c r="DW3" s="10">
        <v>328</v>
      </c>
      <c r="DX3" s="10">
        <v>157</v>
      </c>
      <c r="DY3" s="10">
        <v>302</v>
      </c>
      <c r="DZ3" s="10">
        <v>935</v>
      </c>
      <c r="EA3" s="10">
        <v>458</v>
      </c>
      <c r="EB3" s="10">
        <v>535</v>
      </c>
      <c r="EC3" s="10">
        <v>260</v>
      </c>
      <c r="ED3" s="10">
        <v>1564</v>
      </c>
      <c r="EE3" s="10">
        <v>191</v>
      </c>
      <c r="EF3" s="10">
        <v>1432.5</v>
      </c>
      <c r="EG3" s="10">
        <v>253</v>
      </c>
      <c r="EH3" s="10">
        <v>209</v>
      </c>
      <c r="EI3" s="10">
        <v>15147.5</v>
      </c>
      <c r="EJ3" s="10">
        <v>8200.5</v>
      </c>
      <c r="EK3" s="10">
        <v>596</v>
      </c>
      <c r="EL3" s="10">
        <v>417.5</v>
      </c>
      <c r="EM3" s="10">
        <v>439</v>
      </c>
      <c r="EN3" s="10">
        <v>1008</v>
      </c>
      <c r="EO3" s="10">
        <v>415.5</v>
      </c>
      <c r="EP3" s="10">
        <v>340.5</v>
      </c>
      <c r="EQ3" s="10">
        <v>2150</v>
      </c>
      <c r="ER3" s="10">
        <v>355</v>
      </c>
      <c r="ES3" s="10">
        <v>96</v>
      </c>
      <c r="ET3" s="10">
        <v>174</v>
      </c>
      <c r="EU3" s="10">
        <v>533.5</v>
      </c>
      <c r="EV3" s="10">
        <v>55</v>
      </c>
      <c r="EW3" s="10">
        <v>721</v>
      </c>
      <c r="EX3" s="10">
        <v>231</v>
      </c>
      <c r="EY3" s="10">
        <v>1051.5</v>
      </c>
      <c r="EZ3" s="10">
        <v>109</v>
      </c>
      <c r="FA3" s="10">
        <v>2726.5</v>
      </c>
      <c r="FB3" s="10">
        <v>309</v>
      </c>
      <c r="FC3" s="10">
        <v>2318</v>
      </c>
      <c r="FD3" s="10">
        <v>313</v>
      </c>
      <c r="FE3" s="10">
        <v>95</v>
      </c>
      <c r="FF3" s="10">
        <v>159</v>
      </c>
      <c r="FG3" s="10">
        <v>109</v>
      </c>
      <c r="FH3" s="10">
        <v>74.5</v>
      </c>
      <c r="FI3" s="10">
        <v>1684.5</v>
      </c>
      <c r="FJ3" s="10">
        <v>1659</v>
      </c>
      <c r="FK3" s="10">
        <v>1981</v>
      </c>
      <c r="FL3" s="10">
        <v>4212.5</v>
      </c>
      <c r="FM3" s="10">
        <v>2932</v>
      </c>
      <c r="FN3" s="10">
        <v>17863.5</v>
      </c>
      <c r="FO3" s="10">
        <v>994</v>
      </c>
      <c r="FP3" s="10">
        <v>2018.5</v>
      </c>
      <c r="FQ3" s="10">
        <v>713</v>
      </c>
      <c r="FR3" s="10">
        <v>146</v>
      </c>
      <c r="FS3" s="10">
        <v>160</v>
      </c>
      <c r="FT3" s="10">
        <v>76</v>
      </c>
      <c r="FU3" s="10">
        <v>708</v>
      </c>
      <c r="FV3" s="10">
        <v>634</v>
      </c>
      <c r="FW3" s="10">
        <v>143</v>
      </c>
      <c r="FX3" s="10">
        <v>65</v>
      </c>
      <c r="FY3" s="11"/>
      <c r="FZ3" s="11">
        <f t="shared" ref="FZ3:FZ11" si="0">SUM(C3:FX3)</f>
        <v>749711</v>
      </c>
      <c r="GA3" s="11"/>
      <c r="GB3" s="11"/>
      <c r="GC3" s="3"/>
      <c r="GD3" s="11"/>
      <c r="GE3" s="11"/>
      <c r="GF3" s="11"/>
      <c r="GG3" s="5"/>
      <c r="GH3" s="5"/>
      <c r="GI3" s="5"/>
      <c r="GJ3" s="5"/>
      <c r="GK3" s="5"/>
      <c r="GL3" s="5"/>
      <c r="GM3" s="5"/>
    </row>
    <row r="4" spans="1:256" s="12" customFormat="1" x14ac:dyDescent="0.2">
      <c r="A4" s="3" t="s">
        <v>217</v>
      </c>
      <c r="B4" s="2" t="s">
        <v>218</v>
      </c>
      <c r="C4" s="10">
        <v>282.5</v>
      </c>
      <c r="D4" s="10">
        <v>1667</v>
      </c>
      <c r="E4" s="10">
        <v>298.5</v>
      </c>
      <c r="F4" s="10">
        <v>675.5</v>
      </c>
      <c r="G4" s="10">
        <v>40</v>
      </c>
      <c r="H4" s="10">
        <v>28.5</v>
      </c>
      <c r="I4" s="10">
        <v>393</v>
      </c>
      <c r="J4" s="10">
        <v>94</v>
      </c>
      <c r="K4" s="10">
        <v>13</v>
      </c>
      <c r="L4" s="10">
        <v>122</v>
      </c>
      <c r="M4" s="10">
        <v>56</v>
      </c>
      <c r="N4" s="10">
        <v>1864.5</v>
      </c>
      <c r="O4" s="10">
        <v>547</v>
      </c>
      <c r="P4" s="10">
        <v>7.5</v>
      </c>
      <c r="Q4" s="10">
        <v>1776.5</v>
      </c>
      <c r="R4" s="10">
        <v>16.5</v>
      </c>
      <c r="S4" s="10">
        <v>55</v>
      </c>
      <c r="T4" s="10">
        <v>5</v>
      </c>
      <c r="U4" s="10">
        <v>1</v>
      </c>
      <c r="V4" s="10">
        <v>11.5</v>
      </c>
      <c r="W4" s="10">
        <v>4.5</v>
      </c>
      <c r="X4" s="10">
        <v>2.5</v>
      </c>
      <c r="Y4" s="10">
        <v>20.5</v>
      </c>
      <c r="Z4" s="10">
        <v>7</v>
      </c>
      <c r="AA4" s="10">
        <v>1152</v>
      </c>
      <c r="AB4" s="10">
        <v>1008.5</v>
      </c>
      <c r="AC4" s="10">
        <v>25</v>
      </c>
      <c r="AD4" s="10">
        <v>41</v>
      </c>
      <c r="AE4" s="10">
        <v>2</v>
      </c>
      <c r="AF4" s="10">
        <v>9.5</v>
      </c>
      <c r="AG4" s="10">
        <v>38.5</v>
      </c>
      <c r="AH4" s="10">
        <v>37.5</v>
      </c>
      <c r="AI4" s="10">
        <v>16</v>
      </c>
      <c r="AJ4" s="10">
        <v>8.5</v>
      </c>
      <c r="AK4" s="10">
        <v>4.5</v>
      </c>
      <c r="AL4" s="10">
        <v>10.5</v>
      </c>
      <c r="AM4" s="10">
        <v>16.5</v>
      </c>
      <c r="AN4" s="10">
        <v>9.5</v>
      </c>
      <c r="AO4" s="10">
        <v>186</v>
      </c>
      <c r="AP4" s="10">
        <v>3725</v>
      </c>
      <c r="AQ4" s="10">
        <v>8.5</v>
      </c>
      <c r="AR4" s="10">
        <v>2353.5</v>
      </c>
      <c r="AS4" s="10">
        <v>269.5</v>
      </c>
      <c r="AT4" s="10">
        <v>88</v>
      </c>
      <c r="AU4" s="10">
        <v>9.5</v>
      </c>
      <c r="AV4" s="10">
        <v>8</v>
      </c>
      <c r="AW4" s="10">
        <v>5</v>
      </c>
      <c r="AX4" s="10">
        <v>0.5</v>
      </c>
      <c r="AY4" s="10">
        <v>12</v>
      </c>
      <c r="AZ4" s="10">
        <v>568</v>
      </c>
      <c r="BA4" s="10">
        <v>375</v>
      </c>
      <c r="BB4" s="10">
        <v>389.5</v>
      </c>
      <c r="BC4" s="10">
        <v>1264.5</v>
      </c>
      <c r="BD4" s="10">
        <v>169</v>
      </c>
      <c r="BE4" s="10">
        <v>42</v>
      </c>
      <c r="BF4" s="10">
        <v>802.5</v>
      </c>
      <c r="BG4" s="10">
        <v>42</v>
      </c>
      <c r="BH4" s="10">
        <v>10.5</v>
      </c>
      <c r="BI4" s="10">
        <v>6</v>
      </c>
      <c r="BJ4" s="10">
        <v>166.5</v>
      </c>
      <c r="BK4" s="10">
        <v>633.5</v>
      </c>
      <c r="BL4" s="10">
        <v>4.5</v>
      </c>
      <c r="BM4" s="10">
        <v>10</v>
      </c>
      <c r="BN4" s="10">
        <v>148.5</v>
      </c>
      <c r="BO4" s="10">
        <v>57</v>
      </c>
      <c r="BP4" s="10">
        <v>7</v>
      </c>
      <c r="BQ4" s="10">
        <v>229</v>
      </c>
      <c r="BR4" s="10">
        <v>188</v>
      </c>
      <c r="BS4" s="10">
        <v>44</v>
      </c>
      <c r="BT4" s="10">
        <v>16</v>
      </c>
      <c r="BU4" s="10">
        <v>16</v>
      </c>
      <c r="BV4" s="10">
        <v>52.5</v>
      </c>
      <c r="BW4" s="10">
        <v>65</v>
      </c>
      <c r="BX4" s="10">
        <v>4</v>
      </c>
      <c r="BY4" s="10">
        <v>17</v>
      </c>
      <c r="BZ4" s="10">
        <v>7</v>
      </c>
      <c r="CA4" s="10">
        <v>8</v>
      </c>
      <c r="CB4" s="10">
        <v>3075.5</v>
      </c>
      <c r="CC4" s="10">
        <v>5</v>
      </c>
      <c r="CD4" s="10">
        <v>4</v>
      </c>
      <c r="CE4" s="10">
        <v>6</v>
      </c>
      <c r="CF4" s="10">
        <v>1.5</v>
      </c>
      <c r="CG4" s="10">
        <v>6</v>
      </c>
      <c r="CH4" s="10">
        <v>6.5</v>
      </c>
      <c r="CI4" s="10">
        <v>34.5</v>
      </c>
      <c r="CJ4" s="10">
        <v>41</v>
      </c>
      <c r="CK4" s="10">
        <v>218.5</v>
      </c>
      <c r="CL4" s="10">
        <v>59.5</v>
      </c>
      <c r="CM4" s="10">
        <v>21.5</v>
      </c>
      <c r="CN4" s="10">
        <v>1066.5</v>
      </c>
      <c r="CO4" s="10">
        <v>605</v>
      </c>
      <c r="CP4" s="10">
        <v>33</v>
      </c>
      <c r="CQ4" s="10">
        <v>49.5</v>
      </c>
      <c r="CR4" s="10">
        <v>9</v>
      </c>
      <c r="CS4" s="10">
        <v>16.5</v>
      </c>
      <c r="CT4" s="10">
        <v>4</v>
      </c>
      <c r="CU4" s="10">
        <v>7.5</v>
      </c>
      <c r="CV4" s="10">
        <v>1</v>
      </c>
      <c r="CW4" s="10">
        <v>6.5</v>
      </c>
      <c r="CX4" s="10">
        <v>15</v>
      </c>
      <c r="CY4" s="10">
        <v>4</v>
      </c>
      <c r="CZ4" s="10">
        <v>83.5</v>
      </c>
      <c r="DA4" s="10">
        <v>5</v>
      </c>
      <c r="DB4" s="10">
        <v>10</v>
      </c>
      <c r="DC4" s="10">
        <v>5.5</v>
      </c>
      <c r="DD4" s="13">
        <v>9</v>
      </c>
      <c r="DE4" s="10">
        <v>15.5</v>
      </c>
      <c r="DF4" s="10">
        <v>850.5</v>
      </c>
      <c r="DG4" s="10">
        <v>1.5</v>
      </c>
      <c r="DH4" s="10">
        <v>87.5</v>
      </c>
      <c r="DI4" s="10">
        <v>119.5</v>
      </c>
      <c r="DJ4" s="10">
        <v>24.5</v>
      </c>
      <c r="DK4" s="10">
        <v>21</v>
      </c>
      <c r="DL4" s="10">
        <v>207</v>
      </c>
      <c r="DM4" s="10">
        <v>9</v>
      </c>
      <c r="DN4" s="10">
        <v>60</v>
      </c>
      <c r="DO4" s="10">
        <v>116</v>
      </c>
      <c r="DP4" s="10">
        <v>7.5</v>
      </c>
      <c r="DQ4" s="10">
        <v>22.5</v>
      </c>
      <c r="DR4" s="10">
        <v>50</v>
      </c>
      <c r="DS4" s="10">
        <v>36.5</v>
      </c>
      <c r="DT4" s="10">
        <v>4.5</v>
      </c>
      <c r="DU4" s="10">
        <v>15</v>
      </c>
      <c r="DV4" s="10">
        <v>10</v>
      </c>
      <c r="DW4" s="10">
        <v>9</v>
      </c>
      <c r="DX4" s="10">
        <v>5</v>
      </c>
      <c r="DY4" s="10">
        <v>8.5</v>
      </c>
      <c r="DZ4" s="10">
        <v>32.5</v>
      </c>
      <c r="EA4" s="10">
        <v>26</v>
      </c>
      <c r="EB4" s="10">
        <v>27</v>
      </c>
      <c r="EC4" s="10">
        <v>13.5</v>
      </c>
      <c r="ED4" s="10">
        <v>57.5</v>
      </c>
      <c r="EE4" s="10">
        <v>8</v>
      </c>
      <c r="EF4" s="10">
        <v>56.5</v>
      </c>
      <c r="EG4" s="10">
        <v>6.5</v>
      </c>
      <c r="EH4" s="10">
        <v>6.5</v>
      </c>
      <c r="EI4" s="10">
        <v>734.5</v>
      </c>
      <c r="EJ4" s="10">
        <v>306.5</v>
      </c>
      <c r="EK4" s="10">
        <v>24</v>
      </c>
      <c r="EL4" s="10">
        <v>25</v>
      </c>
      <c r="EM4" s="10">
        <v>18</v>
      </c>
      <c r="EN4" s="10">
        <v>43</v>
      </c>
      <c r="EO4" s="10">
        <v>18</v>
      </c>
      <c r="EP4" s="10">
        <v>13.5</v>
      </c>
      <c r="EQ4" s="10">
        <v>80.5</v>
      </c>
      <c r="ER4" s="10">
        <v>13.5</v>
      </c>
      <c r="ES4" s="10">
        <v>4.5</v>
      </c>
      <c r="ET4" s="10">
        <v>7.5</v>
      </c>
      <c r="EU4" s="10">
        <v>32.5</v>
      </c>
      <c r="EV4" s="10">
        <v>3.5</v>
      </c>
      <c r="EW4" s="10">
        <v>36.5</v>
      </c>
      <c r="EX4" s="10">
        <v>8.5</v>
      </c>
      <c r="EY4" s="10">
        <v>11.5</v>
      </c>
      <c r="EZ4" s="10">
        <v>2.5</v>
      </c>
      <c r="FA4" s="10">
        <v>137</v>
      </c>
      <c r="FB4" s="10">
        <v>13.5</v>
      </c>
      <c r="FC4" s="10">
        <v>88</v>
      </c>
      <c r="FD4" s="10">
        <v>13.5</v>
      </c>
      <c r="FE4" s="10">
        <v>4</v>
      </c>
      <c r="FF4" s="10">
        <v>12.5</v>
      </c>
      <c r="FG4" s="10">
        <v>3.5</v>
      </c>
      <c r="FH4" s="10">
        <v>5</v>
      </c>
      <c r="FI4" s="10">
        <v>64.5</v>
      </c>
      <c r="FJ4" s="10">
        <v>75</v>
      </c>
      <c r="FK4" s="10">
        <v>92.5</v>
      </c>
      <c r="FL4" s="10">
        <v>187.5</v>
      </c>
      <c r="FM4" s="10">
        <v>143.5</v>
      </c>
      <c r="FN4" s="10">
        <v>896</v>
      </c>
      <c r="FO4" s="10">
        <v>32.5</v>
      </c>
      <c r="FP4" s="10">
        <v>101.5</v>
      </c>
      <c r="FQ4" s="10">
        <v>29</v>
      </c>
      <c r="FR4" s="10">
        <v>2</v>
      </c>
      <c r="FS4" s="10">
        <v>5</v>
      </c>
      <c r="FT4" s="10">
        <v>3.5</v>
      </c>
      <c r="FU4" s="10">
        <v>30</v>
      </c>
      <c r="FV4" s="10">
        <v>26.5</v>
      </c>
      <c r="FW4" s="10">
        <v>6</v>
      </c>
      <c r="FX4" s="10">
        <v>2</v>
      </c>
      <c r="FY4" s="11"/>
      <c r="FZ4" s="11">
        <f t="shared" si="0"/>
        <v>33058.5</v>
      </c>
      <c r="GA4" s="11"/>
      <c r="GB4" s="11"/>
      <c r="GC4" s="3"/>
      <c r="GD4" s="11"/>
      <c r="GE4" s="11"/>
      <c r="GF4" s="11"/>
      <c r="GG4" s="5"/>
      <c r="GH4" s="5"/>
      <c r="GI4" s="5"/>
      <c r="GJ4" s="5"/>
      <c r="GK4" s="5"/>
      <c r="GL4" s="5"/>
      <c r="GM4" s="5"/>
    </row>
    <row r="5" spans="1:256" s="12" customFormat="1" x14ac:dyDescent="0.2">
      <c r="A5" s="14" t="s">
        <v>219</v>
      </c>
      <c r="B5" s="15" t="s">
        <v>220</v>
      </c>
      <c r="C5" s="16">
        <v>32</v>
      </c>
      <c r="D5" s="16">
        <v>152</v>
      </c>
      <c r="E5" s="16">
        <v>35.5</v>
      </c>
      <c r="F5" s="16">
        <v>89</v>
      </c>
      <c r="G5" s="16">
        <v>7</v>
      </c>
      <c r="H5" s="16">
        <v>11.5</v>
      </c>
      <c r="I5" s="16">
        <v>78</v>
      </c>
      <c r="J5" s="16">
        <v>13.5</v>
      </c>
      <c r="K5" s="16">
        <v>0</v>
      </c>
      <c r="L5" s="16">
        <v>22.5</v>
      </c>
      <c r="M5" s="16">
        <v>12.5</v>
      </c>
      <c r="N5" s="16">
        <v>261</v>
      </c>
      <c r="O5" s="16">
        <v>52.5</v>
      </c>
      <c r="P5" s="16">
        <v>1.5</v>
      </c>
      <c r="Q5" s="16">
        <v>156</v>
      </c>
      <c r="R5" s="16">
        <v>4</v>
      </c>
      <c r="S5" s="16">
        <v>4.5</v>
      </c>
      <c r="T5" s="16">
        <v>1.5</v>
      </c>
      <c r="U5" s="16">
        <v>1</v>
      </c>
      <c r="V5" s="16">
        <v>6</v>
      </c>
      <c r="W5" s="17">
        <v>0</v>
      </c>
      <c r="X5" s="16">
        <v>0</v>
      </c>
      <c r="Y5" s="16">
        <v>4</v>
      </c>
      <c r="Z5" s="16">
        <v>3.5</v>
      </c>
      <c r="AA5" s="16">
        <v>129.5</v>
      </c>
      <c r="AB5" s="16">
        <v>112.5</v>
      </c>
      <c r="AC5" s="16">
        <v>9.5</v>
      </c>
      <c r="AD5" s="16">
        <v>8</v>
      </c>
      <c r="AE5" s="16">
        <v>0</v>
      </c>
      <c r="AF5" s="16">
        <v>1.5</v>
      </c>
      <c r="AG5" s="16">
        <v>2.5</v>
      </c>
      <c r="AH5" s="16">
        <v>3</v>
      </c>
      <c r="AI5" s="16">
        <v>0.5</v>
      </c>
      <c r="AJ5" s="16">
        <v>1.5</v>
      </c>
      <c r="AK5" s="16">
        <v>0</v>
      </c>
      <c r="AL5" s="16">
        <v>1.5</v>
      </c>
      <c r="AM5" s="16">
        <v>5</v>
      </c>
      <c r="AN5" s="16">
        <v>2</v>
      </c>
      <c r="AO5" s="16">
        <v>33</v>
      </c>
      <c r="AP5" s="16">
        <v>8.5</v>
      </c>
      <c r="AQ5" s="16">
        <v>2</v>
      </c>
      <c r="AR5" s="16">
        <v>280.5</v>
      </c>
      <c r="AS5" s="16">
        <v>34</v>
      </c>
      <c r="AT5" s="16">
        <v>14.5</v>
      </c>
      <c r="AU5" s="16">
        <v>1.5</v>
      </c>
      <c r="AV5" s="16">
        <v>0.5</v>
      </c>
      <c r="AW5" s="16">
        <v>1.5</v>
      </c>
      <c r="AX5" s="16">
        <v>0</v>
      </c>
      <c r="AY5" s="16">
        <v>3</v>
      </c>
      <c r="AZ5" s="16">
        <v>70.5</v>
      </c>
      <c r="BA5" s="16">
        <v>89.5</v>
      </c>
      <c r="BB5" s="16">
        <v>82</v>
      </c>
      <c r="BC5" s="16">
        <v>90</v>
      </c>
      <c r="BD5" s="16">
        <v>29.5</v>
      </c>
      <c r="BE5" s="16">
        <v>3.5</v>
      </c>
      <c r="BF5" s="16">
        <v>62</v>
      </c>
      <c r="BG5" s="16">
        <v>7</v>
      </c>
      <c r="BH5" s="16">
        <v>3.5</v>
      </c>
      <c r="BI5" s="16">
        <v>1.5</v>
      </c>
      <c r="BJ5" s="16">
        <v>22.5</v>
      </c>
      <c r="BK5" s="16">
        <v>64.5</v>
      </c>
      <c r="BL5" s="16">
        <v>0</v>
      </c>
      <c r="BM5" s="16">
        <v>1</v>
      </c>
      <c r="BN5" s="16">
        <v>55.5</v>
      </c>
      <c r="BO5" s="16">
        <v>17.5</v>
      </c>
      <c r="BP5" s="16">
        <v>0</v>
      </c>
      <c r="BQ5" s="16">
        <v>21.5</v>
      </c>
      <c r="BR5" s="16">
        <v>29.5</v>
      </c>
      <c r="BS5" s="16">
        <v>8</v>
      </c>
      <c r="BT5" s="16">
        <v>4.5</v>
      </c>
      <c r="BU5" s="16">
        <v>5.5</v>
      </c>
      <c r="BV5" s="16">
        <v>7</v>
      </c>
      <c r="BW5" s="16">
        <v>7</v>
      </c>
      <c r="BX5" s="16">
        <v>0</v>
      </c>
      <c r="BY5" s="16">
        <v>1.5</v>
      </c>
      <c r="BZ5" s="16">
        <v>1.5</v>
      </c>
      <c r="CA5" s="16">
        <v>2</v>
      </c>
      <c r="CB5" s="16">
        <v>278</v>
      </c>
      <c r="CC5" s="16">
        <v>1</v>
      </c>
      <c r="CD5" s="16">
        <v>0.5</v>
      </c>
      <c r="CE5" s="16">
        <v>2</v>
      </c>
      <c r="CF5" s="16">
        <v>0.5</v>
      </c>
      <c r="CG5" s="16">
        <v>3.5</v>
      </c>
      <c r="CH5" s="16">
        <v>1</v>
      </c>
      <c r="CI5" s="16">
        <v>6.5</v>
      </c>
      <c r="CJ5" s="16">
        <v>2.5</v>
      </c>
      <c r="CK5" s="16">
        <v>20</v>
      </c>
      <c r="CL5" s="16">
        <v>6.5</v>
      </c>
      <c r="CM5" s="16">
        <v>6</v>
      </c>
      <c r="CN5" s="16">
        <v>96.5</v>
      </c>
      <c r="CO5" s="16">
        <v>96.5</v>
      </c>
      <c r="CP5" s="16">
        <v>1</v>
      </c>
      <c r="CQ5" s="16">
        <v>21.5</v>
      </c>
      <c r="CR5" s="16">
        <v>0.5</v>
      </c>
      <c r="CS5" s="16">
        <v>0.5</v>
      </c>
      <c r="CT5" s="16">
        <v>0</v>
      </c>
      <c r="CU5" s="16">
        <v>0</v>
      </c>
      <c r="CV5" s="16">
        <v>0</v>
      </c>
      <c r="CW5" s="16">
        <v>2</v>
      </c>
      <c r="CX5" s="16">
        <v>2</v>
      </c>
      <c r="CY5" s="16">
        <v>0.5</v>
      </c>
      <c r="CZ5" s="16">
        <v>26.5</v>
      </c>
      <c r="DA5" s="16">
        <v>0.5</v>
      </c>
      <c r="DB5" s="16">
        <v>0.5</v>
      </c>
      <c r="DC5" s="16">
        <v>3</v>
      </c>
      <c r="DD5" s="16">
        <v>0.5</v>
      </c>
      <c r="DE5" s="16">
        <v>1</v>
      </c>
      <c r="DF5" s="16">
        <v>101</v>
      </c>
      <c r="DG5" s="16">
        <v>0</v>
      </c>
      <c r="DH5" s="16">
        <v>16.5</v>
      </c>
      <c r="DI5" s="16">
        <v>14.5</v>
      </c>
      <c r="DJ5" s="16">
        <v>3.5</v>
      </c>
      <c r="DK5" s="16">
        <v>0.5</v>
      </c>
      <c r="DL5" s="16">
        <v>32</v>
      </c>
      <c r="DM5" s="16">
        <v>1.5</v>
      </c>
      <c r="DN5" s="16">
        <v>5.5</v>
      </c>
      <c r="DO5" s="16">
        <v>10.5</v>
      </c>
      <c r="DP5" s="16">
        <v>1</v>
      </c>
      <c r="DQ5" s="16">
        <v>0.5</v>
      </c>
      <c r="DR5" s="16">
        <v>8</v>
      </c>
      <c r="DS5" s="16">
        <v>5</v>
      </c>
      <c r="DT5" s="16">
        <v>0.5</v>
      </c>
      <c r="DU5" s="16">
        <v>0.5</v>
      </c>
      <c r="DV5" s="16">
        <v>1</v>
      </c>
      <c r="DW5" s="16">
        <v>0</v>
      </c>
      <c r="DX5" s="16">
        <v>1</v>
      </c>
      <c r="DY5" s="16">
        <v>1.5</v>
      </c>
      <c r="DZ5" s="16">
        <v>9</v>
      </c>
      <c r="EA5" s="16">
        <v>4</v>
      </c>
      <c r="EB5" s="16">
        <v>7</v>
      </c>
      <c r="EC5" s="16">
        <v>6.5</v>
      </c>
      <c r="ED5" s="16">
        <v>4</v>
      </c>
      <c r="EE5" s="16">
        <v>0</v>
      </c>
      <c r="EF5" s="16">
        <v>15</v>
      </c>
      <c r="EG5" s="16">
        <v>3</v>
      </c>
      <c r="EH5" s="16">
        <v>1</v>
      </c>
      <c r="EI5" s="16">
        <v>56.5</v>
      </c>
      <c r="EJ5" s="16">
        <v>47</v>
      </c>
      <c r="EK5" s="16">
        <v>5.5</v>
      </c>
      <c r="EL5" s="16">
        <v>7.5</v>
      </c>
      <c r="EM5" s="16">
        <v>0</v>
      </c>
      <c r="EN5" s="16">
        <v>6</v>
      </c>
      <c r="EO5" s="16">
        <v>1</v>
      </c>
      <c r="EP5" s="16">
        <v>3</v>
      </c>
      <c r="EQ5" s="16">
        <v>11.5</v>
      </c>
      <c r="ER5" s="16">
        <v>3</v>
      </c>
      <c r="ES5" s="16">
        <v>0</v>
      </c>
      <c r="ET5" s="16">
        <v>1.5</v>
      </c>
      <c r="EU5" s="16">
        <v>2.5</v>
      </c>
      <c r="EV5" s="16">
        <v>0</v>
      </c>
      <c r="EW5" s="16">
        <v>6.5</v>
      </c>
      <c r="EX5" s="16">
        <v>5</v>
      </c>
      <c r="EY5" s="16">
        <v>3</v>
      </c>
      <c r="EZ5" s="16">
        <v>4</v>
      </c>
      <c r="FA5" s="16">
        <v>17.5</v>
      </c>
      <c r="FB5" s="16">
        <v>0.5</v>
      </c>
      <c r="FC5" s="16">
        <v>10.5</v>
      </c>
      <c r="FD5" s="16">
        <v>4.5</v>
      </c>
      <c r="FE5" s="16">
        <v>0</v>
      </c>
      <c r="FF5" s="16">
        <v>0.5</v>
      </c>
      <c r="FG5" s="16">
        <v>0</v>
      </c>
      <c r="FH5" s="16">
        <v>0</v>
      </c>
      <c r="FI5" s="16">
        <v>10.5</v>
      </c>
      <c r="FJ5" s="16">
        <v>9.5</v>
      </c>
      <c r="FK5" s="16">
        <v>10.5</v>
      </c>
      <c r="FL5" s="16">
        <v>28</v>
      </c>
      <c r="FM5" s="16">
        <v>19</v>
      </c>
      <c r="FN5" s="16">
        <v>92.5</v>
      </c>
      <c r="FO5" s="16">
        <v>1</v>
      </c>
      <c r="FP5" s="16">
        <v>6</v>
      </c>
      <c r="FQ5" s="16">
        <v>1</v>
      </c>
      <c r="FR5" s="16">
        <v>1</v>
      </c>
      <c r="FS5" s="16">
        <v>0.5</v>
      </c>
      <c r="FT5" s="16">
        <v>0</v>
      </c>
      <c r="FU5" s="16">
        <v>5.5</v>
      </c>
      <c r="FV5" s="16">
        <v>8.5</v>
      </c>
      <c r="FW5" s="16">
        <v>0.5</v>
      </c>
      <c r="FX5" s="16">
        <v>0</v>
      </c>
      <c r="FY5" s="10"/>
      <c r="FZ5" s="11">
        <f t="shared" si="0"/>
        <v>3519</v>
      </c>
      <c r="GA5" s="11"/>
      <c r="GB5" s="11"/>
      <c r="GC5" s="11"/>
      <c r="GD5" s="11"/>
      <c r="GE5" s="11"/>
      <c r="GF5" s="11"/>
      <c r="GG5" s="5"/>
      <c r="GH5" s="11"/>
      <c r="GI5" s="11"/>
      <c r="GJ5" s="11"/>
      <c r="GK5" s="11"/>
      <c r="GL5" s="11"/>
      <c r="GM5" s="11"/>
    </row>
    <row r="6" spans="1:256" x14ac:dyDescent="0.2">
      <c r="A6" s="4" t="s">
        <v>221</v>
      </c>
      <c r="B6" s="2" t="s">
        <v>222</v>
      </c>
      <c r="C6" s="17">
        <f t="shared" ref="C6:BN6" si="1">SUM(C3:C5)</f>
        <v>7389.5</v>
      </c>
      <c r="D6" s="17">
        <f t="shared" si="1"/>
        <v>40801</v>
      </c>
      <c r="E6" s="17">
        <f t="shared" si="1"/>
        <v>6585</v>
      </c>
      <c r="F6" s="17">
        <f t="shared" si="1"/>
        <v>15034.5</v>
      </c>
      <c r="G6" s="17">
        <f t="shared" si="1"/>
        <v>951</v>
      </c>
      <c r="H6" s="17">
        <f t="shared" si="1"/>
        <v>907.5</v>
      </c>
      <c r="I6" s="17">
        <f t="shared" si="1"/>
        <v>9168</v>
      </c>
      <c r="J6" s="17">
        <f t="shared" si="1"/>
        <v>1981.5</v>
      </c>
      <c r="K6" s="17">
        <f t="shared" si="1"/>
        <v>290</v>
      </c>
      <c r="L6" s="17">
        <f t="shared" si="1"/>
        <v>2648.5</v>
      </c>
      <c r="M6" s="17">
        <f t="shared" si="1"/>
        <v>1383</v>
      </c>
      <c r="N6" s="17">
        <f t="shared" si="1"/>
        <v>49957</v>
      </c>
      <c r="O6" s="17">
        <f t="shared" si="1"/>
        <v>14645.5</v>
      </c>
      <c r="P6" s="17">
        <f t="shared" si="1"/>
        <v>158</v>
      </c>
      <c r="Q6" s="17">
        <f t="shared" si="1"/>
        <v>36129</v>
      </c>
      <c r="R6" s="17">
        <f t="shared" si="1"/>
        <v>486.5</v>
      </c>
      <c r="S6" s="17">
        <f t="shared" si="1"/>
        <v>1320.5</v>
      </c>
      <c r="T6" s="17">
        <f t="shared" si="1"/>
        <v>123</v>
      </c>
      <c r="U6" s="17">
        <f t="shared" si="1"/>
        <v>41</v>
      </c>
      <c r="V6" s="17">
        <f t="shared" si="1"/>
        <v>257.5</v>
      </c>
      <c r="W6" s="17">
        <f t="shared" si="1"/>
        <v>202.5</v>
      </c>
      <c r="X6" s="17">
        <f t="shared" si="1"/>
        <v>42.5</v>
      </c>
      <c r="Y6" s="17">
        <f t="shared" si="1"/>
        <v>461.5</v>
      </c>
      <c r="Z6" s="17">
        <f t="shared" si="1"/>
        <v>247</v>
      </c>
      <c r="AA6" s="17">
        <f t="shared" si="1"/>
        <v>26863.5</v>
      </c>
      <c r="AB6" s="17">
        <f t="shared" si="1"/>
        <v>28210</v>
      </c>
      <c r="AC6" s="17">
        <f t="shared" si="1"/>
        <v>897.5</v>
      </c>
      <c r="AD6" s="17">
        <f t="shared" si="1"/>
        <v>1053</v>
      </c>
      <c r="AE6" s="17">
        <f t="shared" si="1"/>
        <v>107</v>
      </c>
      <c r="AF6" s="17">
        <f t="shared" si="1"/>
        <v>168</v>
      </c>
      <c r="AG6" s="17">
        <f t="shared" si="1"/>
        <v>851</v>
      </c>
      <c r="AH6" s="17">
        <f t="shared" si="1"/>
        <v>998.5</v>
      </c>
      <c r="AI6" s="17">
        <f t="shared" si="1"/>
        <v>318.5</v>
      </c>
      <c r="AJ6" s="17">
        <f t="shared" si="1"/>
        <v>204</v>
      </c>
      <c r="AK6" s="17">
        <f t="shared" si="1"/>
        <v>170.5</v>
      </c>
      <c r="AL6" s="17">
        <f t="shared" si="1"/>
        <v>254</v>
      </c>
      <c r="AM6" s="17">
        <f t="shared" si="1"/>
        <v>434.5</v>
      </c>
      <c r="AN6" s="17">
        <f t="shared" si="1"/>
        <v>363.5</v>
      </c>
      <c r="AO6" s="17">
        <f t="shared" si="1"/>
        <v>4871</v>
      </c>
      <c r="AP6" s="17">
        <f t="shared" si="1"/>
        <v>74639.5</v>
      </c>
      <c r="AQ6" s="17">
        <f t="shared" si="1"/>
        <v>255</v>
      </c>
      <c r="AR6" s="17">
        <f t="shared" si="1"/>
        <v>60705</v>
      </c>
      <c r="AS6" s="17">
        <f t="shared" si="1"/>
        <v>5954.5</v>
      </c>
      <c r="AT6" s="17">
        <f t="shared" si="1"/>
        <v>2485</v>
      </c>
      <c r="AU6" s="17">
        <f t="shared" si="1"/>
        <v>345.5</v>
      </c>
      <c r="AV6" s="17">
        <f t="shared" si="1"/>
        <v>278.5</v>
      </c>
      <c r="AW6" s="17">
        <f t="shared" si="1"/>
        <v>190.5</v>
      </c>
      <c r="AX6" s="17">
        <f t="shared" si="1"/>
        <v>36</v>
      </c>
      <c r="AY6" s="17">
        <f t="shared" si="1"/>
        <v>469</v>
      </c>
      <c r="AZ6" s="17">
        <f t="shared" si="1"/>
        <v>10124</v>
      </c>
      <c r="BA6" s="17">
        <f t="shared" si="1"/>
        <v>8544.5</v>
      </c>
      <c r="BB6" s="17">
        <f t="shared" si="1"/>
        <v>7200</v>
      </c>
      <c r="BC6" s="17">
        <f t="shared" si="1"/>
        <v>26962.5</v>
      </c>
      <c r="BD6" s="17">
        <f t="shared" si="1"/>
        <v>4353.5</v>
      </c>
      <c r="BE6" s="17">
        <f t="shared" si="1"/>
        <v>1419</v>
      </c>
      <c r="BF6" s="17">
        <f t="shared" si="1"/>
        <v>22553</v>
      </c>
      <c r="BG6" s="17">
        <f t="shared" si="1"/>
        <v>913.5</v>
      </c>
      <c r="BH6" s="17">
        <f t="shared" si="1"/>
        <v>618.5</v>
      </c>
      <c r="BI6" s="17">
        <f t="shared" si="1"/>
        <v>207.5</v>
      </c>
      <c r="BJ6" s="17">
        <f t="shared" si="1"/>
        <v>5719.5</v>
      </c>
      <c r="BK6" s="17">
        <f t="shared" si="1"/>
        <v>14409</v>
      </c>
      <c r="BL6" s="17">
        <f t="shared" si="1"/>
        <v>167</v>
      </c>
      <c r="BM6" s="17">
        <f t="shared" si="1"/>
        <v>236</v>
      </c>
      <c r="BN6" s="17">
        <f t="shared" si="1"/>
        <v>3510.5</v>
      </c>
      <c r="BO6" s="17">
        <f t="shared" ref="BO6:DZ6" si="2">SUM(BO3:BO5)</f>
        <v>1495</v>
      </c>
      <c r="BP6" s="17">
        <f t="shared" si="2"/>
        <v>201</v>
      </c>
      <c r="BQ6" s="17">
        <f t="shared" si="2"/>
        <v>5114</v>
      </c>
      <c r="BR6" s="17">
        <f t="shared" si="2"/>
        <v>4445.5</v>
      </c>
      <c r="BS6" s="17">
        <f t="shared" si="2"/>
        <v>989</v>
      </c>
      <c r="BT6" s="17">
        <f t="shared" si="2"/>
        <v>330.5</v>
      </c>
      <c r="BU6" s="17">
        <f t="shared" si="2"/>
        <v>423</v>
      </c>
      <c r="BV6" s="17">
        <f t="shared" si="2"/>
        <v>1137</v>
      </c>
      <c r="BW6" s="17">
        <f t="shared" si="2"/>
        <v>1694.5</v>
      </c>
      <c r="BX6" s="17">
        <f t="shared" si="2"/>
        <v>68</v>
      </c>
      <c r="BY6" s="17">
        <f t="shared" si="2"/>
        <v>465</v>
      </c>
      <c r="BZ6" s="17">
        <f t="shared" si="2"/>
        <v>209</v>
      </c>
      <c r="CA6" s="17">
        <f t="shared" si="2"/>
        <v>179</v>
      </c>
      <c r="CB6" s="17">
        <f t="shared" si="2"/>
        <v>79098.5</v>
      </c>
      <c r="CC6" s="17">
        <f t="shared" si="2"/>
        <v>154</v>
      </c>
      <c r="CD6" s="17">
        <f t="shared" si="2"/>
        <v>70.5</v>
      </c>
      <c r="CE6" s="17">
        <f t="shared" si="2"/>
        <v>144</v>
      </c>
      <c r="CF6" s="17">
        <f t="shared" si="2"/>
        <v>121</v>
      </c>
      <c r="CG6" s="17">
        <f t="shared" si="2"/>
        <v>150.5</v>
      </c>
      <c r="CH6" s="17">
        <f t="shared" si="2"/>
        <v>116.5</v>
      </c>
      <c r="CI6" s="17">
        <f t="shared" si="2"/>
        <v>697.5</v>
      </c>
      <c r="CJ6" s="17">
        <f t="shared" si="2"/>
        <v>1012.5</v>
      </c>
      <c r="CK6" s="17">
        <f t="shared" si="2"/>
        <v>4158.5</v>
      </c>
      <c r="CL6" s="17">
        <f t="shared" si="2"/>
        <v>1301</v>
      </c>
      <c r="CM6" s="17">
        <f t="shared" si="2"/>
        <v>696.5</v>
      </c>
      <c r="CN6" s="17">
        <f t="shared" si="2"/>
        <v>25991</v>
      </c>
      <c r="CO6" s="17">
        <f t="shared" si="2"/>
        <v>14715</v>
      </c>
      <c r="CP6" s="17">
        <f t="shared" si="2"/>
        <v>1060.5</v>
      </c>
      <c r="CQ6" s="17">
        <f t="shared" si="2"/>
        <v>1167</v>
      </c>
      <c r="CR6" s="17">
        <f t="shared" si="2"/>
        <v>174.5</v>
      </c>
      <c r="CS6" s="17">
        <f t="shared" si="2"/>
        <v>357</v>
      </c>
      <c r="CT6" s="17">
        <f t="shared" si="2"/>
        <v>72.5</v>
      </c>
      <c r="CU6" s="17">
        <f t="shared" si="2"/>
        <v>428.5</v>
      </c>
      <c r="CV6" s="17">
        <f t="shared" si="2"/>
        <v>45</v>
      </c>
      <c r="CW6" s="17">
        <f t="shared" si="2"/>
        <v>150</v>
      </c>
      <c r="CX6" s="17">
        <f t="shared" si="2"/>
        <v>431.5</v>
      </c>
      <c r="CY6" s="17">
        <f t="shared" si="2"/>
        <v>113.5</v>
      </c>
      <c r="CZ6" s="17">
        <f t="shared" si="2"/>
        <v>2088</v>
      </c>
      <c r="DA6" s="17">
        <f t="shared" si="2"/>
        <v>184.5</v>
      </c>
      <c r="DB6" s="17">
        <f t="shared" si="2"/>
        <v>309</v>
      </c>
      <c r="DC6" s="17">
        <f t="shared" si="2"/>
        <v>180.5</v>
      </c>
      <c r="DD6" s="17">
        <f t="shared" si="2"/>
        <v>104.5</v>
      </c>
      <c r="DE6" s="17">
        <f t="shared" si="2"/>
        <v>468.5</v>
      </c>
      <c r="DF6" s="17">
        <f t="shared" si="2"/>
        <v>20319</v>
      </c>
      <c r="DG6" s="17">
        <f t="shared" si="2"/>
        <v>76.5</v>
      </c>
      <c r="DH6" s="17">
        <f t="shared" si="2"/>
        <v>2032</v>
      </c>
      <c r="DI6" s="17">
        <f t="shared" si="2"/>
        <v>2550.5</v>
      </c>
      <c r="DJ6" s="17">
        <f t="shared" si="2"/>
        <v>701</v>
      </c>
      <c r="DK6" s="17">
        <f t="shared" si="2"/>
        <v>374.5</v>
      </c>
      <c r="DL6" s="17">
        <f t="shared" si="2"/>
        <v>5700</v>
      </c>
      <c r="DM6" s="17">
        <f t="shared" si="2"/>
        <v>257.5</v>
      </c>
      <c r="DN6" s="17">
        <f t="shared" si="2"/>
        <v>1416</v>
      </c>
      <c r="DO6" s="17">
        <f t="shared" si="2"/>
        <v>2848.5</v>
      </c>
      <c r="DP6" s="17">
        <f t="shared" si="2"/>
        <v>189.5</v>
      </c>
      <c r="DQ6" s="17">
        <f t="shared" si="2"/>
        <v>473</v>
      </c>
      <c r="DR6" s="17">
        <f t="shared" si="2"/>
        <v>1265</v>
      </c>
      <c r="DS6" s="17">
        <f t="shared" si="2"/>
        <v>765</v>
      </c>
      <c r="DT6" s="17">
        <f t="shared" si="2"/>
        <v>127</v>
      </c>
      <c r="DU6" s="17">
        <f t="shared" si="2"/>
        <v>394</v>
      </c>
      <c r="DV6" s="17">
        <f t="shared" si="2"/>
        <v>199</v>
      </c>
      <c r="DW6" s="17">
        <f t="shared" si="2"/>
        <v>337</v>
      </c>
      <c r="DX6" s="17">
        <f t="shared" si="2"/>
        <v>163</v>
      </c>
      <c r="DY6" s="17">
        <f t="shared" si="2"/>
        <v>312</v>
      </c>
      <c r="DZ6" s="17">
        <f t="shared" si="2"/>
        <v>976.5</v>
      </c>
      <c r="EA6" s="17">
        <f t="shared" ref="EA6:FX6" si="3">SUM(EA3:EA5)</f>
        <v>488</v>
      </c>
      <c r="EB6" s="17">
        <f t="shared" si="3"/>
        <v>569</v>
      </c>
      <c r="EC6" s="17">
        <f t="shared" si="3"/>
        <v>280</v>
      </c>
      <c r="ED6" s="17">
        <f t="shared" si="3"/>
        <v>1625.5</v>
      </c>
      <c r="EE6" s="17">
        <f t="shared" si="3"/>
        <v>199</v>
      </c>
      <c r="EF6" s="17">
        <f t="shared" si="3"/>
        <v>1504</v>
      </c>
      <c r="EG6" s="17">
        <f t="shared" si="3"/>
        <v>262.5</v>
      </c>
      <c r="EH6" s="17">
        <f t="shared" si="3"/>
        <v>216.5</v>
      </c>
      <c r="EI6" s="17">
        <f t="shared" si="3"/>
        <v>15938.5</v>
      </c>
      <c r="EJ6" s="17">
        <f t="shared" si="3"/>
        <v>8554</v>
      </c>
      <c r="EK6" s="17">
        <f t="shared" si="3"/>
        <v>625.5</v>
      </c>
      <c r="EL6" s="17">
        <f t="shared" si="3"/>
        <v>450</v>
      </c>
      <c r="EM6" s="17">
        <f t="shared" si="3"/>
        <v>457</v>
      </c>
      <c r="EN6" s="17">
        <f t="shared" si="3"/>
        <v>1057</v>
      </c>
      <c r="EO6" s="17">
        <f t="shared" si="3"/>
        <v>434.5</v>
      </c>
      <c r="EP6" s="17">
        <f t="shared" si="3"/>
        <v>357</v>
      </c>
      <c r="EQ6" s="17">
        <f t="shared" si="3"/>
        <v>2242</v>
      </c>
      <c r="ER6" s="17">
        <f t="shared" si="3"/>
        <v>371.5</v>
      </c>
      <c r="ES6" s="17">
        <f t="shared" si="3"/>
        <v>100.5</v>
      </c>
      <c r="ET6" s="17">
        <f t="shared" si="3"/>
        <v>183</v>
      </c>
      <c r="EU6" s="17">
        <f t="shared" si="3"/>
        <v>568.5</v>
      </c>
      <c r="EV6" s="17">
        <f t="shared" si="3"/>
        <v>58.5</v>
      </c>
      <c r="EW6" s="17">
        <f t="shared" si="3"/>
        <v>764</v>
      </c>
      <c r="EX6" s="17">
        <f t="shared" si="3"/>
        <v>244.5</v>
      </c>
      <c r="EY6" s="17">
        <f t="shared" si="3"/>
        <v>1066</v>
      </c>
      <c r="EZ6" s="17">
        <f t="shared" si="3"/>
        <v>115.5</v>
      </c>
      <c r="FA6" s="17">
        <f t="shared" si="3"/>
        <v>2881</v>
      </c>
      <c r="FB6" s="17">
        <f t="shared" si="3"/>
        <v>323</v>
      </c>
      <c r="FC6" s="17">
        <f t="shared" si="3"/>
        <v>2416.5</v>
      </c>
      <c r="FD6" s="17">
        <f t="shared" si="3"/>
        <v>331</v>
      </c>
      <c r="FE6" s="17">
        <f t="shared" si="3"/>
        <v>99</v>
      </c>
      <c r="FF6" s="17">
        <f t="shared" si="3"/>
        <v>172</v>
      </c>
      <c r="FG6" s="17">
        <f t="shared" si="3"/>
        <v>112.5</v>
      </c>
      <c r="FH6" s="17">
        <f t="shared" si="3"/>
        <v>79.5</v>
      </c>
      <c r="FI6" s="17">
        <f t="shared" si="3"/>
        <v>1759.5</v>
      </c>
      <c r="FJ6" s="17">
        <f t="shared" si="3"/>
        <v>1743.5</v>
      </c>
      <c r="FK6" s="17">
        <f t="shared" si="3"/>
        <v>2084</v>
      </c>
      <c r="FL6" s="17">
        <f t="shared" si="3"/>
        <v>4428</v>
      </c>
      <c r="FM6" s="17">
        <f t="shared" si="3"/>
        <v>3094.5</v>
      </c>
      <c r="FN6" s="17">
        <f t="shared" si="3"/>
        <v>18852</v>
      </c>
      <c r="FO6" s="17">
        <f t="shared" si="3"/>
        <v>1027.5</v>
      </c>
      <c r="FP6" s="17">
        <f t="shared" si="3"/>
        <v>2126</v>
      </c>
      <c r="FQ6" s="17">
        <f t="shared" si="3"/>
        <v>743</v>
      </c>
      <c r="FR6" s="17">
        <f t="shared" si="3"/>
        <v>149</v>
      </c>
      <c r="FS6" s="17">
        <f t="shared" si="3"/>
        <v>165.5</v>
      </c>
      <c r="FT6" s="17">
        <f t="shared" si="3"/>
        <v>79.5</v>
      </c>
      <c r="FU6" s="17">
        <f t="shared" si="3"/>
        <v>743.5</v>
      </c>
      <c r="FV6" s="17">
        <f t="shared" si="3"/>
        <v>669</v>
      </c>
      <c r="FW6" s="17">
        <f t="shared" si="3"/>
        <v>149.5</v>
      </c>
      <c r="FX6" s="17">
        <f t="shared" si="3"/>
        <v>67</v>
      </c>
      <c r="FY6" s="15"/>
      <c r="FZ6" s="15">
        <f t="shared" si="0"/>
        <v>786288.5</v>
      </c>
      <c r="GA6" s="15"/>
      <c r="GB6" s="15"/>
      <c r="GC6" s="15"/>
      <c r="GD6" s="15"/>
      <c r="GE6" s="15"/>
      <c r="GF6" s="15"/>
      <c r="GG6" s="18"/>
      <c r="GH6" s="18"/>
      <c r="GI6" s="18"/>
      <c r="GJ6" s="18"/>
      <c r="GK6" s="18"/>
      <c r="GL6" s="18"/>
      <c r="GM6" s="18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</row>
    <row r="7" spans="1:256" x14ac:dyDescent="0.2">
      <c r="A7" s="4" t="s">
        <v>223</v>
      </c>
      <c r="B7" s="2" t="s">
        <v>224</v>
      </c>
      <c r="C7" s="17">
        <v>1508</v>
      </c>
      <c r="D7" s="17">
        <v>4414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79</v>
      </c>
      <c r="S7" s="17">
        <v>3</v>
      </c>
      <c r="T7" s="17">
        <v>0</v>
      </c>
      <c r="U7" s="17">
        <v>0</v>
      </c>
      <c r="V7" s="17">
        <v>0</v>
      </c>
      <c r="W7" s="17">
        <v>156</v>
      </c>
      <c r="X7" s="17">
        <v>0</v>
      </c>
      <c r="Y7" s="17">
        <v>0</v>
      </c>
      <c r="Z7" s="17">
        <v>0</v>
      </c>
      <c r="AA7" s="17">
        <v>0</v>
      </c>
      <c r="AB7" s="17">
        <v>130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17">
        <v>107</v>
      </c>
      <c r="AQ7" s="17">
        <v>2</v>
      </c>
      <c r="AR7" s="17">
        <v>3135.5</v>
      </c>
      <c r="AS7" s="17">
        <v>0</v>
      </c>
      <c r="AT7" s="17">
        <v>0</v>
      </c>
      <c r="AU7" s="17">
        <v>0</v>
      </c>
      <c r="AV7" s="17">
        <v>0</v>
      </c>
      <c r="AW7" s="17">
        <v>0</v>
      </c>
      <c r="AX7" s="17">
        <v>0</v>
      </c>
      <c r="AY7" s="17">
        <v>0</v>
      </c>
      <c r="AZ7" s="17">
        <v>0</v>
      </c>
      <c r="BA7" s="17">
        <v>0</v>
      </c>
      <c r="BB7" s="17">
        <v>0</v>
      </c>
      <c r="BC7" s="17">
        <v>190.5</v>
      </c>
      <c r="BD7" s="17">
        <v>0</v>
      </c>
      <c r="BE7" s="17">
        <v>0</v>
      </c>
      <c r="BF7" s="17">
        <v>33</v>
      </c>
      <c r="BG7" s="17">
        <v>0</v>
      </c>
      <c r="BH7" s="17">
        <v>0</v>
      </c>
      <c r="BI7" s="17">
        <v>0</v>
      </c>
      <c r="BJ7" s="17">
        <v>0</v>
      </c>
      <c r="BK7" s="17">
        <v>413</v>
      </c>
      <c r="BL7" s="17">
        <v>5</v>
      </c>
      <c r="BM7" s="17">
        <v>0</v>
      </c>
      <c r="BN7" s="17">
        <v>0</v>
      </c>
      <c r="BO7" s="17">
        <v>0</v>
      </c>
      <c r="BP7" s="17">
        <v>0</v>
      </c>
      <c r="BQ7" s="17">
        <v>0</v>
      </c>
      <c r="BR7" s="17">
        <v>0</v>
      </c>
      <c r="BS7" s="17">
        <v>0</v>
      </c>
      <c r="BT7" s="17">
        <v>0</v>
      </c>
      <c r="BU7" s="17">
        <v>0</v>
      </c>
      <c r="BV7" s="17">
        <v>0</v>
      </c>
      <c r="BW7" s="17">
        <v>0</v>
      </c>
      <c r="BX7" s="17">
        <v>0</v>
      </c>
      <c r="BY7" s="17">
        <v>0</v>
      </c>
      <c r="BZ7" s="17">
        <v>0</v>
      </c>
      <c r="CA7" s="17">
        <v>0</v>
      </c>
      <c r="CB7" s="17">
        <v>218.5</v>
      </c>
      <c r="CC7" s="17">
        <v>0</v>
      </c>
      <c r="CD7" s="17">
        <v>0</v>
      </c>
      <c r="CE7" s="17">
        <v>0</v>
      </c>
      <c r="CF7" s="17">
        <v>0</v>
      </c>
      <c r="CG7" s="17">
        <v>0</v>
      </c>
      <c r="CH7" s="17">
        <v>0</v>
      </c>
      <c r="CI7" s="17">
        <v>0</v>
      </c>
      <c r="CJ7" s="17">
        <v>0</v>
      </c>
      <c r="CK7" s="17">
        <v>9.5</v>
      </c>
      <c r="CL7" s="17">
        <v>2</v>
      </c>
      <c r="CM7" s="17">
        <v>0</v>
      </c>
      <c r="CN7" s="17">
        <v>145</v>
      </c>
      <c r="CO7" s="17">
        <v>32</v>
      </c>
      <c r="CP7" s="17">
        <v>0</v>
      </c>
      <c r="CQ7" s="17">
        <v>0</v>
      </c>
      <c r="CR7" s="17">
        <v>0</v>
      </c>
      <c r="CS7" s="17">
        <v>0</v>
      </c>
      <c r="CT7" s="17">
        <v>0</v>
      </c>
      <c r="CU7" s="17">
        <v>400</v>
      </c>
      <c r="CV7" s="17">
        <v>0</v>
      </c>
      <c r="CW7" s="17">
        <v>0</v>
      </c>
      <c r="CX7" s="17">
        <v>0</v>
      </c>
      <c r="CY7" s="17">
        <v>90</v>
      </c>
      <c r="CZ7" s="17">
        <v>0</v>
      </c>
      <c r="DA7" s="17">
        <v>0</v>
      </c>
      <c r="DB7" s="17">
        <v>0</v>
      </c>
      <c r="DC7" s="17">
        <v>0</v>
      </c>
      <c r="DD7" s="17">
        <v>0</v>
      </c>
      <c r="DE7" s="17">
        <v>0</v>
      </c>
      <c r="DF7" s="17">
        <v>0</v>
      </c>
      <c r="DG7" s="17">
        <v>0</v>
      </c>
      <c r="DH7" s="17">
        <v>0</v>
      </c>
      <c r="DI7" s="17">
        <v>3</v>
      </c>
      <c r="DJ7" s="17">
        <v>7</v>
      </c>
      <c r="DK7" s="17">
        <v>0</v>
      </c>
      <c r="DL7" s="17">
        <v>0</v>
      </c>
      <c r="DM7" s="17">
        <v>0</v>
      </c>
      <c r="DN7" s="17">
        <v>0</v>
      </c>
      <c r="DO7" s="17">
        <v>0</v>
      </c>
      <c r="DP7" s="17">
        <v>0</v>
      </c>
      <c r="DQ7" s="17">
        <v>0</v>
      </c>
      <c r="DR7" s="17">
        <v>0</v>
      </c>
      <c r="DS7" s="17">
        <v>0</v>
      </c>
      <c r="DT7" s="17">
        <v>0</v>
      </c>
      <c r="DU7" s="17">
        <v>0</v>
      </c>
      <c r="DV7" s="17">
        <v>0</v>
      </c>
      <c r="DW7" s="17">
        <v>0</v>
      </c>
      <c r="DX7" s="17">
        <v>0</v>
      </c>
      <c r="DY7" s="17">
        <v>0</v>
      </c>
      <c r="DZ7" s="17">
        <v>0</v>
      </c>
      <c r="EA7" s="17">
        <v>0</v>
      </c>
      <c r="EB7" s="17">
        <v>0</v>
      </c>
      <c r="EC7" s="17">
        <v>0</v>
      </c>
      <c r="ED7" s="17">
        <v>0</v>
      </c>
      <c r="EE7" s="17">
        <v>0</v>
      </c>
      <c r="EF7" s="17">
        <v>0</v>
      </c>
      <c r="EG7" s="17">
        <v>0</v>
      </c>
      <c r="EH7" s="17">
        <v>0</v>
      </c>
      <c r="EI7" s="17">
        <v>0</v>
      </c>
      <c r="EJ7" s="17">
        <v>0</v>
      </c>
      <c r="EK7" s="17">
        <v>0</v>
      </c>
      <c r="EL7" s="17">
        <v>0</v>
      </c>
      <c r="EM7" s="17">
        <v>0</v>
      </c>
      <c r="EN7" s="17">
        <v>78.5</v>
      </c>
      <c r="EO7" s="17">
        <v>0</v>
      </c>
      <c r="EP7" s="17">
        <v>0</v>
      </c>
      <c r="EQ7" s="17">
        <v>0</v>
      </c>
      <c r="ER7" s="17">
        <v>0</v>
      </c>
      <c r="ES7" s="17">
        <v>0</v>
      </c>
      <c r="ET7" s="17">
        <v>0</v>
      </c>
      <c r="EU7" s="17">
        <v>0</v>
      </c>
      <c r="EV7" s="17">
        <v>0</v>
      </c>
      <c r="EW7" s="17">
        <v>0</v>
      </c>
      <c r="EX7" s="17">
        <v>0</v>
      </c>
      <c r="EY7" s="17">
        <v>832.5</v>
      </c>
      <c r="EZ7" s="17">
        <v>0</v>
      </c>
      <c r="FA7" s="17">
        <v>0</v>
      </c>
      <c r="FB7" s="17">
        <v>0</v>
      </c>
      <c r="FC7" s="17">
        <v>0</v>
      </c>
      <c r="FD7" s="17">
        <v>0</v>
      </c>
      <c r="FE7" s="17">
        <v>0</v>
      </c>
      <c r="FF7" s="17">
        <v>0</v>
      </c>
      <c r="FG7" s="17">
        <v>0</v>
      </c>
      <c r="FH7" s="17">
        <v>0</v>
      </c>
      <c r="FI7" s="17">
        <v>0</v>
      </c>
      <c r="FJ7" s="17">
        <v>0</v>
      </c>
      <c r="FK7" s="17">
        <v>0</v>
      </c>
      <c r="FL7" s="17">
        <v>0</v>
      </c>
      <c r="FM7" s="17">
        <v>0</v>
      </c>
      <c r="FN7" s="17">
        <v>0</v>
      </c>
      <c r="FO7" s="17">
        <v>0</v>
      </c>
      <c r="FP7" s="17">
        <v>0</v>
      </c>
      <c r="FQ7" s="17">
        <v>0</v>
      </c>
      <c r="FR7" s="17">
        <v>0</v>
      </c>
      <c r="FS7" s="17">
        <v>0</v>
      </c>
      <c r="FT7" s="17">
        <v>0</v>
      </c>
      <c r="FU7" s="17">
        <v>0</v>
      </c>
      <c r="FV7" s="17">
        <v>0</v>
      </c>
      <c r="FW7" s="17">
        <v>0</v>
      </c>
      <c r="FX7" s="17">
        <v>0</v>
      </c>
      <c r="FY7" s="13"/>
      <c r="FZ7" s="15">
        <f t="shared" si="0"/>
        <v>11994</v>
      </c>
      <c r="GA7" s="15"/>
      <c r="GB7" s="15"/>
      <c r="GC7" s="15"/>
      <c r="GD7" s="15"/>
      <c r="GE7" s="15"/>
      <c r="GF7" s="15"/>
      <c r="GG7" s="18"/>
      <c r="GH7" s="18"/>
      <c r="GI7" s="18"/>
      <c r="GJ7" s="18"/>
      <c r="GK7" s="18"/>
      <c r="GL7" s="18"/>
      <c r="GM7" s="18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</row>
    <row r="8" spans="1:256" x14ac:dyDescent="0.2">
      <c r="A8" s="4" t="s">
        <v>225</v>
      </c>
      <c r="B8" s="2" t="s">
        <v>226</v>
      </c>
      <c r="C8" s="17">
        <v>1</v>
      </c>
      <c r="D8" s="17">
        <v>0</v>
      </c>
      <c r="E8" s="17">
        <v>0</v>
      </c>
      <c r="F8" s="17">
        <v>0</v>
      </c>
      <c r="G8" s="17">
        <v>0</v>
      </c>
      <c r="H8" s="17">
        <v>5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134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1</v>
      </c>
      <c r="AA8" s="17">
        <v>0</v>
      </c>
      <c r="AB8" s="17">
        <v>0</v>
      </c>
      <c r="AC8" s="17">
        <v>2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12</v>
      </c>
      <c r="AP8" s="17">
        <v>46</v>
      </c>
      <c r="AQ8" s="17">
        <v>0</v>
      </c>
      <c r="AR8" s="17">
        <v>0</v>
      </c>
      <c r="AS8" s="17">
        <v>5</v>
      </c>
      <c r="AT8" s="17">
        <v>0</v>
      </c>
      <c r="AU8" s="17">
        <v>0</v>
      </c>
      <c r="AV8" s="17">
        <v>0</v>
      </c>
      <c r="AW8" s="17">
        <v>0</v>
      </c>
      <c r="AX8" s="17">
        <v>0</v>
      </c>
      <c r="AY8" s="17">
        <v>0</v>
      </c>
      <c r="AZ8" s="17">
        <v>0</v>
      </c>
      <c r="BA8" s="17">
        <v>3.5</v>
      </c>
      <c r="BB8" s="17">
        <v>0</v>
      </c>
      <c r="BC8" s="17">
        <v>4.5</v>
      </c>
      <c r="BD8" s="17">
        <v>0</v>
      </c>
      <c r="BE8" s="17">
        <v>0</v>
      </c>
      <c r="BF8" s="17">
        <v>0</v>
      </c>
      <c r="BG8" s="17">
        <v>0</v>
      </c>
      <c r="BH8" s="17">
        <v>0</v>
      </c>
      <c r="BI8" s="17">
        <v>0</v>
      </c>
      <c r="BJ8" s="17">
        <v>0</v>
      </c>
      <c r="BK8" s="17">
        <v>0</v>
      </c>
      <c r="BL8" s="17">
        <v>10.5</v>
      </c>
      <c r="BM8" s="17">
        <v>0</v>
      </c>
      <c r="BN8" s="17">
        <v>0</v>
      </c>
      <c r="BO8" s="17">
        <v>0</v>
      </c>
      <c r="BP8" s="17">
        <v>0</v>
      </c>
      <c r="BQ8" s="17">
        <v>0</v>
      </c>
      <c r="BR8" s="17">
        <v>0</v>
      </c>
      <c r="BS8" s="17">
        <v>0</v>
      </c>
      <c r="BT8" s="17">
        <v>0</v>
      </c>
      <c r="BU8" s="17">
        <v>0</v>
      </c>
      <c r="BV8" s="17">
        <v>0</v>
      </c>
      <c r="BW8" s="17">
        <v>0</v>
      </c>
      <c r="BX8" s="17">
        <v>0</v>
      </c>
      <c r="BY8" s="17">
        <v>0</v>
      </c>
      <c r="BZ8" s="17">
        <v>0</v>
      </c>
      <c r="CA8" s="17">
        <v>0</v>
      </c>
      <c r="CB8" s="17">
        <v>9</v>
      </c>
      <c r="CC8" s="17">
        <v>0</v>
      </c>
      <c r="CD8" s="17">
        <v>0</v>
      </c>
      <c r="CE8" s="17">
        <v>0</v>
      </c>
      <c r="CF8" s="17">
        <v>0</v>
      </c>
      <c r="CG8" s="17">
        <v>0</v>
      </c>
      <c r="CH8" s="17">
        <v>0</v>
      </c>
      <c r="CI8" s="17">
        <v>0</v>
      </c>
      <c r="CJ8" s="17">
        <v>0</v>
      </c>
      <c r="CK8" s="17">
        <v>0</v>
      </c>
      <c r="CL8" s="17">
        <v>0</v>
      </c>
      <c r="CM8" s="17">
        <v>0</v>
      </c>
      <c r="CN8" s="17">
        <v>12.5</v>
      </c>
      <c r="CO8" s="17">
        <v>7.5</v>
      </c>
      <c r="CP8" s="17">
        <v>0</v>
      </c>
      <c r="CQ8" s="17">
        <v>1</v>
      </c>
      <c r="CR8" s="17">
        <v>0</v>
      </c>
      <c r="CS8" s="17">
        <v>0</v>
      </c>
      <c r="CT8" s="17">
        <v>0</v>
      </c>
      <c r="CU8" s="17">
        <v>0</v>
      </c>
      <c r="CV8" s="17">
        <v>0</v>
      </c>
      <c r="CW8" s="17">
        <v>0</v>
      </c>
      <c r="CX8" s="17">
        <v>0</v>
      </c>
      <c r="CY8" s="17">
        <v>0</v>
      </c>
      <c r="CZ8" s="17">
        <v>0</v>
      </c>
      <c r="DA8" s="17">
        <v>0</v>
      </c>
      <c r="DB8" s="17">
        <v>0</v>
      </c>
      <c r="DC8" s="17">
        <v>0</v>
      </c>
      <c r="DD8" s="17">
        <v>0</v>
      </c>
      <c r="DE8" s="17">
        <v>0</v>
      </c>
      <c r="DF8" s="17">
        <v>7</v>
      </c>
      <c r="DG8" s="17">
        <v>0</v>
      </c>
      <c r="DH8" s="17">
        <v>0</v>
      </c>
      <c r="DI8" s="17">
        <v>1</v>
      </c>
      <c r="DJ8" s="17">
        <v>0</v>
      </c>
      <c r="DK8" s="17">
        <v>0</v>
      </c>
      <c r="DL8" s="17">
        <v>0</v>
      </c>
      <c r="DM8" s="17">
        <v>0</v>
      </c>
      <c r="DN8" s="17">
        <v>0</v>
      </c>
      <c r="DO8" s="17">
        <v>0</v>
      </c>
      <c r="DP8" s="17">
        <v>0</v>
      </c>
      <c r="DQ8" s="17">
        <v>0</v>
      </c>
      <c r="DR8" s="17">
        <v>0</v>
      </c>
      <c r="DS8" s="17">
        <v>0</v>
      </c>
      <c r="DT8" s="17">
        <v>0</v>
      </c>
      <c r="DU8" s="17">
        <v>0</v>
      </c>
      <c r="DV8" s="17">
        <v>0</v>
      </c>
      <c r="DW8" s="17">
        <v>0</v>
      </c>
      <c r="DX8" s="17">
        <v>0</v>
      </c>
      <c r="DY8" s="17">
        <v>0</v>
      </c>
      <c r="DZ8" s="17">
        <v>3</v>
      </c>
      <c r="EA8" s="17">
        <v>1</v>
      </c>
      <c r="EB8" s="17">
        <v>0</v>
      </c>
      <c r="EC8" s="17">
        <v>0</v>
      </c>
      <c r="ED8" s="17">
        <v>0</v>
      </c>
      <c r="EE8" s="17">
        <v>0</v>
      </c>
      <c r="EF8" s="17">
        <v>7</v>
      </c>
      <c r="EG8" s="17">
        <v>0</v>
      </c>
      <c r="EH8" s="17">
        <v>0</v>
      </c>
      <c r="EI8" s="17">
        <v>0</v>
      </c>
      <c r="EJ8" s="17">
        <v>0</v>
      </c>
      <c r="EK8" s="17">
        <v>0</v>
      </c>
      <c r="EL8" s="17">
        <v>0</v>
      </c>
      <c r="EM8" s="17">
        <v>0</v>
      </c>
      <c r="EN8" s="17">
        <v>0</v>
      </c>
      <c r="EO8" s="17">
        <v>0</v>
      </c>
      <c r="EP8" s="17">
        <v>0</v>
      </c>
      <c r="EQ8" s="17">
        <v>0</v>
      </c>
      <c r="ER8" s="17">
        <v>0</v>
      </c>
      <c r="ES8" s="17">
        <v>0</v>
      </c>
      <c r="ET8" s="17">
        <v>0</v>
      </c>
      <c r="EU8" s="17">
        <v>0</v>
      </c>
      <c r="EV8" s="17">
        <v>0</v>
      </c>
      <c r="EW8" s="17">
        <v>0</v>
      </c>
      <c r="EX8" s="17">
        <v>1</v>
      </c>
      <c r="EY8" s="17">
        <v>0</v>
      </c>
      <c r="EZ8" s="17">
        <v>0</v>
      </c>
      <c r="FA8" s="17">
        <v>0</v>
      </c>
      <c r="FB8" s="17">
        <v>0</v>
      </c>
      <c r="FC8" s="17">
        <v>0</v>
      </c>
      <c r="FD8" s="17">
        <v>0</v>
      </c>
      <c r="FE8" s="17">
        <v>0</v>
      </c>
      <c r="FF8" s="17">
        <v>0</v>
      </c>
      <c r="FG8" s="17">
        <v>0</v>
      </c>
      <c r="FH8" s="17">
        <v>0</v>
      </c>
      <c r="FI8" s="17">
        <v>0</v>
      </c>
      <c r="FJ8" s="17">
        <v>0</v>
      </c>
      <c r="FK8" s="17">
        <v>0</v>
      </c>
      <c r="FL8" s="17">
        <v>0</v>
      </c>
      <c r="FM8" s="17">
        <v>0</v>
      </c>
      <c r="FN8" s="17">
        <v>7</v>
      </c>
      <c r="FO8" s="17">
        <v>0</v>
      </c>
      <c r="FP8" s="17">
        <v>0</v>
      </c>
      <c r="FQ8" s="17">
        <v>0</v>
      </c>
      <c r="FR8" s="17">
        <v>0</v>
      </c>
      <c r="FS8" s="17">
        <v>0</v>
      </c>
      <c r="FT8" s="17">
        <v>0</v>
      </c>
      <c r="FU8" s="17">
        <v>0</v>
      </c>
      <c r="FV8" s="17">
        <v>0</v>
      </c>
      <c r="FW8" s="17">
        <v>0</v>
      </c>
      <c r="FX8" s="17">
        <v>0</v>
      </c>
      <c r="FY8" s="13">
        <v>0</v>
      </c>
      <c r="FZ8" s="15">
        <f>SUM(C8:FY8)</f>
        <v>281.5</v>
      </c>
      <c r="GA8" s="15"/>
      <c r="GB8" s="15"/>
      <c r="GC8" s="15"/>
      <c r="GD8" s="15"/>
      <c r="GE8" s="15"/>
      <c r="GF8" s="15"/>
      <c r="GG8" s="18"/>
      <c r="GH8" s="18"/>
      <c r="GI8" s="18"/>
      <c r="GJ8" s="18"/>
      <c r="GK8" s="18"/>
      <c r="GL8" s="18"/>
      <c r="GM8" s="18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s="12" customFormat="1" x14ac:dyDescent="0.2">
      <c r="A9" s="3" t="s">
        <v>227</v>
      </c>
      <c r="B9" s="2" t="s">
        <v>228</v>
      </c>
      <c r="C9" s="11">
        <f>C6-C7-C8</f>
        <v>5880.5</v>
      </c>
      <c r="D9" s="11">
        <f t="shared" ref="D9:BO9" si="4">D6-D7-D8</f>
        <v>36387</v>
      </c>
      <c r="E9" s="11">
        <f t="shared" si="4"/>
        <v>6585</v>
      </c>
      <c r="F9" s="11">
        <f t="shared" si="4"/>
        <v>15034.5</v>
      </c>
      <c r="G9" s="11">
        <f t="shared" si="4"/>
        <v>951</v>
      </c>
      <c r="H9" s="11">
        <f t="shared" si="4"/>
        <v>902.5</v>
      </c>
      <c r="I9" s="11">
        <f t="shared" si="4"/>
        <v>9168</v>
      </c>
      <c r="J9" s="11">
        <f t="shared" si="4"/>
        <v>1981.5</v>
      </c>
      <c r="K9" s="11">
        <f t="shared" si="4"/>
        <v>290</v>
      </c>
      <c r="L9" s="11">
        <f t="shared" si="4"/>
        <v>2648.5</v>
      </c>
      <c r="M9" s="11">
        <f t="shared" si="4"/>
        <v>1383</v>
      </c>
      <c r="N9" s="11">
        <f t="shared" si="4"/>
        <v>49957</v>
      </c>
      <c r="O9" s="11">
        <f t="shared" si="4"/>
        <v>14645.5</v>
      </c>
      <c r="P9" s="11">
        <f t="shared" si="4"/>
        <v>158</v>
      </c>
      <c r="Q9" s="11">
        <f t="shared" si="4"/>
        <v>35995</v>
      </c>
      <c r="R9" s="11">
        <f t="shared" si="4"/>
        <v>407.5</v>
      </c>
      <c r="S9" s="11">
        <f t="shared" si="4"/>
        <v>1317.5</v>
      </c>
      <c r="T9" s="11">
        <f t="shared" si="4"/>
        <v>123</v>
      </c>
      <c r="U9" s="11">
        <f t="shared" si="4"/>
        <v>41</v>
      </c>
      <c r="V9" s="11">
        <f t="shared" si="4"/>
        <v>257.5</v>
      </c>
      <c r="W9" s="11">
        <f t="shared" si="4"/>
        <v>46.5</v>
      </c>
      <c r="X9" s="11">
        <f t="shared" si="4"/>
        <v>42.5</v>
      </c>
      <c r="Y9" s="11">
        <f t="shared" si="4"/>
        <v>461.5</v>
      </c>
      <c r="Z9" s="11">
        <f t="shared" si="4"/>
        <v>246</v>
      </c>
      <c r="AA9" s="11">
        <f t="shared" si="4"/>
        <v>26863.5</v>
      </c>
      <c r="AB9" s="11">
        <f t="shared" si="4"/>
        <v>28080</v>
      </c>
      <c r="AC9" s="11">
        <f t="shared" si="4"/>
        <v>895.5</v>
      </c>
      <c r="AD9" s="11">
        <f t="shared" si="4"/>
        <v>1053</v>
      </c>
      <c r="AE9" s="11">
        <f t="shared" si="4"/>
        <v>107</v>
      </c>
      <c r="AF9" s="11">
        <f t="shared" si="4"/>
        <v>168</v>
      </c>
      <c r="AG9" s="11">
        <f t="shared" si="4"/>
        <v>851</v>
      </c>
      <c r="AH9" s="11">
        <f t="shared" si="4"/>
        <v>998.5</v>
      </c>
      <c r="AI9" s="11">
        <f t="shared" si="4"/>
        <v>318.5</v>
      </c>
      <c r="AJ9" s="11">
        <f t="shared" si="4"/>
        <v>204</v>
      </c>
      <c r="AK9" s="11">
        <f t="shared" si="4"/>
        <v>170.5</v>
      </c>
      <c r="AL9" s="11">
        <f t="shared" si="4"/>
        <v>254</v>
      </c>
      <c r="AM9" s="11">
        <f t="shared" si="4"/>
        <v>434.5</v>
      </c>
      <c r="AN9" s="11">
        <f t="shared" si="4"/>
        <v>363.5</v>
      </c>
      <c r="AO9" s="11">
        <f t="shared" si="4"/>
        <v>4859</v>
      </c>
      <c r="AP9" s="11">
        <f t="shared" si="4"/>
        <v>74486.5</v>
      </c>
      <c r="AQ9" s="11">
        <f t="shared" si="4"/>
        <v>253</v>
      </c>
      <c r="AR9" s="11">
        <f t="shared" si="4"/>
        <v>57569.5</v>
      </c>
      <c r="AS9" s="11">
        <f t="shared" si="4"/>
        <v>5949.5</v>
      </c>
      <c r="AT9" s="11">
        <f t="shared" si="4"/>
        <v>2485</v>
      </c>
      <c r="AU9" s="11">
        <f t="shared" si="4"/>
        <v>345.5</v>
      </c>
      <c r="AV9" s="11">
        <f t="shared" si="4"/>
        <v>278.5</v>
      </c>
      <c r="AW9" s="11">
        <f t="shared" si="4"/>
        <v>190.5</v>
      </c>
      <c r="AX9" s="11">
        <f t="shared" si="4"/>
        <v>36</v>
      </c>
      <c r="AY9" s="11">
        <f t="shared" si="4"/>
        <v>469</v>
      </c>
      <c r="AZ9" s="11">
        <f t="shared" si="4"/>
        <v>10124</v>
      </c>
      <c r="BA9" s="11">
        <f t="shared" si="4"/>
        <v>8541</v>
      </c>
      <c r="BB9" s="11">
        <f t="shared" si="4"/>
        <v>7200</v>
      </c>
      <c r="BC9" s="11">
        <f t="shared" si="4"/>
        <v>26767.5</v>
      </c>
      <c r="BD9" s="11">
        <f t="shared" si="4"/>
        <v>4353.5</v>
      </c>
      <c r="BE9" s="11">
        <f t="shared" si="4"/>
        <v>1419</v>
      </c>
      <c r="BF9" s="11">
        <f t="shared" si="4"/>
        <v>22520</v>
      </c>
      <c r="BG9" s="11">
        <f t="shared" si="4"/>
        <v>913.5</v>
      </c>
      <c r="BH9" s="11">
        <f t="shared" si="4"/>
        <v>618.5</v>
      </c>
      <c r="BI9" s="11">
        <f t="shared" si="4"/>
        <v>207.5</v>
      </c>
      <c r="BJ9" s="11">
        <f t="shared" si="4"/>
        <v>5719.5</v>
      </c>
      <c r="BK9" s="11">
        <f t="shared" si="4"/>
        <v>13996</v>
      </c>
      <c r="BL9" s="11">
        <f t="shared" si="4"/>
        <v>151.5</v>
      </c>
      <c r="BM9" s="11">
        <f t="shared" si="4"/>
        <v>236</v>
      </c>
      <c r="BN9" s="11">
        <f t="shared" si="4"/>
        <v>3510.5</v>
      </c>
      <c r="BO9" s="11">
        <f t="shared" si="4"/>
        <v>1495</v>
      </c>
      <c r="BP9" s="11">
        <f t="shared" ref="BP9:EA9" si="5">BP6-BP7-BP8</f>
        <v>201</v>
      </c>
      <c r="BQ9" s="11">
        <f t="shared" si="5"/>
        <v>5114</v>
      </c>
      <c r="BR9" s="11">
        <f t="shared" si="5"/>
        <v>4445.5</v>
      </c>
      <c r="BS9" s="11">
        <f t="shared" si="5"/>
        <v>989</v>
      </c>
      <c r="BT9" s="11">
        <f t="shared" si="5"/>
        <v>330.5</v>
      </c>
      <c r="BU9" s="11">
        <f t="shared" si="5"/>
        <v>423</v>
      </c>
      <c r="BV9" s="11">
        <f t="shared" si="5"/>
        <v>1137</v>
      </c>
      <c r="BW9" s="11">
        <f t="shared" si="5"/>
        <v>1694.5</v>
      </c>
      <c r="BX9" s="11">
        <f t="shared" si="5"/>
        <v>68</v>
      </c>
      <c r="BY9" s="11">
        <f t="shared" si="5"/>
        <v>465</v>
      </c>
      <c r="BZ9" s="11">
        <f t="shared" si="5"/>
        <v>209</v>
      </c>
      <c r="CA9" s="11">
        <f t="shared" si="5"/>
        <v>179</v>
      </c>
      <c r="CB9" s="11">
        <f t="shared" si="5"/>
        <v>78871</v>
      </c>
      <c r="CC9" s="11">
        <f t="shared" si="5"/>
        <v>154</v>
      </c>
      <c r="CD9" s="11">
        <f t="shared" si="5"/>
        <v>70.5</v>
      </c>
      <c r="CE9" s="11">
        <f t="shared" si="5"/>
        <v>144</v>
      </c>
      <c r="CF9" s="11">
        <f t="shared" si="5"/>
        <v>121</v>
      </c>
      <c r="CG9" s="11">
        <f t="shared" si="5"/>
        <v>150.5</v>
      </c>
      <c r="CH9" s="11">
        <f t="shared" si="5"/>
        <v>116.5</v>
      </c>
      <c r="CI9" s="11">
        <f t="shared" si="5"/>
        <v>697.5</v>
      </c>
      <c r="CJ9" s="11">
        <f t="shared" si="5"/>
        <v>1012.5</v>
      </c>
      <c r="CK9" s="11">
        <f t="shared" si="5"/>
        <v>4149</v>
      </c>
      <c r="CL9" s="11">
        <f t="shared" si="5"/>
        <v>1299</v>
      </c>
      <c r="CM9" s="11">
        <f t="shared" si="5"/>
        <v>696.5</v>
      </c>
      <c r="CN9" s="11">
        <f t="shared" si="5"/>
        <v>25833.5</v>
      </c>
      <c r="CO9" s="11">
        <f t="shared" si="5"/>
        <v>14675.5</v>
      </c>
      <c r="CP9" s="11">
        <f t="shared" si="5"/>
        <v>1060.5</v>
      </c>
      <c r="CQ9" s="11">
        <f t="shared" si="5"/>
        <v>1166</v>
      </c>
      <c r="CR9" s="11">
        <f t="shared" si="5"/>
        <v>174.5</v>
      </c>
      <c r="CS9" s="11">
        <f t="shared" si="5"/>
        <v>357</v>
      </c>
      <c r="CT9" s="11">
        <f t="shared" si="5"/>
        <v>72.5</v>
      </c>
      <c r="CU9" s="11">
        <f t="shared" si="5"/>
        <v>28.5</v>
      </c>
      <c r="CV9" s="11">
        <f t="shared" si="5"/>
        <v>45</v>
      </c>
      <c r="CW9" s="11">
        <f t="shared" si="5"/>
        <v>150</v>
      </c>
      <c r="CX9" s="11">
        <f t="shared" si="5"/>
        <v>431.5</v>
      </c>
      <c r="CY9" s="11">
        <f t="shared" si="5"/>
        <v>23.5</v>
      </c>
      <c r="CZ9" s="11">
        <f t="shared" si="5"/>
        <v>2088</v>
      </c>
      <c r="DA9" s="11">
        <f t="shared" si="5"/>
        <v>184.5</v>
      </c>
      <c r="DB9" s="11">
        <f t="shared" si="5"/>
        <v>309</v>
      </c>
      <c r="DC9" s="11">
        <f t="shared" si="5"/>
        <v>180.5</v>
      </c>
      <c r="DD9" s="11">
        <f t="shared" si="5"/>
        <v>104.5</v>
      </c>
      <c r="DE9" s="11">
        <f t="shared" si="5"/>
        <v>468.5</v>
      </c>
      <c r="DF9" s="11">
        <f t="shared" si="5"/>
        <v>20312</v>
      </c>
      <c r="DG9" s="11">
        <f t="shared" si="5"/>
        <v>76.5</v>
      </c>
      <c r="DH9" s="11">
        <f t="shared" si="5"/>
        <v>2032</v>
      </c>
      <c r="DI9" s="11">
        <f t="shared" si="5"/>
        <v>2546.5</v>
      </c>
      <c r="DJ9" s="11">
        <f t="shared" si="5"/>
        <v>694</v>
      </c>
      <c r="DK9" s="11">
        <f t="shared" si="5"/>
        <v>374.5</v>
      </c>
      <c r="DL9" s="11">
        <f t="shared" si="5"/>
        <v>5700</v>
      </c>
      <c r="DM9" s="11">
        <f t="shared" si="5"/>
        <v>257.5</v>
      </c>
      <c r="DN9" s="11">
        <f t="shared" si="5"/>
        <v>1416</v>
      </c>
      <c r="DO9" s="11">
        <f t="shared" si="5"/>
        <v>2848.5</v>
      </c>
      <c r="DP9" s="11">
        <f t="shared" si="5"/>
        <v>189.5</v>
      </c>
      <c r="DQ9" s="11">
        <f t="shared" si="5"/>
        <v>473</v>
      </c>
      <c r="DR9" s="11">
        <f t="shared" si="5"/>
        <v>1265</v>
      </c>
      <c r="DS9" s="11">
        <f t="shared" si="5"/>
        <v>765</v>
      </c>
      <c r="DT9" s="11">
        <f t="shared" si="5"/>
        <v>127</v>
      </c>
      <c r="DU9" s="11">
        <f t="shared" si="5"/>
        <v>394</v>
      </c>
      <c r="DV9" s="11">
        <f t="shared" si="5"/>
        <v>199</v>
      </c>
      <c r="DW9" s="11">
        <f t="shared" si="5"/>
        <v>337</v>
      </c>
      <c r="DX9" s="11">
        <f t="shared" si="5"/>
        <v>163</v>
      </c>
      <c r="DY9" s="11">
        <f t="shared" si="5"/>
        <v>312</v>
      </c>
      <c r="DZ9" s="11">
        <f t="shared" si="5"/>
        <v>973.5</v>
      </c>
      <c r="EA9" s="11">
        <f t="shared" si="5"/>
        <v>487</v>
      </c>
      <c r="EB9" s="11">
        <f t="shared" ref="EB9:FX9" si="6">EB6-EB7-EB8</f>
        <v>569</v>
      </c>
      <c r="EC9" s="11">
        <f t="shared" si="6"/>
        <v>280</v>
      </c>
      <c r="ED9" s="11">
        <f t="shared" si="6"/>
        <v>1625.5</v>
      </c>
      <c r="EE9" s="11">
        <f t="shared" si="6"/>
        <v>199</v>
      </c>
      <c r="EF9" s="11">
        <f t="shared" si="6"/>
        <v>1497</v>
      </c>
      <c r="EG9" s="11">
        <f t="shared" si="6"/>
        <v>262.5</v>
      </c>
      <c r="EH9" s="11">
        <f t="shared" si="6"/>
        <v>216.5</v>
      </c>
      <c r="EI9" s="11">
        <f t="shared" si="6"/>
        <v>15938.5</v>
      </c>
      <c r="EJ9" s="11">
        <f t="shared" si="6"/>
        <v>8554</v>
      </c>
      <c r="EK9" s="11">
        <f t="shared" si="6"/>
        <v>625.5</v>
      </c>
      <c r="EL9" s="11">
        <f t="shared" si="6"/>
        <v>450</v>
      </c>
      <c r="EM9" s="11">
        <f t="shared" si="6"/>
        <v>457</v>
      </c>
      <c r="EN9" s="11">
        <f t="shared" si="6"/>
        <v>978.5</v>
      </c>
      <c r="EO9" s="11">
        <f t="shared" si="6"/>
        <v>434.5</v>
      </c>
      <c r="EP9" s="11">
        <f t="shared" si="6"/>
        <v>357</v>
      </c>
      <c r="EQ9" s="11">
        <f t="shared" si="6"/>
        <v>2242</v>
      </c>
      <c r="ER9" s="11">
        <f t="shared" si="6"/>
        <v>371.5</v>
      </c>
      <c r="ES9" s="11">
        <f t="shared" si="6"/>
        <v>100.5</v>
      </c>
      <c r="ET9" s="11">
        <f t="shared" si="6"/>
        <v>183</v>
      </c>
      <c r="EU9" s="11">
        <f t="shared" si="6"/>
        <v>568.5</v>
      </c>
      <c r="EV9" s="11">
        <f t="shared" si="6"/>
        <v>58.5</v>
      </c>
      <c r="EW9" s="11">
        <f t="shared" si="6"/>
        <v>764</v>
      </c>
      <c r="EX9" s="11">
        <f t="shared" si="6"/>
        <v>243.5</v>
      </c>
      <c r="EY9" s="11">
        <f t="shared" si="6"/>
        <v>233.5</v>
      </c>
      <c r="EZ9" s="11">
        <f t="shared" si="6"/>
        <v>115.5</v>
      </c>
      <c r="FA9" s="11">
        <f t="shared" si="6"/>
        <v>2881</v>
      </c>
      <c r="FB9" s="11">
        <f t="shared" si="6"/>
        <v>323</v>
      </c>
      <c r="FC9" s="11">
        <f t="shared" si="6"/>
        <v>2416.5</v>
      </c>
      <c r="FD9" s="11">
        <f t="shared" si="6"/>
        <v>331</v>
      </c>
      <c r="FE9" s="11">
        <f t="shared" si="6"/>
        <v>99</v>
      </c>
      <c r="FF9" s="11">
        <f t="shared" si="6"/>
        <v>172</v>
      </c>
      <c r="FG9" s="11">
        <f t="shared" si="6"/>
        <v>112.5</v>
      </c>
      <c r="FH9" s="11">
        <f t="shared" si="6"/>
        <v>79.5</v>
      </c>
      <c r="FI9" s="11">
        <f t="shared" si="6"/>
        <v>1759.5</v>
      </c>
      <c r="FJ9" s="11">
        <f t="shared" si="6"/>
        <v>1743.5</v>
      </c>
      <c r="FK9" s="11">
        <f t="shared" si="6"/>
        <v>2084</v>
      </c>
      <c r="FL9" s="11">
        <f t="shared" si="6"/>
        <v>4428</v>
      </c>
      <c r="FM9" s="11">
        <f t="shared" si="6"/>
        <v>3094.5</v>
      </c>
      <c r="FN9" s="11">
        <f t="shared" si="6"/>
        <v>18845</v>
      </c>
      <c r="FO9" s="11">
        <f t="shared" si="6"/>
        <v>1027.5</v>
      </c>
      <c r="FP9" s="11">
        <f t="shared" si="6"/>
        <v>2126</v>
      </c>
      <c r="FQ9" s="11">
        <f t="shared" si="6"/>
        <v>743</v>
      </c>
      <c r="FR9" s="11">
        <f t="shared" si="6"/>
        <v>149</v>
      </c>
      <c r="FS9" s="11">
        <f t="shared" si="6"/>
        <v>165.5</v>
      </c>
      <c r="FT9" s="11">
        <f t="shared" si="6"/>
        <v>79.5</v>
      </c>
      <c r="FU9" s="11">
        <f t="shared" si="6"/>
        <v>743.5</v>
      </c>
      <c r="FV9" s="11">
        <f t="shared" si="6"/>
        <v>669</v>
      </c>
      <c r="FW9" s="11">
        <f t="shared" si="6"/>
        <v>149.5</v>
      </c>
      <c r="FX9" s="11">
        <f t="shared" si="6"/>
        <v>67</v>
      </c>
      <c r="FY9" s="11"/>
      <c r="FZ9" s="11">
        <f t="shared" si="0"/>
        <v>774013</v>
      </c>
      <c r="GA9" s="11"/>
      <c r="GB9" s="11"/>
      <c r="GC9" s="11"/>
      <c r="GD9" s="11"/>
      <c r="GE9" s="15"/>
      <c r="GF9" s="15"/>
      <c r="GG9" s="18"/>
      <c r="GH9" s="18"/>
      <c r="GI9" s="18"/>
      <c r="GJ9" s="18"/>
      <c r="GK9" s="18"/>
      <c r="GL9" s="18"/>
      <c r="GM9" s="18"/>
      <c r="GN9" s="20"/>
      <c r="GO9" s="20"/>
    </row>
    <row r="10" spans="1:256" s="12" customFormat="1" x14ac:dyDescent="0.2">
      <c r="A10" s="3" t="s">
        <v>229</v>
      </c>
      <c r="B10" s="15" t="s">
        <v>230</v>
      </c>
      <c r="C10" s="21">
        <v>2875</v>
      </c>
      <c r="D10" s="21">
        <f>8924+684</f>
        <v>9608</v>
      </c>
      <c r="E10" s="21">
        <f>3396+350</f>
        <v>3746</v>
      </c>
      <c r="F10" s="21">
        <f>3074+226</f>
        <v>3300</v>
      </c>
      <c r="G10" s="21">
        <v>158</v>
      </c>
      <c r="H10" s="21">
        <v>100</v>
      </c>
      <c r="I10" s="21">
        <f>4423+232</f>
        <v>4655</v>
      </c>
      <c r="J10" s="21">
        <v>878</v>
      </c>
      <c r="K10" s="21">
        <v>91</v>
      </c>
      <c r="L10" s="21">
        <v>860</v>
      </c>
      <c r="M10" s="21">
        <v>687</v>
      </c>
      <c r="N10" s="21">
        <v>6937</v>
      </c>
      <c r="O10" s="21">
        <v>1618</v>
      </c>
      <c r="P10" s="21">
        <v>57</v>
      </c>
      <c r="Q10" s="21">
        <v>15340</v>
      </c>
      <c r="R10" s="21">
        <v>106</v>
      </c>
      <c r="S10" s="21">
        <v>389</v>
      </c>
      <c r="T10" s="21">
        <v>24</v>
      </c>
      <c r="U10" s="21">
        <v>16</v>
      </c>
      <c r="V10" s="21">
        <v>69</v>
      </c>
      <c r="W10" s="22">
        <v>55</v>
      </c>
      <c r="X10" s="21">
        <v>8</v>
      </c>
      <c r="Y10" s="21">
        <v>210</v>
      </c>
      <c r="Z10" s="21">
        <v>82</v>
      </c>
      <c r="AA10" s="21">
        <v>5314</v>
      </c>
      <c r="AB10" s="21">
        <v>2924</v>
      </c>
      <c r="AC10" s="23">
        <v>183</v>
      </c>
      <c r="AD10" s="23">
        <v>217</v>
      </c>
      <c r="AE10" s="23">
        <v>19</v>
      </c>
      <c r="AF10" s="23">
        <v>34</v>
      </c>
      <c r="AG10" s="23">
        <v>123</v>
      </c>
      <c r="AH10" s="21">
        <v>331</v>
      </c>
      <c r="AI10" s="21">
        <v>86</v>
      </c>
      <c r="AJ10" s="21">
        <v>78</v>
      </c>
      <c r="AK10" s="21">
        <v>90</v>
      </c>
      <c r="AL10" s="21">
        <v>130</v>
      </c>
      <c r="AM10" s="21">
        <v>168</v>
      </c>
      <c r="AN10" s="21">
        <v>80</v>
      </c>
      <c r="AO10" s="21">
        <v>1164</v>
      </c>
      <c r="AP10" s="21">
        <v>34771</v>
      </c>
      <c r="AQ10" s="21">
        <v>56</v>
      </c>
      <c r="AR10" s="21">
        <v>3816</v>
      </c>
      <c r="AS10" s="21">
        <f>1358+10</f>
        <v>1368</v>
      </c>
      <c r="AT10" s="21">
        <v>221</v>
      </c>
      <c r="AU10" s="21">
        <v>56</v>
      </c>
      <c r="AV10" s="21">
        <v>51</v>
      </c>
      <c r="AW10" s="21">
        <v>31</v>
      </c>
      <c r="AX10" s="21">
        <v>9</v>
      </c>
      <c r="AY10" s="21">
        <f>127+19</f>
        <v>146</v>
      </c>
      <c r="AZ10" s="21">
        <v>4719</v>
      </c>
      <c r="BA10" s="21">
        <v>1927</v>
      </c>
      <c r="BB10" s="21">
        <v>1763</v>
      </c>
      <c r="BC10" s="21">
        <f>8506+445</f>
        <v>8951</v>
      </c>
      <c r="BD10" s="21">
        <v>390</v>
      </c>
      <c r="BE10" s="21">
        <v>220</v>
      </c>
      <c r="BF10" s="21">
        <v>1436</v>
      </c>
      <c r="BG10" s="21">
        <v>319</v>
      </c>
      <c r="BH10" s="21">
        <v>83</v>
      </c>
      <c r="BI10" s="21">
        <v>82</v>
      </c>
      <c r="BJ10" s="21">
        <v>253</v>
      </c>
      <c r="BK10" s="21">
        <v>1584</v>
      </c>
      <c r="BL10" s="21">
        <v>19</v>
      </c>
      <c r="BM10" s="21">
        <v>85</v>
      </c>
      <c r="BN10" s="21">
        <v>1011</v>
      </c>
      <c r="BO10" s="21">
        <v>392</v>
      </c>
      <c r="BP10" s="21">
        <v>60</v>
      </c>
      <c r="BQ10" s="21">
        <f>1281+26</f>
        <v>1307</v>
      </c>
      <c r="BR10" s="21">
        <v>1216</v>
      </c>
      <c r="BS10" s="21">
        <v>252</v>
      </c>
      <c r="BT10" s="21">
        <v>52</v>
      </c>
      <c r="BU10" s="21">
        <v>90</v>
      </c>
      <c r="BV10" s="21">
        <v>165</v>
      </c>
      <c r="BW10" s="21">
        <v>245</v>
      </c>
      <c r="BX10" s="21">
        <v>9</v>
      </c>
      <c r="BY10" s="21">
        <v>239</v>
      </c>
      <c r="BZ10" s="21">
        <v>51</v>
      </c>
      <c r="CA10" s="21">
        <v>56</v>
      </c>
      <c r="CB10" s="21">
        <v>14381</v>
      </c>
      <c r="CC10" s="21">
        <v>29</v>
      </c>
      <c r="CD10" s="21">
        <v>19</v>
      </c>
      <c r="CE10" s="21">
        <v>30</v>
      </c>
      <c r="CF10" s="21">
        <v>25</v>
      </c>
      <c r="CG10" s="21">
        <v>36</v>
      </c>
      <c r="CH10" s="21">
        <v>41</v>
      </c>
      <c r="CI10" s="21">
        <v>195</v>
      </c>
      <c r="CJ10" s="21">
        <v>426</v>
      </c>
      <c r="CK10" s="21">
        <f>710+2</f>
        <v>712</v>
      </c>
      <c r="CL10" s="21">
        <v>208</v>
      </c>
      <c r="CM10" s="21">
        <v>223</v>
      </c>
      <c r="CN10" s="21">
        <f>4365+102</f>
        <v>4467</v>
      </c>
      <c r="CO10" s="21">
        <v>3081</v>
      </c>
      <c r="CP10" s="23">
        <v>201</v>
      </c>
      <c r="CQ10" s="23">
        <v>434</v>
      </c>
      <c r="CR10" s="23">
        <v>34</v>
      </c>
      <c r="CS10" s="23">
        <v>72</v>
      </c>
      <c r="CT10" s="21">
        <v>37</v>
      </c>
      <c r="CU10" s="21">
        <v>32</v>
      </c>
      <c r="CV10" s="21">
        <v>11</v>
      </c>
      <c r="CW10" s="21">
        <v>36</v>
      </c>
      <c r="CX10" s="21">
        <v>98</v>
      </c>
      <c r="CY10" s="21">
        <v>2</v>
      </c>
      <c r="CZ10" s="21">
        <v>571</v>
      </c>
      <c r="DA10" s="21">
        <v>24</v>
      </c>
      <c r="DB10" s="21">
        <v>50</v>
      </c>
      <c r="DC10" s="21">
        <v>33</v>
      </c>
      <c r="DD10" s="21">
        <v>28</v>
      </c>
      <c r="DE10" s="21">
        <v>64</v>
      </c>
      <c r="DF10" s="21">
        <f>5339+61</f>
        <v>5400</v>
      </c>
      <c r="DG10" s="21">
        <v>17</v>
      </c>
      <c r="DH10" s="21">
        <v>509</v>
      </c>
      <c r="DI10" s="21">
        <v>842</v>
      </c>
      <c r="DJ10" s="21">
        <v>154</v>
      </c>
      <c r="DK10" s="21">
        <v>121</v>
      </c>
      <c r="DL10" s="21">
        <v>1777</v>
      </c>
      <c r="DM10" s="23">
        <v>73</v>
      </c>
      <c r="DN10" s="23">
        <v>439</v>
      </c>
      <c r="DO10" s="21">
        <v>1063</v>
      </c>
      <c r="DP10" s="21">
        <v>40</v>
      </c>
      <c r="DQ10" s="21">
        <v>143</v>
      </c>
      <c r="DR10" s="21">
        <v>583</v>
      </c>
      <c r="DS10" s="21">
        <v>363</v>
      </c>
      <c r="DT10" s="21">
        <v>41</v>
      </c>
      <c r="DU10" s="21">
        <v>105</v>
      </c>
      <c r="DV10" s="21">
        <v>58</v>
      </c>
      <c r="DW10" s="21">
        <v>88</v>
      </c>
      <c r="DX10" s="21">
        <v>32</v>
      </c>
      <c r="DY10" s="21">
        <v>55</v>
      </c>
      <c r="DZ10" s="21">
        <v>189</v>
      </c>
      <c r="EA10" s="21">
        <v>121</v>
      </c>
      <c r="EB10" s="23">
        <v>144</v>
      </c>
      <c r="EC10" s="23">
        <v>49</v>
      </c>
      <c r="ED10" s="23">
        <v>50</v>
      </c>
      <c r="EE10" s="21">
        <v>65</v>
      </c>
      <c r="EF10" s="21">
        <v>600</v>
      </c>
      <c r="EG10" s="21">
        <v>108</v>
      </c>
      <c r="EH10" s="21">
        <v>59</v>
      </c>
      <c r="EI10" s="21">
        <f>6982+28</f>
        <v>7010</v>
      </c>
      <c r="EJ10" s="21">
        <v>1911</v>
      </c>
      <c r="EK10" s="21">
        <v>106</v>
      </c>
      <c r="EL10" s="21">
        <v>71</v>
      </c>
      <c r="EM10" s="21">
        <v>157</v>
      </c>
      <c r="EN10" s="21">
        <v>428</v>
      </c>
      <c r="EO10" s="21">
        <v>94</v>
      </c>
      <c r="EP10" s="21">
        <v>64</v>
      </c>
      <c r="EQ10" s="21">
        <v>193</v>
      </c>
      <c r="ER10" s="21">
        <v>86</v>
      </c>
      <c r="ES10" s="21">
        <v>49</v>
      </c>
      <c r="ET10" s="21">
        <v>60</v>
      </c>
      <c r="EU10" s="21">
        <v>294</v>
      </c>
      <c r="EV10" s="21">
        <v>19</v>
      </c>
      <c r="EW10" s="21">
        <v>99</v>
      </c>
      <c r="EX10" s="21">
        <v>71</v>
      </c>
      <c r="EY10" s="21">
        <v>90</v>
      </c>
      <c r="EZ10" s="21">
        <v>42</v>
      </c>
      <c r="FA10" s="21">
        <v>509</v>
      </c>
      <c r="FB10" s="21">
        <v>96</v>
      </c>
      <c r="FC10" s="21">
        <v>399</v>
      </c>
      <c r="FD10" s="21">
        <v>56</v>
      </c>
      <c r="FE10" s="21">
        <v>21</v>
      </c>
      <c r="FF10" s="21">
        <v>37</v>
      </c>
      <c r="FG10" s="21">
        <v>19</v>
      </c>
      <c r="FH10" s="21">
        <v>16</v>
      </c>
      <c r="FI10" s="21">
        <v>626</v>
      </c>
      <c r="FJ10" s="21">
        <v>337</v>
      </c>
      <c r="FK10" s="21">
        <v>583</v>
      </c>
      <c r="FL10" s="21">
        <v>409</v>
      </c>
      <c r="FM10" s="21">
        <v>571</v>
      </c>
      <c r="FN10" s="21">
        <v>7066</v>
      </c>
      <c r="FO10" s="21">
        <v>205</v>
      </c>
      <c r="FP10" s="21">
        <v>950</v>
      </c>
      <c r="FQ10" s="21">
        <v>217</v>
      </c>
      <c r="FR10" s="21">
        <v>25</v>
      </c>
      <c r="FS10" s="21">
        <v>13</v>
      </c>
      <c r="FT10" s="21">
        <v>12</v>
      </c>
      <c r="FU10" s="21">
        <v>282</v>
      </c>
      <c r="FV10" s="21">
        <v>189</v>
      </c>
      <c r="FW10" s="21">
        <v>49</v>
      </c>
      <c r="FX10" s="21">
        <v>9</v>
      </c>
      <c r="FY10" s="21"/>
      <c r="FZ10" s="11">
        <f t="shared" si="0"/>
        <v>192739</v>
      </c>
      <c r="GA10" s="11"/>
      <c r="GB10" s="11"/>
      <c r="GC10" s="11"/>
      <c r="GD10" s="11"/>
      <c r="GE10" s="15"/>
      <c r="GF10" s="15"/>
      <c r="GG10" s="18"/>
      <c r="GH10" s="15"/>
      <c r="GI10" s="15"/>
      <c r="GJ10" s="15"/>
      <c r="GK10" s="15"/>
      <c r="GL10" s="15"/>
      <c r="GM10" s="15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</row>
    <row r="11" spans="1:256" s="12" customFormat="1" x14ac:dyDescent="0.2">
      <c r="A11" s="24" t="s">
        <v>231</v>
      </c>
      <c r="B11" s="15" t="s">
        <v>232</v>
      </c>
      <c r="C11" s="25">
        <v>4395</v>
      </c>
      <c r="D11" s="25">
        <f>12207+901.5</f>
        <v>13108.5</v>
      </c>
      <c r="E11" s="25">
        <f>4897+382</f>
        <v>5279</v>
      </c>
      <c r="F11" s="25">
        <f>4005.5+237.5</f>
        <v>4243</v>
      </c>
      <c r="G11" s="25">
        <v>237</v>
      </c>
      <c r="H11" s="25">
        <v>138</v>
      </c>
      <c r="I11" s="25">
        <f>6520.5+1810</f>
        <v>8330.5</v>
      </c>
      <c r="J11" s="25">
        <v>1211</v>
      </c>
      <c r="K11" s="25">
        <v>136</v>
      </c>
      <c r="L11" s="25">
        <v>1268.5</v>
      </c>
      <c r="M11" s="25">
        <v>1046.5</v>
      </c>
      <c r="N11" s="25">
        <v>9798.5</v>
      </c>
      <c r="O11" s="25">
        <v>2332</v>
      </c>
      <c r="P11" s="25">
        <v>73.5</v>
      </c>
      <c r="Q11" s="25">
        <v>22026</v>
      </c>
      <c r="R11" s="25">
        <v>157</v>
      </c>
      <c r="S11" s="25">
        <v>530</v>
      </c>
      <c r="T11" s="25">
        <v>35</v>
      </c>
      <c r="U11" s="25">
        <v>21.5</v>
      </c>
      <c r="V11" s="25">
        <v>111.5</v>
      </c>
      <c r="W11" s="26">
        <v>85</v>
      </c>
      <c r="X11" s="25">
        <v>13.5</v>
      </c>
      <c r="Y11" s="25">
        <v>298.5</v>
      </c>
      <c r="Z11" s="25">
        <v>120</v>
      </c>
      <c r="AA11" s="25">
        <v>7493.5</v>
      </c>
      <c r="AB11" s="25">
        <v>4334</v>
      </c>
      <c r="AC11" s="25">
        <v>274.5</v>
      </c>
      <c r="AD11" s="25">
        <v>327</v>
      </c>
      <c r="AE11" s="25">
        <v>26.5</v>
      </c>
      <c r="AF11" s="25">
        <v>49.5</v>
      </c>
      <c r="AG11" s="25">
        <v>165</v>
      </c>
      <c r="AH11" s="25">
        <v>501.5</v>
      </c>
      <c r="AI11" s="25">
        <v>127</v>
      </c>
      <c r="AJ11" s="25">
        <v>138</v>
      </c>
      <c r="AK11" s="25">
        <v>125.5</v>
      </c>
      <c r="AL11" s="25">
        <v>197.5</v>
      </c>
      <c r="AM11" s="25">
        <v>244</v>
      </c>
      <c r="AN11" s="25">
        <v>123</v>
      </c>
      <c r="AO11" s="25">
        <v>1726.5</v>
      </c>
      <c r="AP11" s="25">
        <v>49562.5</v>
      </c>
      <c r="AQ11" s="25">
        <v>77.5</v>
      </c>
      <c r="AR11" s="25">
        <v>5352.5</v>
      </c>
      <c r="AS11" s="25">
        <f>1955+10</f>
        <v>1965</v>
      </c>
      <c r="AT11" s="25">
        <v>336.5</v>
      </c>
      <c r="AU11" s="25">
        <v>84.5</v>
      </c>
      <c r="AV11" s="25">
        <v>75</v>
      </c>
      <c r="AW11" s="25">
        <v>48.5</v>
      </c>
      <c r="AX11" s="25">
        <v>16</v>
      </c>
      <c r="AY11" s="25">
        <f>183.5+21.5</f>
        <v>205</v>
      </c>
      <c r="AZ11" s="25">
        <v>6203</v>
      </c>
      <c r="BA11" s="25">
        <v>2810.5</v>
      </c>
      <c r="BB11" s="25">
        <v>2389.5</v>
      </c>
      <c r="BC11" s="25">
        <f>12327+674.5</f>
        <v>13001.5</v>
      </c>
      <c r="BD11" s="25">
        <v>504.5</v>
      </c>
      <c r="BE11" s="25">
        <v>316</v>
      </c>
      <c r="BF11" s="25">
        <v>2047.5</v>
      </c>
      <c r="BG11" s="25">
        <v>494</v>
      </c>
      <c r="BH11" s="25">
        <v>123.5</v>
      </c>
      <c r="BI11" s="25">
        <v>118</v>
      </c>
      <c r="BJ11" s="25">
        <v>388</v>
      </c>
      <c r="BK11" s="25">
        <v>2201</v>
      </c>
      <c r="BL11" s="25">
        <v>25</v>
      </c>
      <c r="BM11" s="25">
        <v>130.5</v>
      </c>
      <c r="BN11" s="25">
        <v>1404.5</v>
      </c>
      <c r="BO11" s="25">
        <v>576.5</v>
      </c>
      <c r="BP11" s="25">
        <v>88</v>
      </c>
      <c r="BQ11" s="25">
        <f>1863+32</f>
        <v>1895</v>
      </c>
      <c r="BR11" s="25">
        <v>1641.5</v>
      </c>
      <c r="BS11" s="25">
        <v>403</v>
      </c>
      <c r="BT11" s="25">
        <v>69.5</v>
      </c>
      <c r="BU11" s="25">
        <v>128.5</v>
      </c>
      <c r="BV11" s="25">
        <v>228.5</v>
      </c>
      <c r="BW11" s="25">
        <v>332.5</v>
      </c>
      <c r="BX11" s="25">
        <v>11</v>
      </c>
      <c r="BY11" s="25">
        <v>315.5</v>
      </c>
      <c r="BZ11" s="25">
        <v>79</v>
      </c>
      <c r="CA11" s="25">
        <v>69</v>
      </c>
      <c r="CB11" s="25">
        <v>21365</v>
      </c>
      <c r="CC11" s="25">
        <v>51</v>
      </c>
      <c r="CD11" s="25">
        <v>27</v>
      </c>
      <c r="CE11" s="25">
        <v>46.5</v>
      </c>
      <c r="CF11" s="25">
        <v>42</v>
      </c>
      <c r="CG11" s="25">
        <v>46</v>
      </c>
      <c r="CH11" s="25">
        <v>55.5</v>
      </c>
      <c r="CI11" s="25">
        <v>278</v>
      </c>
      <c r="CJ11" s="25">
        <v>585.5</v>
      </c>
      <c r="CK11" s="25">
        <f>978.5+11</f>
        <v>989.5</v>
      </c>
      <c r="CL11" s="25">
        <v>295</v>
      </c>
      <c r="CM11" s="25">
        <v>307.5</v>
      </c>
      <c r="CN11" s="25">
        <f>6235.5+248</f>
        <v>6483.5</v>
      </c>
      <c r="CO11" s="25">
        <v>4325.5</v>
      </c>
      <c r="CP11" s="25">
        <v>300.5</v>
      </c>
      <c r="CQ11" s="25">
        <v>601.5</v>
      </c>
      <c r="CR11" s="25">
        <v>61.5</v>
      </c>
      <c r="CS11" s="25">
        <v>108.5</v>
      </c>
      <c r="CT11" s="25">
        <v>56.5</v>
      </c>
      <c r="CU11" s="25">
        <v>46.5</v>
      </c>
      <c r="CV11" s="25">
        <v>17</v>
      </c>
      <c r="CW11" s="25">
        <v>51</v>
      </c>
      <c r="CX11" s="25">
        <v>138</v>
      </c>
      <c r="CY11" s="25">
        <v>8</v>
      </c>
      <c r="CZ11" s="25">
        <v>806.5</v>
      </c>
      <c r="DA11" s="25">
        <v>36</v>
      </c>
      <c r="DB11" s="25">
        <v>69</v>
      </c>
      <c r="DC11" s="25">
        <v>46</v>
      </c>
      <c r="DD11" s="25">
        <v>42.5</v>
      </c>
      <c r="DE11" s="25">
        <v>89.5</v>
      </c>
      <c r="DF11" s="25">
        <f>7555+68.5</f>
        <v>7623.5</v>
      </c>
      <c r="DG11" s="25">
        <v>25</v>
      </c>
      <c r="DH11" s="25">
        <v>689</v>
      </c>
      <c r="DI11" s="25">
        <v>1196</v>
      </c>
      <c r="DJ11" s="25">
        <v>220</v>
      </c>
      <c r="DK11" s="25">
        <v>161</v>
      </c>
      <c r="DL11" s="25">
        <v>2577.5</v>
      </c>
      <c r="DM11" s="25">
        <v>104.5</v>
      </c>
      <c r="DN11" s="25">
        <v>641.5</v>
      </c>
      <c r="DO11" s="25">
        <v>1582.5</v>
      </c>
      <c r="DP11" s="25">
        <v>57</v>
      </c>
      <c r="DQ11" s="25">
        <v>207</v>
      </c>
      <c r="DR11" s="25">
        <v>801.5</v>
      </c>
      <c r="DS11" s="25">
        <v>508</v>
      </c>
      <c r="DT11" s="25">
        <v>76.5</v>
      </c>
      <c r="DU11" s="25">
        <v>148.5</v>
      </c>
      <c r="DV11" s="25">
        <v>77.5</v>
      </c>
      <c r="DW11" s="25">
        <v>117.5</v>
      </c>
      <c r="DX11" s="25">
        <v>44</v>
      </c>
      <c r="DY11" s="25">
        <v>70</v>
      </c>
      <c r="DZ11" s="25">
        <v>280</v>
      </c>
      <c r="EA11" s="25">
        <v>163</v>
      </c>
      <c r="EB11" s="25">
        <v>196</v>
      </c>
      <c r="EC11" s="25">
        <v>71.5</v>
      </c>
      <c r="ED11" s="25">
        <v>79</v>
      </c>
      <c r="EE11" s="25">
        <v>103.5</v>
      </c>
      <c r="EF11" s="25">
        <v>824.5</v>
      </c>
      <c r="EG11" s="25">
        <v>145.5</v>
      </c>
      <c r="EH11" s="25">
        <v>88</v>
      </c>
      <c r="EI11" s="25">
        <f>9838+123</f>
        <v>9961</v>
      </c>
      <c r="EJ11" s="25">
        <v>2754.5</v>
      </c>
      <c r="EK11" s="25">
        <v>151</v>
      </c>
      <c r="EL11" s="25">
        <v>94.5</v>
      </c>
      <c r="EM11" s="25">
        <v>222.5</v>
      </c>
      <c r="EN11" s="25">
        <v>615</v>
      </c>
      <c r="EO11" s="25">
        <v>128</v>
      </c>
      <c r="EP11" s="25">
        <v>89.5</v>
      </c>
      <c r="EQ11" s="25">
        <v>296.5</v>
      </c>
      <c r="ER11" s="25">
        <v>113</v>
      </c>
      <c r="ES11" s="25">
        <v>60.5</v>
      </c>
      <c r="ET11" s="25">
        <v>98.5</v>
      </c>
      <c r="EU11" s="25">
        <v>463</v>
      </c>
      <c r="EV11" s="25">
        <v>32.5</v>
      </c>
      <c r="EW11" s="25">
        <v>141</v>
      </c>
      <c r="EX11" s="25">
        <v>91</v>
      </c>
      <c r="EY11" s="25">
        <v>347</v>
      </c>
      <c r="EZ11" s="25">
        <v>58.5</v>
      </c>
      <c r="FA11" s="25">
        <v>683</v>
      </c>
      <c r="FB11" s="25">
        <v>147.5</v>
      </c>
      <c r="FC11" s="25">
        <v>598.5</v>
      </c>
      <c r="FD11" s="25">
        <v>82.5</v>
      </c>
      <c r="FE11" s="25">
        <v>32.5</v>
      </c>
      <c r="FF11" s="25">
        <v>60</v>
      </c>
      <c r="FG11" s="25">
        <v>27.5</v>
      </c>
      <c r="FH11" s="25">
        <v>27.5</v>
      </c>
      <c r="FI11" s="25">
        <v>858.5</v>
      </c>
      <c r="FJ11" s="25">
        <v>450.5</v>
      </c>
      <c r="FK11" s="25">
        <v>819</v>
      </c>
      <c r="FL11" s="25">
        <v>570</v>
      </c>
      <c r="FM11" s="25">
        <v>792</v>
      </c>
      <c r="FN11" s="25">
        <v>9993.5</v>
      </c>
      <c r="FO11" s="25">
        <v>282</v>
      </c>
      <c r="FP11" s="25">
        <v>1364</v>
      </c>
      <c r="FQ11" s="25">
        <v>304</v>
      </c>
      <c r="FR11" s="25">
        <v>36.5</v>
      </c>
      <c r="FS11" s="25">
        <v>21</v>
      </c>
      <c r="FT11" s="25">
        <v>15.5</v>
      </c>
      <c r="FU11" s="25">
        <v>392.5</v>
      </c>
      <c r="FV11" s="25">
        <v>289</v>
      </c>
      <c r="FW11" s="25">
        <v>60</v>
      </c>
      <c r="FX11" s="25">
        <v>13</v>
      </c>
      <c r="FY11" s="11"/>
      <c r="FZ11" s="11">
        <f t="shared" si="0"/>
        <v>276458</v>
      </c>
      <c r="GA11" s="11"/>
      <c r="GB11" s="11"/>
      <c r="GC11" s="11"/>
      <c r="GD11" s="11"/>
      <c r="GE11" s="15"/>
      <c r="GF11" s="15"/>
      <c r="GG11" s="18"/>
      <c r="GH11" s="15"/>
      <c r="GI11" s="15"/>
      <c r="GJ11" s="15"/>
      <c r="GK11" s="15"/>
      <c r="GL11" s="15"/>
      <c r="GM11" s="15"/>
      <c r="GN11" s="27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</row>
    <row r="12" spans="1:256" s="30" customFormat="1" x14ac:dyDescent="0.2">
      <c r="A12" s="24" t="s">
        <v>233</v>
      </c>
      <c r="B12" s="2" t="s">
        <v>234</v>
      </c>
      <c r="C12" s="28">
        <f>ROUND(FZ135/FZ14,4)</f>
        <v>0.37519999999999998</v>
      </c>
      <c r="D12" s="28">
        <v>0.37519999999999998</v>
      </c>
      <c r="E12" s="28">
        <v>0.37519999999999998</v>
      </c>
      <c r="F12" s="28">
        <v>0.37519999999999998</v>
      </c>
      <c r="G12" s="28">
        <v>0.37519999999999998</v>
      </c>
      <c r="H12" s="28">
        <v>0.37519999999999998</v>
      </c>
      <c r="I12" s="28">
        <v>0.37519999999999998</v>
      </c>
      <c r="J12" s="28">
        <v>0.37519999999999998</v>
      </c>
      <c r="K12" s="28">
        <v>0.37519999999999998</v>
      </c>
      <c r="L12" s="28">
        <v>0.37519999999999998</v>
      </c>
      <c r="M12" s="28">
        <v>0.37519999999999998</v>
      </c>
      <c r="N12" s="28">
        <v>0.37519999999999998</v>
      </c>
      <c r="O12" s="28">
        <v>0.37519999999999998</v>
      </c>
      <c r="P12" s="28">
        <v>0.37519999999999998</v>
      </c>
      <c r="Q12" s="28">
        <v>0.37519999999999998</v>
      </c>
      <c r="R12" s="28">
        <v>0.37519999999999998</v>
      </c>
      <c r="S12" s="28">
        <v>0.37519999999999998</v>
      </c>
      <c r="T12" s="28">
        <v>0.37519999999999998</v>
      </c>
      <c r="U12" s="28">
        <v>0.37519999999999998</v>
      </c>
      <c r="V12" s="28">
        <v>0.37519999999999998</v>
      </c>
      <c r="W12" s="28">
        <v>0.37519999999999998</v>
      </c>
      <c r="X12" s="28">
        <v>0.37519999999999998</v>
      </c>
      <c r="Y12" s="28">
        <v>0.37519999999999998</v>
      </c>
      <c r="Z12" s="28">
        <v>0.37519999999999998</v>
      </c>
      <c r="AA12" s="28">
        <v>0.37519999999999998</v>
      </c>
      <c r="AB12" s="28">
        <v>0.37519999999999998</v>
      </c>
      <c r="AC12" s="28">
        <v>0.37519999999999998</v>
      </c>
      <c r="AD12" s="28">
        <v>0.37519999999999998</v>
      </c>
      <c r="AE12" s="28">
        <v>0.37519999999999998</v>
      </c>
      <c r="AF12" s="28">
        <v>0.37519999999999998</v>
      </c>
      <c r="AG12" s="28">
        <v>0.37519999999999998</v>
      </c>
      <c r="AH12" s="28">
        <v>0.37519999999999998</v>
      </c>
      <c r="AI12" s="28">
        <v>0.37519999999999998</v>
      </c>
      <c r="AJ12" s="28">
        <v>0.37519999999999998</v>
      </c>
      <c r="AK12" s="28">
        <v>0.37519999999999998</v>
      </c>
      <c r="AL12" s="28">
        <v>0.37519999999999998</v>
      </c>
      <c r="AM12" s="28">
        <v>0.37519999999999998</v>
      </c>
      <c r="AN12" s="28">
        <v>0.37519999999999998</v>
      </c>
      <c r="AO12" s="28">
        <v>0.37519999999999998</v>
      </c>
      <c r="AP12" s="28">
        <v>0.37519999999999998</v>
      </c>
      <c r="AQ12" s="28">
        <v>0.37519999999999998</v>
      </c>
      <c r="AR12" s="28">
        <v>0.37519999999999998</v>
      </c>
      <c r="AS12" s="28">
        <v>0.37519999999999998</v>
      </c>
      <c r="AT12" s="28">
        <v>0.37519999999999998</v>
      </c>
      <c r="AU12" s="28">
        <v>0.37519999999999998</v>
      </c>
      <c r="AV12" s="28">
        <v>0.37519999999999998</v>
      </c>
      <c r="AW12" s="28">
        <v>0.37519999999999998</v>
      </c>
      <c r="AX12" s="28">
        <v>0.37519999999999998</v>
      </c>
      <c r="AY12" s="28">
        <v>0.37519999999999998</v>
      </c>
      <c r="AZ12" s="28">
        <v>0.37519999999999998</v>
      </c>
      <c r="BA12" s="28">
        <v>0.37519999999999998</v>
      </c>
      <c r="BB12" s="28">
        <v>0.37519999999999998</v>
      </c>
      <c r="BC12" s="28">
        <v>0.37519999999999998</v>
      </c>
      <c r="BD12" s="28">
        <v>0.37519999999999998</v>
      </c>
      <c r="BE12" s="28">
        <v>0.37519999999999998</v>
      </c>
      <c r="BF12" s="28">
        <v>0.37519999999999998</v>
      </c>
      <c r="BG12" s="28">
        <v>0.37519999999999998</v>
      </c>
      <c r="BH12" s="28">
        <v>0.37519999999999998</v>
      </c>
      <c r="BI12" s="28">
        <v>0.37519999999999998</v>
      </c>
      <c r="BJ12" s="28">
        <v>0.37519999999999998</v>
      </c>
      <c r="BK12" s="28">
        <v>0.37519999999999998</v>
      </c>
      <c r="BL12" s="28">
        <v>0.37519999999999998</v>
      </c>
      <c r="BM12" s="28">
        <v>0.37519999999999998</v>
      </c>
      <c r="BN12" s="28">
        <v>0.37519999999999998</v>
      </c>
      <c r="BO12" s="28">
        <v>0.37519999999999998</v>
      </c>
      <c r="BP12" s="28">
        <v>0.37519999999999998</v>
      </c>
      <c r="BQ12" s="28">
        <v>0.37519999999999998</v>
      </c>
      <c r="BR12" s="28">
        <v>0.37519999999999998</v>
      </c>
      <c r="BS12" s="28">
        <v>0.37519999999999998</v>
      </c>
      <c r="BT12" s="28">
        <v>0.37519999999999998</v>
      </c>
      <c r="BU12" s="28">
        <v>0.37519999999999998</v>
      </c>
      <c r="BV12" s="28">
        <v>0.37519999999999998</v>
      </c>
      <c r="BW12" s="28">
        <v>0.37519999999999998</v>
      </c>
      <c r="BX12" s="28">
        <v>0.37519999999999998</v>
      </c>
      <c r="BY12" s="28">
        <v>0.37519999999999998</v>
      </c>
      <c r="BZ12" s="28">
        <v>0.37519999999999998</v>
      </c>
      <c r="CA12" s="28">
        <v>0.37519999999999998</v>
      </c>
      <c r="CB12" s="28">
        <v>0.37519999999999998</v>
      </c>
      <c r="CC12" s="28">
        <v>0.37519999999999998</v>
      </c>
      <c r="CD12" s="28">
        <v>0.37519999999999998</v>
      </c>
      <c r="CE12" s="28">
        <v>0.37519999999999998</v>
      </c>
      <c r="CF12" s="28">
        <v>0.37519999999999998</v>
      </c>
      <c r="CG12" s="28">
        <v>0.37519999999999998</v>
      </c>
      <c r="CH12" s="28">
        <v>0.37519999999999998</v>
      </c>
      <c r="CI12" s="28">
        <v>0.37519999999999998</v>
      </c>
      <c r="CJ12" s="28">
        <v>0.37519999999999998</v>
      </c>
      <c r="CK12" s="28">
        <v>0.37519999999999998</v>
      </c>
      <c r="CL12" s="28">
        <v>0.37519999999999998</v>
      </c>
      <c r="CM12" s="28">
        <v>0.37519999999999998</v>
      </c>
      <c r="CN12" s="28">
        <v>0.37519999999999998</v>
      </c>
      <c r="CO12" s="28">
        <v>0.37519999999999998</v>
      </c>
      <c r="CP12" s="28">
        <v>0.37519999999999998</v>
      </c>
      <c r="CQ12" s="28">
        <v>0.37519999999999998</v>
      </c>
      <c r="CR12" s="28">
        <v>0.37519999999999998</v>
      </c>
      <c r="CS12" s="28">
        <v>0.37519999999999998</v>
      </c>
      <c r="CT12" s="28">
        <v>0.37519999999999998</v>
      </c>
      <c r="CU12" s="28">
        <v>0.37519999999999998</v>
      </c>
      <c r="CV12" s="28">
        <v>0.37519999999999998</v>
      </c>
      <c r="CW12" s="28">
        <v>0.37519999999999998</v>
      </c>
      <c r="CX12" s="28">
        <v>0.37519999999999998</v>
      </c>
      <c r="CY12" s="28">
        <v>0.37519999999999998</v>
      </c>
      <c r="CZ12" s="28">
        <v>0.37519999999999998</v>
      </c>
      <c r="DA12" s="28">
        <v>0.37519999999999998</v>
      </c>
      <c r="DB12" s="28">
        <v>0.37519999999999998</v>
      </c>
      <c r="DC12" s="28">
        <v>0.37519999999999998</v>
      </c>
      <c r="DD12" s="28">
        <v>0.37519999999999998</v>
      </c>
      <c r="DE12" s="28">
        <v>0.37519999999999998</v>
      </c>
      <c r="DF12" s="28">
        <v>0.37519999999999998</v>
      </c>
      <c r="DG12" s="28">
        <v>0.37519999999999998</v>
      </c>
      <c r="DH12" s="28">
        <v>0.37519999999999998</v>
      </c>
      <c r="DI12" s="28">
        <v>0.37519999999999998</v>
      </c>
      <c r="DJ12" s="28">
        <v>0.37519999999999998</v>
      </c>
      <c r="DK12" s="28">
        <v>0.37519999999999998</v>
      </c>
      <c r="DL12" s="28">
        <v>0.37519999999999998</v>
      </c>
      <c r="DM12" s="28">
        <v>0.37519999999999998</v>
      </c>
      <c r="DN12" s="28">
        <v>0.37519999999999998</v>
      </c>
      <c r="DO12" s="28">
        <v>0.37519999999999998</v>
      </c>
      <c r="DP12" s="28">
        <v>0.37519999999999998</v>
      </c>
      <c r="DQ12" s="28">
        <v>0.37519999999999998</v>
      </c>
      <c r="DR12" s="28">
        <v>0.37519999999999998</v>
      </c>
      <c r="DS12" s="28">
        <v>0.37519999999999998</v>
      </c>
      <c r="DT12" s="28">
        <v>0.37519999999999998</v>
      </c>
      <c r="DU12" s="28">
        <v>0.37519999999999998</v>
      </c>
      <c r="DV12" s="28">
        <v>0.37519999999999998</v>
      </c>
      <c r="DW12" s="28">
        <v>0.37519999999999998</v>
      </c>
      <c r="DX12" s="28">
        <v>0.37519999999999998</v>
      </c>
      <c r="DY12" s="28">
        <v>0.37519999999999998</v>
      </c>
      <c r="DZ12" s="28">
        <v>0.37519999999999998</v>
      </c>
      <c r="EA12" s="28">
        <v>0.37519999999999998</v>
      </c>
      <c r="EB12" s="28">
        <v>0.37519999999999998</v>
      </c>
      <c r="EC12" s="28">
        <v>0.37519999999999998</v>
      </c>
      <c r="ED12" s="28">
        <v>0.37519999999999998</v>
      </c>
      <c r="EE12" s="28">
        <v>0.37519999999999998</v>
      </c>
      <c r="EF12" s="28">
        <v>0.37519999999999998</v>
      </c>
      <c r="EG12" s="28">
        <v>0.37519999999999998</v>
      </c>
      <c r="EH12" s="28">
        <v>0.37519999999999998</v>
      </c>
      <c r="EI12" s="28">
        <v>0.37519999999999998</v>
      </c>
      <c r="EJ12" s="28">
        <v>0.37519999999999998</v>
      </c>
      <c r="EK12" s="28">
        <v>0.37519999999999998</v>
      </c>
      <c r="EL12" s="28">
        <v>0.37519999999999998</v>
      </c>
      <c r="EM12" s="28">
        <v>0.37519999999999998</v>
      </c>
      <c r="EN12" s="28">
        <v>0.37519999999999998</v>
      </c>
      <c r="EO12" s="28">
        <v>0.37519999999999998</v>
      </c>
      <c r="EP12" s="28">
        <v>0.37519999999999998</v>
      </c>
      <c r="EQ12" s="28">
        <v>0.37519999999999998</v>
      </c>
      <c r="ER12" s="28">
        <v>0.37519999999999998</v>
      </c>
      <c r="ES12" s="28">
        <v>0.37519999999999998</v>
      </c>
      <c r="ET12" s="28">
        <v>0.37519999999999998</v>
      </c>
      <c r="EU12" s="28">
        <v>0.37519999999999998</v>
      </c>
      <c r="EV12" s="28">
        <v>0.37519999999999998</v>
      </c>
      <c r="EW12" s="28">
        <v>0.37519999999999998</v>
      </c>
      <c r="EX12" s="28">
        <v>0.37519999999999998</v>
      </c>
      <c r="EY12" s="28">
        <v>0.37519999999999998</v>
      </c>
      <c r="EZ12" s="28">
        <v>0.37519999999999998</v>
      </c>
      <c r="FA12" s="28">
        <v>0.37519999999999998</v>
      </c>
      <c r="FB12" s="28">
        <v>0.37519999999999998</v>
      </c>
      <c r="FC12" s="28">
        <v>0.37519999999999998</v>
      </c>
      <c r="FD12" s="28">
        <v>0.37519999999999998</v>
      </c>
      <c r="FE12" s="28">
        <v>0.37519999999999998</v>
      </c>
      <c r="FF12" s="28">
        <v>0.37519999999999998</v>
      </c>
      <c r="FG12" s="28">
        <v>0.37519999999999998</v>
      </c>
      <c r="FH12" s="28">
        <v>0.37519999999999998</v>
      </c>
      <c r="FI12" s="28">
        <v>0.37519999999999998</v>
      </c>
      <c r="FJ12" s="28">
        <v>0.37519999999999998</v>
      </c>
      <c r="FK12" s="28">
        <v>0.37519999999999998</v>
      </c>
      <c r="FL12" s="28">
        <v>0.37519999999999998</v>
      </c>
      <c r="FM12" s="28">
        <v>0.37519999999999998</v>
      </c>
      <c r="FN12" s="28">
        <v>0.37519999999999998</v>
      </c>
      <c r="FO12" s="28">
        <v>0.37519999999999998</v>
      </c>
      <c r="FP12" s="28">
        <v>0.37519999999999998</v>
      </c>
      <c r="FQ12" s="28">
        <v>0.37519999999999998</v>
      </c>
      <c r="FR12" s="28">
        <v>0.37519999999999998</v>
      </c>
      <c r="FS12" s="28">
        <v>0.37519999999999998</v>
      </c>
      <c r="FT12" s="28">
        <v>0.37519999999999998</v>
      </c>
      <c r="FU12" s="28">
        <v>0.37519999999999998</v>
      </c>
      <c r="FV12" s="28">
        <v>0.37519999999999998</v>
      </c>
      <c r="FW12" s="28">
        <v>0.37519999999999998</v>
      </c>
      <c r="FX12" s="28">
        <v>0.37519999999999998</v>
      </c>
      <c r="FY12" s="28"/>
      <c r="FZ12" s="28">
        <v>0.37469999999999998</v>
      </c>
      <c r="GA12" s="28"/>
      <c r="GB12" s="28"/>
      <c r="GC12" s="28"/>
      <c r="GD12" s="28"/>
      <c r="GE12" s="29"/>
      <c r="GF12" s="29"/>
      <c r="GG12" s="18"/>
      <c r="GH12" s="29"/>
      <c r="GI12" s="29"/>
      <c r="GJ12" s="29"/>
      <c r="GK12" s="29"/>
      <c r="GL12" s="29"/>
      <c r="GM12" s="29"/>
    </row>
    <row r="13" spans="1:256" x14ac:dyDescent="0.2">
      <c r="A13" s="4" t="s">
        <v>235</v>
      </c>
      <c r="B13" s="15" t="s">
        <v>236</v>
      </c>
      <c r="C13" s="31">
        <v>4646</v>
      </c>
      <c r="D13" s="31">
        <f>27194+1446</f>
        <v>28640</v>
      </c>
      <c r="E13" s="31">
        <f>4329+477</f>
        <v>4806</v>
      </c>
      <c r="F13" s="31">
        <f>10296+636</f>
        <v>10932</v>
      </c>
      <c r="G13" s="31">
        <v>626</v>
      </c>
      <c r="H13" s="31">
        <v>545</v>
      </c>
      <c r="I13" s="31">
        <f>6038+358</f>
        <v>6396</v>
      </c>
      <c r="J13" s="31">
        <v>1302</v>
      </c>
      <c r="K13" s="31">
        <v>190</v>
      </c>
      <c r="L13" s="31">
        <v>1554</v>
      </c>
      <c r="M13" s="31">
        <v>802</v>
      </c>
      <c r="N13" s="31">
        <v>32606</v>
      </c>
      <c r="O13" s="31">
        <v>8668</v>
      </c>
      <c r="P13" s="31">
        <v>101</v>
      </c>
      <c r="Q13" s="31">
        <v>24281</v>
      </c>
      <c r="R13" s="31">
        <v>306</v>
      </c>
      <c r="S13" s="31">
        <v>840</v>
      </c>
      <c r="T13" s="31">
        <v>69</v>
      </c>
      <c r="U13" s="31">
        <v>28</v>
      </c>
      <c r="V13" s="31">
        <v>133</v>
      </c>
      <c r="W13" s="32">
        <v>103</v>
      </c>
      <c r="X13" s="31">
        <v>27</v>
      </c>
      <c r="Y13" s="31">
        <v>305</v>
      </c>
      <c r="Z13" s="31">
        <v>154</v>
      </c>
      <c r="AA13" s="31">
        <v>17906</v>
      </c>
      <c r="AB13" s="31">
        <v>17660</v>
      </c>
      <c r="AC13" s="31">
        <v>556</v>
      </c>
      <c r="AD13" s="31">
        <v>683</v>
      </c>
      <c r="AE13" s="31">
        <v>75</v>
      </c>
      <c r="AF13" s="31">
        <v>105</v>
      </c>
      <c r="AG13" s="31">
        <v>583</v>
      </c>
      <c r="AH13" s="31">
        <v>625</v>
      </c>
      <c r="AI13" s="31">
        <v>210</v>
      </c>
      <c r="AJ13" s="31">
        <v>112</v>
      </c>
      <c r="AK13" s="31">
        <v>113</v>
      </c>
      <c r="AL13" s="31">
        <v>158</v>
      </c>
      <c r="AM13" s="31">
        <v>279</v>
      </c>
      <c r="AN13" s="31">
        <v>214</v>
      </c>
      <c r="AO13" s="31">
        <v>3088</v>
      </c>
      <c r="AP13" s="31">
        <v>51036</v>
      </c>
      <c r="AQ13" s="31">
        <v>161</v>
      </c>
      <c r="AR13" s="31">
        <v>40789</v>
      </c>
      <c r="AS13" s="31">
        <f>3941+206</f>
        <v>4147</v>
      </c>
      <c r="AT13" s="31">
        <v>1545</v>
      </c>
      <c r="AU13" s="31">
        <v>215</v>
      </c>
      <c r="AV13" s="31">
        <v>176</v>
      </c>
      <c r="AW13" s="31">
        <v>114</v>
      </c>
      <c r="AX13" s="31">
        <v>9</v>
      </c>
      <c r="AY13" s="31">
        <f>293+52</f>
        <v>345</v>
      </c>
      <c r="AZ13" s="31">
        <v>7442</v>
      </c>
      <c r="BA13" s="31">
        <v>5499</v>
      </c>
      <c r="BB13" s="31">
        <v>4981</v>
      </c>
      <c r="BC13" s="31">
        <f>17266+1219</f>
        <v>18485</v>
      </c>
      <c r="BD13" s="31">
        <v>2832</v>
      </c>
      <c r="BE13" s="31">
        <v>865</v>
      </c>
      <c r="BF13" s="31">
        <v>13996</v>
      </c>
      <c r="BG13" s="31">
        <v>590</v>
      </c>
      <c r="BH13" s="31">
        <v>377</v>
      </c>
      <c r="BI13" s="31">
        <v>135</v>
      </c>
      <c r="BJ13" s="31">
        <v>3506</v>
      </c>
      <c r="BK13" s="31">
        <v>9854</v>
      </c>
      <c r="BL13" s="31">
        <v>73</v>
      </c>
      <c r="BM13" s="31">
        <v>156</v>
      </c>
      <c r="BN13" s="31">
        <v>2227</v>
      </c>
      <c r="BO13" s="31">
        <v>913</v>
      </c>
      <c r="BP13" s="31">
        <v>139</v>
      </c>
      <c r="BQ13" s="31">
        <f>3246+194</f>
        <v>3440</v>
      </c>
      <c r="BR13" s="31">
        <v>2985</v>
      </c>
      <c r="BS13" s="31">
        <v>629</v>
      </c>
      <c r="BT13" s="31">
        <v>238</v>
      </c>
      <c r="BU13" s="31">
        <v>282</v>
      </c>
      <c r="BV13" s="31">
        <v>742</v>
      </c>
      <c r="BW13" s="31">
        <v>1178</v>
      </c>
      <c r="BX13" s="31">
        <v>50</v>
      </c>
      <c r="BY13" s="31">
        <v>331</v>
      </c>
      <c r="BZ13" s="31">
        <v>130</v>
      </c>
      <c r="CA13" s="31">
        <v>120</v>
      </c>
      <c r="CB13" s="31">
        <v>50141</v>
      </c>
      <c r="CC13" s="31">
        <v>94</v>
      </c>
      <c r="CD13" s="31">
        <v>44</v>
      </c>
      <c r="CE13" s="31">
        <v>96</v>
      </c>
      <c r="CF13" s="31">
        <v>67</v>
      </c>
      <c r="CG13" s="31">
        <v>100</v>
      </c>
      <c r="CH13" s="31">
        <v>72</v>
      </c>
      <c r="CI13" s="31">
        <v>431</v>
      </c>
      <c r="CJ13" s="31">
        <v>688</v>
      </c>
      <c r="CK13" s="31">
        <f>2776+168</f>
        <v>2944</v>
      </c>
      <c r="CL13" s="31">
        <v>846</v>
      </c>
      <c r="CM13" s="31">
        <v>465</v>
      </c>
      <c r="CN13" s="31">
        <f>16778+393</f>
        <v>17171</v>
      </c>
      <c r="CO13" s="31">
        <f>9505</f>
        <v>9505</v>
      </c>
      <c r="CP13" s="31">
        <v>688</v>
      </c>
      <c r="CQ13" s="31">
        <v>783</v>
      </c>
      <c r="CR13" s="31">
        <v>105</v>
      </c>
      <c r="CS13" s="31">
        <v>208</v>
      </c>
      <c r="CT13" s="31">
        <v>58</v>
      </c>
      <c r="CU13" s="31">
        <v>242</v>
      </c>
      <c r="CV13" s="31">
        <v>26</v>
      </c>
      <c r="CW13" s="31">
        <v>104</v>
      </c>
      <c r="CX13" s="31">
        <v>274</v>
      </c>
      <c r="CY13" s="31">
        <v>45</v>
      </c>
      <c r="CZ13" s="31">
        <v>1315</v>
      </c>
      <c r="DA13" s="31">
        <v>107</v>
      </c>
      <c r="DB13" s="31">
        <v>195</v>
      </c>
      <c r="DC13" s="31">
        <v>107</v>
      </c>
      <c r="DD13" s="31">
        <v>74</v>
      </c>
      <c r="DE13" s="31">
        <v>226</v>
      </c>
      <c r="DF13" s="31">
        <f>13038+558</f>
        <v>13596</v>
      </c>
      <c r="DG13" s="31">
        <v>52</v>
      </c>
      <c r="DH13" s="31">
        <v>1362</v>
      </c>
      <c r="DI13" s="31">
        <v>1597</v>
      </c>
      <c r="DJ13" s="31">
        <v>436</v>
      </c>
      <c r="DK13" s="31">
        <v>247</v>
      </c>
      <c r="DL13" s="31">
        <v>3510</v>
      </c>
      <c r="DM13" s="31">
        <v>170</v>
      </c>
      <c r="DN13" s="31">
        <v>892</v>
      </c>
      <c r="DO13" s="31">
        <v>1825</v>
      </c>
      <c r="DP13" s="31">
        <v>118</v>
      </c>
      <c r="DQ13" s="31">
        <v>308</v>
      </c>
      <c r="DR13" s="31">
        <v>832</v>
      </c>
      <c r="DS13" s="31">
        <v>534</v>
      </c>
      <c r="DT13" s="31">
        <v>73</v>
      </c>
      <c r="DU13" s="31">
        <v>267</v>
      </c>
      <c r="DV13" s="31">
        <v>130</v>
      </c>
      <c r="DW13" s="31">
        <v>224</v>
      </c>
      <c r="DX13" s="31">
        <v>101</v>
      </c>
      <c r="DY13" s="31">
        <v>199</v>
      </c>
      <c r="DZ13" s="31">
        <v>640</v>
      </c>
      <c r="EA13" s="31">
        <v>336</v>
      </c>
      <c r="EB13" s="31">
        <v>372</v>
      </c>
      <c r="EC13" s="31">
        <v>165</v>
      </c>
      <c r="ED13" s="31">
        <v>1005</v>
      </c>
      <c r="EE13" s="31">
        <v>119</v>
      </c>
      <c r="EF13" s="31">
        <v>1006</v>
      </c>
      <c r="EG13" s="31">
        <v>181</v>
      </c>
      <c r="EH13" s="31">
        <v>131</v>
      </c>
      <c r="EI13" s="31">
        <f>10485+33</f>
        <v>10518</v>
      </c>
      <c r="EJ13" s="31">
        <v>5531</v>
      </c>
      <c r="EK13" s="31">
        <v>398</v>
      </c>
      <c r="EL13" s="31">
        <v>321</v>
      </c>
      <c r="EM13" s="31">
        <v>297</v>
      </c>
      <c r="EN13" s="31">
        <v>664</v>
      </c>
      <c r="EO13" s="31">
        <v>301</v>
      </c>
      <c r="EP13" s="31">
        <v>230</v>
      </c>
      <c r="EQ13" s="31">
        <v>1493</v>
      </c>
      <c r="ER13" s="31">
        <v>253</v>
      </c>
      <c r="ES13" s="31">
        <v>76</v>
      </c>
      <c r="ET13" s="31">
        <v>106</v>
      </c>
      <c r="EU13" s="31">
        <v>351</v>
      </c>
      <c r="EV13" s="31">
        <v>40</v>
      </c>
      <c r="EW13" s="31">
        <v>509</v>
      </c>
      <c r="EX13" s="31">
        <v>166</v>
      </c>
      <c r="EY13" s="31">
        <v>210</v>
      </c>
      <c r="EZ13" s="31">
        <v>76</v>
      </c>
      <c r="FA13" s="31">
        <v>1947</v>
      </c>
      <c r="FB13" s="31">
        <v>202</v>
      </c>
      <c r="FC13" s="31">
        <v>1470</v>
      </c>
      <c r="FD13" s="31">
        <v>208</v>
      </c>
      <c r="FE13" s="31">
        <v>64</v>
      </c>
      <c r="FF13" s="31">
        <v>103</v>
      </c>
      <c r="FG13" s="31">
        <v>74</v>
      </c>
      <c r="FH13" s="31">
        <v>51</v>
      </c>
      <c r="FI13" s="31">
        <v>1165</v>
      </c>
      <c r="FJ13" s="31">
        <v>1166</v>
      </c>
      <c r="FK13" s="31">
        <v>1388</v>
      </c>
      <c r="FL13" s="31">
        <v>3054</v>
      </c>
      <c r="FM13" s="31">
        <v>2176</v>
      </c>
      <c r="FN13" s="31">
        <v>12605</v>
      </c>
      <c r="FO13" s="31">
        <v>653</v>
      </c>
      <c r="FP13" s="31">
        <v>1475</v>
      </c>
      <c r="FQ13" s="31">
        <v>476</v>
      </c>
      <c r="FR13" s="31">
        <v>88</v>
      </c>
      <c r="FS13" s="31">
        <v>109</v>
      </c>
      <c r="FT13" s="31">
        <v>47</v>
      </c>
      <c r="FU13" s="31">
        <v>474</v>
      </c>
      <c r="FV13" s="31">
        <v>428</v>
      </c>
      <c r="FW13" s="31">
        <v>107</v>
      </c>
      <c r="FX13" s="31">
        <v>43</v>
      </c>
      <c r="FY13" s="31"/>
      <c r="FZ13" s="11">
        <f>SUM(C13:FX13)</f>
        <v>519921</v>
      </c>
      <c r="GA13" s="11"/>
      <c r="GB13" s="11"/>
      <c r="GC13" s="11"/>
      <c r="GD13" s="11"/>
      <c r="GE13" s="15"/>
      <c r="GF13" s="15"/>
      <c r="GG13" s="18"/>
      <c r="GH13" s="15"/>
      <c r="GI13" s="15"/>
      <c r="GJ13" s="15"/>
      <c r="GK13" s="15"/>
      <c r="GL13" s="15"/>
      <c r="GM13" s="15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</row>
    <row r="14" spans="1:256" x14ac:dyDescent="0.2">
      <c r="A14" s="4" t="s">
        <v>237</v>
      </c>
      <c r="B14" s="15" t="s">
        <v>238</v>
      </c>
      <c r="C14" s="33">
        <v>7366.5</v>
      </c>
      <c r="D14" s="33">
        <f>40758.5+2021.5</f>
        <v>42780</v>
      </c>
      <c r="E14" s="33">
        <f>6632+518</f>
        <v>7150</v>
      </c>
      <c r="F14" s="33">
        <f>15012+679.5</f>
        <v>15691.5</v>
      </c>
      <c r="G14" s="33">
        <v>950</v>
      </c>
      <c r="H14" s="33">
        <v>897</v>
      </c>
      <c r="I14" s="33">
        <f>9122+3110.5</f>
        <v>12232.5</v>
      </c>
      <c r="J14" s="33">
        <v>1977.5</v>
      </c>
      <c r="K14" s="33">
        <v>290</v>
      </c>
      <c r="L14" s="33">
        <v>2645</v>
      </c>
      <c r="M14" s="33">
        <v>1364</v>
      </c>
      <c r="N14" s="33">
        <v>49954.5</v>
      </c>
      <c r="O14" s="33">
        <v>14633.5</v>
      </c>
      <c r="P14" s="33">
        <v>157.5</v>
      </c>
      <c r="Q14" s="33">
        <v>36575.5</v>
      </c>
      <c r="R14" s="33">
        <v>504.5</v>
      </c>
      <c r="S14" s="33">
        <v>1316</v>
      </c>
      <c r="T14" s="33">
        <v>122</v>
      </c>
      <c r="U14" s="33">
        <v>40</v>
      </c>
      <c r="V14" s="33">
        <v>251.5</v>
      </c>
      <c r="W14" s="33">
        <v>208.5</v>
      </c>
      <c r="X14" s="33">
        <v>42.5</v>
      </c>
      <c r="Y14" s="33">
        <v>453.5</v>
      </c>
      <c r="Z14" s="33">
        <v>244</v>
      </c>
      <c r="AA14" s="33">
        <v>27029</v>
      </c>
      <c r="AB14" s="33">
        <v>28271.5</v>
      </c>
      <c r="AC14" s="33">
        <v>889</v>
      </c>
      <c r="AD14" s="33">
        <v>1046</v>
      </c>
      <c r="AE14" s="33">
        <v>108</v>
      </c>
      <c r="AF14" s="33">
        <v>163.5</v>
      </c>
      <c r="AG14" s="33">
        <v>847.5</v>
      </c>
      <c r="AH14" s="33">
        <v>995.5</v>
      </c>
      <c r="AI14" s="33">
        <v>316</v>
      </c>
      <c r="AJ14" s="33">
        <v>199.5</v>
      </c>
      <c r="AK14" s="33">
        <v>177.5</v>
      </c>
      <c r="AL14" s="33">
        <v>259.5</v>
      </c>
      <c r="AM14" s="33">
        <v>429.5</v>
      </c>
      <c r="AN14" s="33">
        <v>373.5</v>
      </c>
      <c r="AO14" s="33">
        <v>4889</v>
      </c>
      <c r="AP14" s="33">
        <v>74803</v>
      </c>
      <c r="AQ14" s="33">
        <v>252.5</v>
      </c>
      <c r="AR14" s="33">
        <v>60689</v>
      </c>
      <c r="AS14" s="33">
        <f>5947.5+222</f>
        <v>6169.5</v>
      </c>
      <c r="AT14" s="33">
        <v>2472</v>
      </c>
      <c r="AU14" s="33">
        <v>352.5</v>
      </c>
      <c r="AV14" s="33">
        <v>275</v>
      </c>
      <c r="AW14" s="33">
        <v>189</v>
      </c>
      <c r="AX14" s="33">
        <v>9.5</v>
      </c>
      <c r="AY14" s="33">
        <f>469+57</f>
        <v>526</v>
      </c>
      <c r="AZ14" s="33">
        <v>10186.5</v>
      </c>
      <c r="BA14" s="33">
        <v>8507.5</v>
      </c>
      <c r="BB14" s="33">
        <v>7125</v>
      </c>
      <c r="BC14" s="33">
        <f>27090.5+2265.5</f>
        <v>29356</v>
      </c>
      <c r="BD14" s="33">
        <v>4330</v>
      </c>
      <c r="BE14" s="33">
        <v>1418</v>
      </c>
      <c r="BF14" s="33">
        <v>22829</v>
      </c>
      <c r="BG14" s="33">
        <v>900</v>
      </c>
      <c r="BH14" s="33">
        <v>615.5</v>
      </c>
      <c r="BI14" s="33">
        <v>206</v>
      </c>
      <c r="BJ14" s="33">
        <v>5736.5</v>
      </c>
      <c r="BK14" s="33">
        <v>14539</v>
      </c>
      <c r="BL14" s="33">
        <v>174.5</v>
      </c>
      <c r="BM14" s="33">
        <v>233</v>
      </c>
      <c r="BN14" s="33">
        <v>3473.5</v>
      </c>
      <c r="BO14" s="33">
        <v>1479</v>
      </c>
      <c r="BP14" s="33">
        <v>201</v>
      </c>
      <c r="BQ14" s="33">
        <f>5021+215.5</f>
        <v>5236.5</v>
      </c>
      <c r="BR14" s="33">
        <v>4368</v>
      </c>
      <c r="BS14" s="33">
        <v>979</v>
      </c>
      <c r="BT14" s="33">
        <v>326</v>
      </c>
      <c r="BU14" s="33">
        <v>418</v>
      </c>
      <c r="BV14" s="33">
        <v>1137</v>
      </c>
      <c r="BW14" s="33">
        <v>1690</v>
      </c>
      <c r="BX14" s="33">
        <v>67</v>
      </c>
      <c r="BY14" s="33">
        <v>464</v>
      </c>
      <c r="BZ14" s="33">
        <v>208</v>
      </c>
      <c r="CA14" s="33">
        <v>177</v>
      </c>
      <c r="CB14" s="33">
        <v>79486</v>
      </c>
      <c r="CC14" s="33">
        <v>153</v>
      </c>
      <c r="CD14" s="33">
        <v>70</v>
      </c>
      <c r="CE14" s="33">
        <v>142</v>
      </c>
      <c r="CF14" s="33">
        <v>119.5</v>
      </c>
      <c r="CG14" s="33">
        <v>147</v>
      </c>
      <c r="CH14" s="33">
        <v>115.5</v>
      </c>
      <c r="CI14" s="33">
        <v>691.5</v>
      </c>
      <c r="CJ14" s="33">
        <v>1010</v>
      </c>
      <c r="CK14" s="33">
        <f>4248+405</f>
        <v>4653</v>
      </c>
      <c r="CL14" s="33">
        <v>1309.5</v>
      </c>
      <c r="CM14" s="33">
        <v>697.5</v>
      </c>
      <c r="CN14" s="33">
        <f>26054+948.5</f>
        <v>27002.5</v>
      </c>
      <c r="CO14" s="33">
        <v>14871</v>
      </c>
      <c r="CP14" s="33">
        <v>1079</v>
      </c>
      <c r="CQ14" s="33">
        <v>1148.5</v>
      </c>
      <c r="CR14" s="33">
        <v>176</v>
      </c>
      <c r="CS14" s="33">
        <v>357.5</v>
      </c>
      <c r="CT14" s="33">
        <v>81</v>
      </c>
      <c r="CU14" s="33">
        <v>437.5</v>
      </c>
      <c r="CV14" s="33">
        <v>45</v>
      </c>
      <c r="CW14" s="33">
        <v>148.5</v>
      </c>
      <c r="CX14" s="33">
        <v>432</v>
      </c>
      <c r="CY14" s="33">
        <v>115</v>
      </c>
      <c r="CZ14" s="33">
        <v>2072</v>
      </c>
      <c r="DA14" s="33">
        <v>184</v>
      </c>
      <c r="DB14" s="33">
        <v>309</v>
      </c>
      <c r="DC14" s="33">
        <v>177.5</v>
      </c>
      <c r="DD14" s="33">
        <v>104</v>
      </c>
      <c r="DE14" s="33">
        <v>467.5</v>
      </c>
      <c r="DF14" s="33">
        <f>20264.5+673</f>
        <v>20937.5</v>
      </c>
      <c r="DG14" s="33">
        <v>76.5</v>
      </c>
      <c r="DH14" s="33">
        <v>2029</v>
      </c>
      <c r="DI14" s="33">
        <v>2547.5</v>
      </c>
      <c r="DJ14" s="33">
        <v>691.5</v>
      </c>
      <c r="DK14" s="33">
        <v>375</v>
      </c>
      <c r="DL14" s="33">
        <v>5687.5</v>
      </c>
      <c r="DM14" s="33">
        <v>258.5</v>
      </c>
      <c r="DN14" s="33">
        <v>1413</v>
      </c>
      <c r="DO14" s="33">
        <v>2863</v>
      </c>
      <c r="DP14" s="33">
        <v>185.5</v>
      </c>
      <c r="DQ14" s="33">
        <v>472.5</v>
      </c>
      <c r="DR14" s="33">
        <v>1257</v>
      </c>
      <c r="DS14" s="33">
        <v>761.5</v>
      </c>
      <c r="DT14" s="33">
        <v>126.5</v>
      </c>
      <c r="DU14" s="33">
        <v>394</v>
      </c>
      <c r="DV14" s="33">
        <v>198</v>
      </c>
      <c r="DW14" s="33">
        <v>337</v>
      </c>
      <c r="DX14" s="33">
        <v>162</v>
      </c>
      <c r="DY14" s="33">
        <v>312.5</v>
      </c>
      <c r="DZ14" s="33">
        <v>972.5</v>
      </c>
      <c r="EA14" s="33">
        <v>484</v>
      </c>
      <c r="EB14" s="33">
        <v>564</v>
      </c>
      <c r="EC14" s="33">
        <v>274.5</v>
      </c>
      <c r="ED14" s="33">
        <v>1624</v>
      </c>
      <c r="EE14" s="33">
        <v>199</v>
      </c>
      <c r="EF14" s="33">
        <v>1491.5</v>
      </c>
      <c r="EG14" s="33">
        <v>260.5</v>
      </c>
      <c r="EH14" s="33">
        <v>215.5</v>
      </c>
      <c r="EI14" s="33">
        <f>15953+160</f>
        <v>16113</v>
      </c>
      <c r="EJ14" s="33">
        <v>8519.5</v>
      </c>
      <c r="EK14" s="33">
        <v>621</v>
      </c>
      <c r="EL14" s="33">
        <v>469.5</v>
      </c>
      <c r="EM14" s="33">
        <v>457</v>
      </c>
      <c r="EN14" s="33">
        <v>1054</v>
      </c>
      <c r="EO14" s="33">
        <v>431</v>
      </c>
      <c r="EP14" s="33">
        <v>356.5</v>
      </c>
      <c r="EQ14" s="33">
        <v>2239.5</v>
      </c>
      <c r="ER14" s="33">
        <v>369.5</v>
      </c>
      <c r="ES14" s="33">
        <v>100.5</v>
      </c>
      <c r="ET14" s="33">
        <v>181.5</v>
      </c>
      <c r="EU14" s="33">
        <v>564</v>
      </c>
      <c r="EV14" s="33">
        <v>58.5</v>
      </c>
      <c r="EW14" s="33">
        <v>757.5</v>
      </c>
      <c r="EX14" s="33">
        <v>239.5</v>
      </c>
      <c r="EY14" s="33">
        <v>1115.5</v>
      </c>
      <c r="EZ14" s="33">
        <v>111.5</v>
      </c>
      <c r="FA14" s="33">
        <v>2869.5</v>
      </c>
      <c r="FB14" s="33">
        <v>322.5</v>
      </c>
      <c r="FC14" s="33">
        <v>2421</v>
      </c>
      <c r="FD14" s="33">
        <v>327.5</v>
      </c>
      <c r="FE14" s="33">
        <v>99</v>
      </c>
      <c r="FF14" s="33">
        <v>171.5</v>
      </c>
      <c r="FG14" s="33">
        <v>112.5</v>
      </c>
      <c r="FH14" s="33">
        <v>80</v>
      </c>
      <c r="FI14" s="33">
        <v>1750.5</v>
      </c>
      <c r="FJ14" s="33">
        <v>1729</v>
      </c>
      <c r="FK14" s="33">
        <v>2073.5</v>
      </c>
      <c r="FL14" s="33">
        <v>4417.5</v>
      </c>
      <c r="FM14" s="33">
        <v>3093.5</v>
      </c>
      <c r="FN14" s="33">
        <v>18916.5</v>
      </c>
      <c r="FO14" s="33">
        <v>1014.5</v>
      </c>
      <c r="FP14" s="33">
        <v>2134</v>
      </c>
      <c r="FQ14" s="33">
        <v>741</v>
      </c>
      <c r="FR14" s="33">
        <v>150</v>
      </c>
      <c r="FS14" s="33">
        <v>165</v>
      </c>
      <c r="FT14" s="33">
        <v>79.5</v>
      </c>
      <c r="FU14" s="33">
        <v>738</v>
      </c>
      <c r="FV14" s="33">
        <v>665.5</v>
      </c>
      <c r="FW14" s="33">
        <v>149</v>
      </c>
      <c r="FX14" s="33">
        <v>67</v>
      </c>
      <c r="FY14" s="15"/>
      <c r="FZ14" s="15">
        <f>SUM(C14:FX14)</f>
        <v>798980</v>
      </c>
      <c r="GA14" s="15"/>
      <c r="GB14" s="15"/>
      <c r="GC14" s="15"/>
      <c r="GD14" s="15"/>
      <c r="GE14" s="34"/>
      <c r="GF14" s="34"/>
      <c r="GG14" s="18"/>
      <c r="GH14" s="34"/>
      <c r="GI14" s="34"/>
      <c r="GJ14" s="34"/>
      <c r="GK14" s="34"/>
      <c r="GL14" s="34"/>
      <c r="GM14" s="34"/>
    </row>
    <row r="15" spans="1:256" x14ac:dyDescent="0.2">
      <c r="A15" s="24" t="s">
        <v>239</v>
      </c>
      <c r="B15" s="2" t="s">
        <v>240</v>
      </c>
      <c r="C15" s="15">
        <v>394</v>
      </c>
      <c r="D15" s="15">
        <v>8437.5</v>
      </c>
      <c r="E15" s="15">
        <v>0</v>
      </c>
      <c r="F15" s="15">
        <v>3268.7</v>
      </c>
      <c r="G15" s="15">
        <v>81</v>
      </c>
      <c r="H15" s="15">
        <v>2</v>
      </c>
      <c r="I15" s="15">
        <v>412</v>
      </c>
      <c r="J15" s="15">
        <v>0</v>
      </c>
      <c r="K15" s="15">
        <v>0</v>
      </c>
      <c r="L15" s="15">
        <v>0</v>
      </c>
      <c r="M15" s="15">
        <v>0</v>
      </c>
      <c r="N15" s="15">
        <v>470.2</v>
      </c>
      <c r="O15" s="15">
        <v>953.3</v>
      </c>
      <c r="P15" s="15">
        <v>0</v>
      </c>
      <c r="Q15" s="15">
        <v>3615.9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3052.7</v>
      </c>
      <c r="AB15" s="15">
        <v>2285.6999999999998</v>
      </c>
      <c r="AC15" s="15">
        <v>0</v>
      </c>
      <c r="AD15" s="15">
        <v>0</v>
      </c>
      <c r="AE15" s="15">
        <v>0</v>
      </c>
      <c r="AF15" s="15">
        <v>0</v>
      </c>
      <c r="AG15" s="15">
        <v>101.3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11326.9</v>
      </c>
      <c r="AQ15" s="15">
        <v>0</v>
      </c>
      <c r="AR15" s="15">
        <v>9105.6</v>
      </c>
      <c r="AS15" s="15">
        <v>338.8</v>
      </c>
      <c r="AT15" s="15">
        <v>427.6</v>
      </c>
      <c r="AU15" s="15">
        <v>0</v>
      </c>
      <c r="AV15" s="15">
        <v>0</v>
      </c>
      <c r="AW15" s="15">
        <v>0</v>
      </c>
      <c r="AX15" s="15">
        <v>0</v>
      </c>
      <c r="AY15" s="15">
        <v>0</v>
      </c>
      <c r="AZ15" s="15">
        <v>1907</v>
      </c>
      <c r="BA15" s="15">
        <v>136.6</v>
      </c>
      <c r="BB15" s="15">
        <v>0</v>
      </c>
      <c r="BC15" s="15">
        <v>2135.6999999999998</v>
      </c>
      <c r="BD15" s="15">
        <v>741</v>
      </c>
      <c r="BE15" s="15">
        <v>0</v>
      </c>
      <c r="BF15" s="15">
        <v>3266.8</v>
      </c>
      <c r="BG15" s="15">
        <v>0</v>
      </c>
      <c r="BH15" s="15">
        <v>0</v>
      </c>
      <c r="BI15" s="15">
        <v>0</v>
      </c>
      <c r="BJ15" s="15">
        <v>805.7</v>
      </c>
      <c r="BK15" s="15">
        <v>2525.8000000000002</v>
      </c>
      <c r="BL15" s="15">
        <v>0</v>
      </c>
      <c r="BM15" s="15">
        <v>0</v>
      </c>
      <c r="BN15" s="15">
        <v>227.7</v>
      </c>
      <c r="BO15" s="15">
        <v>0</v>
      </c>
      <c r="BP15" s="15">
        <v>0</v>
      </c>
      <c r="BQ15" s="15">
        <v>128.1</v>
      </c>
      <c r="BR15" s="15">
        <v>0</v>
      </c>
      <c r="BS15" s="15">
        <v>0</v>
      </c>
      <c r="BT15" s="15">
        <v>0</v>
      </c>
      <c r="BU15" s="15">
        <v>0</v>
      </c>
      <c r="BV15" s="15">
        <v>30.7</v>
      </c>
      <c r="BW15" s="15">
        <v>31.2</v>
      </c>
      <c r="BX15" s="15">
        <v>0</v>
      </c>
      <c r="BY15" s="15">
        <v>0</v>
      </c>
      <c r="BZ15" s="15">
        <v>0</v>
      </c>
      <c r="CA15" s="15">
        <v>0</v>
      </c>
      <c r="CB15" s="15">
        <v>6001.5</v>
      </c>
      <c r="CC15" s="15">
        <v>0</v>
      </c>
      <c r="CD15" s="15">
        <v>0</v>
      </c>
      <c r="CE15" s="15">
        <v>0</v>
      </c>
      <c r="CF15" s="15">
        <v>0</v>
      </c>
      <c r="CG15" s="15">
        <v>0</v>
      </c>
      <c r="CH15" s="15">
        <v>0</v>
      </c>
      <c r="CI15" s="15">
        <v>0</v>
      </c>
      <c r="CJ15" s="15">
        <v>0</v>
      </c>
      <c r="CK15" s="15">
        <v>0</v>
      </c>
      <c r="CL15" s="15">
        <v>0</v>
      </c>
      <c r="CM15" s="15">
        <v>0</v>
      </c>
      <c r="CN15" s="15">
        <v>1672</v>
      </c>
      <c r="CO15" s="15">
        <v>1057.7</v>
      </c>
      <c r="CP15" s="15">
        <v>0</v>
      </c>
      <c r="CQ15" s="15">
        <v>0</v>
      </c>
      <c r="CR15" s="15">
        <v>0</v>
      </c>
      <c r="CS15" s="15">
        <v>0</v>
      </c>
      <c r="CT15" s="15">
        <v>0</v>
      </c>
      <c r="CU15" s="15">
        <v>0</v>
      </c>
      <c r="CV15" s="15">
        <v>0</v>
      </c>
      <c r="CW15" s="15">
        <v>0</v>
      </c>
      <c r="CX15" s="15">
        <v>0</v>
      </c>
      <c r="CY15" s="15">
        <v>0</v>
      </c>
      <c r="CZ15" s="15">
        <v>0</v>
      </c>
      <c r="DA15" s="15">
        <v>0</v>
      </c>
      <c r="DB15" s="15">
        <v>0</v>
      </c>
      <c r="DC15" s="15">
        <v>0</v>
      </c>
      <c r="DD15" s="15">
        <v>0</v>
      </c>
      <c r="DE15" s="15">
        <v>0</v>
      </c>
      <c r="DF15" s="15">
        <v>295.39999999999998</v>
      </c>
      <c r="DG15" s="15">
        <v>0</v>
      </c>
      <c r="DH15" s="15">
        <v>0</v>
      </c>
      <c r="DI15" s="15">
        <v>195.2</v>
      </c>
      <c r="DJ15" s="15">
        <v>0</v>
      </c>
      <c r="DK15" s="15">
        <v>0</v>
      </c>
      <c r="DL15" s="15">
        <v>185.5</v>
      </c>
      <c r="DM15" s="15">
        <v>36.299999999999997</v>
      </c>
      <c r="DN15" s="15">
        <v>0</v>
      </c>
      <c r="DO15" s="15">
        <v>0</v>
      </c>
      <c r="DP15" s="15">
        <v>0</v>
      </c>
      <c r="DQ15" s="15">
        <v>0</v>
      </c>
      <c r="DR15" s="15">
        <v>0</v>
      </c>
      <c r="DS15" s="15">
        <v>0</v>
      </c>
      <c r="DT15" s="15">
        <v>0</v>
      </c>
      <c r="DU15" s="15">
        <v>0</v>
      </c>
      <c r="DV15" s="15">
        <v>0</v>
      </c>
      <c r="DW15" s="15">
        <v>0</v>
      </c>
      <c r="DX15" s="15">
        <v>0</v>
      </c>
      <c r="DY15" s="15">
        <v>0</v>
      </c>
      <c r="DZ15" s="15">
        <v>0</v>
      </c>
      <c r="EA15" s="15">
        <v>124.8</v>
      </c>
      <c r="EB15" s="15">
        <v>0</v>
      </c>
      <c r="EC15" s="15">
        <v>0</v>
      </c>
      <c r="ED15" s="15">
        <v>120.1</v>
      </c>
      <c r="EE15" s="15">
        <v>0</v>
      </c>
      <c r="EF15" s="15">
        <v>127.3</v>
      </c>
      <c r="EG15" s="15">
        <v>0</v>
      </c>
      <c r="EH15" s="15">
        <v>0</v>
      </c>
      <c r="EI15" s="15">
        <v>1581</v>
      </c>
      <c r="EJ15" s="15">
        <v>675</v>
      </c>
      <c r="EK15" s="15">
        <v>0</v>
      </c>
      <c r="EL15" s="15">
        <v>0</v>
      </c>
      <c r="EM15" s="15">
        <v>0</v>
      </c>
      <c r="EN15" s="15">
        <v>0</v>
      </c>
      <c r="EO15" s="15">
        <v>0</v>
      </c>
      <c r="EP15" s="15">
        <v>0</v>
      </c>
      <c r="EQ15" s="15">
        <v>66.099999999999994</v>
      </c>
      <c r="ER15" s="15">
        <v>0</v>
      </c>
      <c r="ES15" s="15">
        <v>0</v>
      </c>
      <c r="ET15" s="15">
        <v>80.099999999999994</v>
      </c>
      <c r="EU15" s="15">
        <v>0</v>
      </c>
      <c r="EV15" s="15">
        <v>0</v>
      </c>
      <c r="EW15" s="15">
        <v>0</v>
      </c>
      <c r="EX15" s="15">
        <v>0</v>
      </c>
      <c r="EY15" s="15">
        <v>0</v>
      </c>
      <c r="EZ15" s="15">
        <v>0</v>
      </c>
      <c r="FA15" s="15">
        <v>0</v>
      </c>
      <c r="FB15" s="15">
        <v>0</v>
      </c>
      <c r="FC15" s="15">
        <v>0</v>
      </c>
      <c r="FD15" s="15">
        <v>0</v>
      </c>
      <c r="FE15" s="15">
        <v>0</v>
      </c>
      <c r="FF15" s="15">
        <v>0</v>
      </c>
      <c r="FG15" s="15">
        <v>0</v>
      </c>
      <c r="FH15" s="15">
        <v>0</v>
      </c>
      <c r="FI15" s="15">
        <v>0</v>
      </c>
      <c r="FJ15" s="15">
        <v>0</v>
      </c>
      <c r="FK15" s="15">
        <v>148.6</v>
      </c>
      <c r="FL15" s="15">
        <v>420.3</v>
      </c>
      <c r="FM15" s="15">
        <v>280.2</v>
      </c>
      <c r="FN15" s="15">
        <v>3636.7</v>
      </c>
      <c r="FO15" s="15">
        <v>0</v>
      </c>
      <c r="FP15" s="15">
        <v>0</v>
      </c>
      <c r="FQ15" s="15">
        <v>0</v>
      </c>
      <c r="FR15" s="15">
        <v>0</v>
      </c>
      <c r="FS15" s="15">
        <v>0</v>
      </c>
      <c r="FT15" s="15">
        <v>0</v>
      </c>
      <c r="FU15" s="15">
        <v>0</v>
      </c>
      <c r="FV15" s="15">
        <v>0</v>
      </c>
      <c r="FW15" s="15">
        <v>0</v>
      </c>
      <c r="FX15" s="15">
        <v>0</v>
      </c>
      <c r="FY15" s="15">
        <v>0</v>
      </c>
      <c r="FZ15" s="15">
        <f>SUM(C15:FY15)</f>
        <v>72913.300000000017</v>
      </c>
      <c r="GA15" s="15"/>
      <c r="GB15" s="15"/>
      <c r="GC15" s="15"/>
      <c r="GD15" s="15"/>
      <c r="GE15" s="35"/>
      <c r="GF15" s="35"/>
      <c r="GG15" s="18"/>
      <c r="GH15" s="18"/>
      <c r="GI15" s="18"/>
      <c r="GJ15" s="18"/>
      <c r="GK15" s="18"/>
      <c r="GL15" s="18"/>
      <c r="GM15" s="18"/>
    </row>
    <row r="16" spans="1:256" x14ac:dyDescent="0.2">
      <c r="A16" s="24" t="s">
        <v>241</v>
      </c>
      <c r="B16" s="2" t="s">
        <v>242</v>
      </c>
      <c r="C16" s="36">
        <v>7322</v>
      </c>
      <c r="D16" s="36">
        <v>42959.7</v>
      </c>
      <c r="E16" s="36">
        <v>7221.4</v>
      </c>
      <c r="F16" s="36">
        <v>15458.9</v>
      </c>
      <c r="G16" s="36">
        <v>1047.5999999999999</v>
      </c>
      <c r="H16" s="36">
        <v>952.5</v>
      </c>
      <c r="I16" s="36">
        <v>12238.4</v>
      </c>
      <c r="J16" s="36">
        <v>2096.1</v>
      </c>
      <c r="K16" s="36">
        <v>297.39999999999998</v>
      </c>
      <c r="L16" s="36">
        <v>2931.4</v>
      </c>
      <c r="M16" s="36">
        <v>1489.5</v>
      </c>
      <c r="N16" s="36">
        <v>49788</v>
      </c>
      <c r="O16" s="36">
        <v>14928</v>
      </c>
      <c r="P16" s="36">
        <v>157.1</v>
      </c>
      <c r="Q16" s="36">
        <v>36551.800000000003</v>
      </c>
      <c r="R16" s="36">
        <v>453.4</v>
      </c>
      <c r="S16" s="36">
        <v>1482.3</v>
      </c>
      <c r="T16" s="36">
        <v>147</v>
      </c>
      <c r="U16" s="36">
        <v>67.2</v>
      </c>
      <c r="V16" s="36">
        <v>270</v>
      </c>
      <c r="W16" s="33">
        <v>284</v>
      </c>
      <c r="X16" s="33">
        <v>48.7</v>
      </c>
      <c r="Y16" s="36">
        <v>528.6</v>
      </c>
      <c r="Z16" s="36">
        <v>271.3</v>
      </c>
      <c r="AA16" s="36">
        <v>26120.2</v>
      </c>
      <c r="AB16" s="36">
        <v>28317.5</v>
      </c>
      <c r="AC16" s="36">
        <v>939</v>
      </c>
      <c r="AD16" s="36">
        <v>1068.8</v>
      </c>
      <c r="AE16" s="36">
        <v>114.5</v>
      </c>
      <c r="AF16" s="36">
        <v>175.6</v>
      </c>
      <c r="AG16" s="36">
        <v>907.1</v>
      </c>
      <c r="AH16" s="36">
        <v>1050</v>
      </c>
      <c r="AI16" s="36">
        <v>328.4</v>
      </c>
      <c r="AJ16" s="36">
        <v>253.70000000000002</v>
      </c>
      <c r="AK16" s="36">
        <v>235.9</v>
      </c>
      <c r="AL16" s="36">
        <v>270.5</v>
      </c>
      <c r="AM16" s="36">
        <v>485.6</v>
      </c>
      <c r="AN16" s="36">
        <v>449</v>
      </c>
      <c r="AO16" s="36">
        <v>5063.3999999999996</v>
      </c>
      <c r="AP16" s="36">
        <v>75004.5</v>
      </c>
      <c r="AQ16" s="36">
        <v>267</v>
      </c>
      <c r="AR16" s="36">
        <v>59606.400000000001</v>
      </c>
      <c r="AS16" s="36">
        <v>6124.5999999999995</v>
      </c>
      <c r="AT16" s="36">
        <v>2576.3000000000002</v>
      </c>
      <c r="AU16" s="36">
        <v>357.7</v>
      </c>
      <c r="AV16" s="36">
        <v>306</v>
      </c>
      <c r="AW16" s="36">
        <v>222.4</v>
      </c>
      <c r="AX16" s="36">
        <v>45.800000000000004</v>
      </c>
      <c r="AY16" s="36">
        <v>582.29999999999995</v>
      </c>
      <c r="AZ16" s="36">
        <v>10359.6</v>
      </c>
      <c r="BA16" s="36">
        <v>8578.2999999999993</v>
      </c>
      <c r="BB16" s="36">
        <v>7204.1</v>
      </c>
      <c r="BC16" s="36">
        <v>30220.800000000003</v>
      </c>
      <c r="BD16" s="36">
        <v>4405.3</v>
      </c>
      <c r="BE16" s="36">
        <v>1434.5</v>
      </c>
      <c r="BF16" s="36">
        <v>22437.9</v>
      </c>
      <c r="BG16" s="36">
        <v>942.2</v>
      </c>
      <c r="BH16" s="36">
        <v>648.5</v>
      </c>
      <c r="BI16" s="36">
        <v>237.8</v>
      </c>
      <c r="BJ16" s="36">
        <v>5667.7</v>
      </c>
      <c r="BK16" s="36">
        <v>14283.7</v>
      </c>
      <c r="BL16" s="36">
        <v>183.8</v>
      </c>
      <c r="BM16" s="36">
        <v>305.5</v>
      </c>
      <c r="BN16" s="36">
        <v>3775.8</v>
      </c>
      <c r="BO16" s="36">
        <v>1630.8999999999999</v>
      </c>
      <c r="BP16" s="36">
        <v>207.7</v>
      </c>
      <c r="BQ16" s="36">
        <v>5334</v>
      </c>
      <c r="BR16" s="36">
        <v>4526.5</v>
      </c>
      <c r="BS16" s="36">
        <v>1153.2</v>
      </c>
      <c r="BT16" s="36">
        <v>331</v>
      </c>
      <c r="BU16" s="36">
        <v>446.70000000000005</v>
      </c>
      <c r="BV16" s="36">
        <v>1301.6000000000001</v>
      </c>
      <c r="BW16" s="36">
        <v>1720.3</v>
      </c>
      <c r="BX16" s="36">
        <v>82.399999999999991</v>
      </c>
      <c r="BY16" s="36">
        <v>573.30000000000007</v>
      </c>
      <c r="BZ16" s="36">
        <v>234.10000000000002</v>
      </c>
      <c r="CA16" s="36">
        <v>188.10000000000002</v>
      </c>
      <c r="CB16" s="36">
        <v>81018.2</v>
      </c>
      <c r="CC16" s="36">
        <v>175.8</v>
      </c>
      <c r="CD16" s="36">
        <v>79.099999999999994</v>
      </c>
      <c r="CE16" s="36">
        <v>149.89999999999998</v>
      </c>
      <c r="CF16" s="36">
        <v>116.5</v>
      </c>
      <c r="CG16" s="36">
        <v>183</v>
      </c>
      <c r="CH16" s="36">
        <v>121.3</v>
      </c>
      <c r="CI16" s="36">
        <v>735.8</v>
      </c>
      <c r="CJ16" s="36">
        <v>1088.5</v>
      </c>
      <c r="CK16" s="36">
        <v>4792.7</v>
      </c>
      <c r="CL16" s="36">
        <v>1323.2</v>
      </c>
      <c r="CM16" s="36">
        <v>770.2</v>
      </c>
      <c r="CN16" s="36">
        <v>26810</v>
      </c>
      <c r="CO16" s="36">
        <v>14672.9</v>
      </c>
      <c r="CP16" s="36">
        <v>1126.2</v>
      </c>
      <c r="CQ16" s="36">
        <v>1435.8</v>
      </c>
      <c r="CR16" s="36">
        <v>198.3</v>
      </c>
      <c r="CS16" s="36">
        <v>337.6</v>
      </c>
      <c r="CT16" s="36">
        <v>110.4</v>
      </c>
      <c r="CU16" s="36">
        <v>433.6</v>
      </c>
      <c r="CV16" s="36">
        <v>55.5</v>
      </c>
      <c r="CW16" s="36">
        <v>167.1</v>
      </c>
      <c r="CX16" s="36">
        <v>451.5</v>
      </c>
      <c r="CY16" s="36">
        <v>199.9</v>
      </c>
      <c r="CZ16" s="36">
        <v>2300.6</v>
      </c>
      <c r="DA16" s="36">
        <v>180</v>
      </c>
      <c r="DB16" s="36">
        <v>308</v>
      </c>
      <c r="DC16" s="36">
        <v>172</v>
      </c>
      <c r="DD16" s="36">
        <v>122.6</v>
      </c>
      <c r="DE16" s="36">
        <v>462.8</v>
      </c>
      <c r="DF16" s="36">
        <v>21566.5</v>
      </c>
      <c r="DG16" s="36">
        <v>97.7</v>
      </c>
      <c r="DH16" s="36">
        <v>2224.8000000000002</v>
      </c>
      <c r="DI16" s="36">
        <v>2824</v>
      </c>
      <c r="DJ16" s="36">
        <v>665.1</v>
      </c>
      <c r="DK16" s="36">
        <v>367.29999999999995</v>
      </c>
      <c r="DL16" s="36">
        <v>6029</v>
      </c>
      <c r="DM16" s="36">
        <v>311.5</v>
      </c>
      <c r="DN16" s="36">
        <v>1428.3</v>
      </c>
      <c r="DO16" s="36">
        <v>2988.8</v>
      </c>
      <c r="DP16" s="36">
        <v>199.9</v>
      </c>
      <c r="DQ16" s="36">
        <v>497.29999999999995</v>
      </c>
      <c r="DR16" s="36">
        <v>1330.5</v>
      </c>
      <c r="DS16" s="36">
        <v>825.9</v>
      </c>
      <c r="DT16" s="36">
        <v>174.9</v>
      </c>
      <c r="DU16" s="36">
        <v>411.1</v>
      </c>
      <c r="DV16" s="36">
        <v>199</v>
      </c>
      <c r="DW16" s="36">
        <v>360.6</v>
      </c>
      <c r="DX16" s="36">
        <v>214.3</v>
      </c>
      <c r="DY16" s="36">
        <v>333.6</v>
      </c>
      <c r="DZ16" s="36">
        <v>1115.5</v>
      </c>
      <c r="EA16" s="36">
        <v>520.29999999999995</v>
      </c>
      <c r="EB16" s="36">
        <v>592.20000000000005</v>
      </c>
      <c r="EC16" s="36">
        <v>290.2</v>
      </c>
      <c r="ED16" s="36">
        <v>1645.8</v>
      </c>
      <c r="EE16" s="36">
        <v>227.2</v>
      </c>
      <c r="EF16" s="36">
        <v>1576.8999999999999</v>
      </c>
      <c r="EG16" s="36">
        <v>272.7</v>
      </c>
      <c r="EH16" s="36">
        <v>226.9</v>
      </c>
      <c r="EI16" s="36">
        <v>17128.3</v>
      </c>
      <c r="EJ16" s="36">
        <v>8579.9</v>
      </c>
      <c r="EK16" s="36">
        <v>647.79999999999995</v>
      </c>
      <c r="EL16" s="36">
        <v>454.1</v>
      </c>
      <c r="EM16" s="36">
        <v>569</v>
      </c>
      <c r="EN16" s="36">
        <v>1151.5999999999999</v>
      </c>
      <c r="EO16" s="36">
        <v>469.3</v>
      </c>
      <c r="EP16" s="36">
        <v>392.79999999999995</v>
      </c>
      <c r="EQ16" s="36">
        <v>2234.1999999999998</v>
      </c>
      <c r="ER16" s="36">
        <v>378.6</v>
      </c>
      <c r="ES16" s="36">
        <v>116.5</v>
      </c>
      <c r="ET16" s="36">
        <v>199.6</v>
      </c>
      <c r="EU16" s="36">
        <v>580.1</v>
      </c>
      <c r="EV16" s="36">
        <v>67.3</v>
      </c>
      <c r="EW16" s="36">
        <v>721.6</v>
      </c>
      <c r="EX16" s="36">
        <v>260.5</v>
      </c>
      <c r="EY16" s="36">
        <v>867</v>
      </c>
      <c r="EZ16" s="36">
        <v>124.4</v>
      </c>
      <c r="FA16" s="36">
        <v>2939.8</v>
      </c>
      <c r="FB16" s="36">
        <v>411</v>
      </c>
      <c r="FC16" s="36">
        <v>2667.4</v>
      </c>
      <c r="FD16" s="36">
        <v>369.8</v>
      </c>
      <c r="FE16" s="36">
        <v>101</v>
      </c>
      <c r="FF16" s="36">
        <v>186.7</v>
      </c>
      <c r="FG16" s="36">
        <v>107</v>
      </c>
      <c r="FH16" s="36">
        <v>94.8</v>
      </c>
      <c r="FI16" s="36">
        <v>1807.8</v>
      </c>
      <c r="FJ16" s="36">
        <v>1749.9</v>
      </c>
      <c r="FK16" s="36">
        <v>2143.1</v>
      </c>
      <c r="FL16" s="36">
        <v>4315.8999999999996</v>
      </c>
      <c r="FM16" s="36">
        <v>3075.9</v>
      </c>
      <c r="FN16" s="36">
        <v>18882</v>
      </c>
      <c r="FO16" s="36">
        <v>1104.1999999999998</v>
      </c>
      <c r="FP16" s="36">
        <v>2280.4</v>
      </c>
      <c r="FQ16" s="36">
        <v>831.5</v>
      </c>
      <c r="FR16" s="36">
        <v>147.30000000000001</v>
      </c>
      <c r="FS16" s="36">
        <v>163.9</v>
      </c>
      <c r="FT16" s="36">
        <v>95.399999999999991</v>
      </c>
      <c r="FU16" s="36">
        <v>782.9</v>
      </c>
      <c r="FV16" s="36">
        <v>670.4</v>
      </c>
      <c r="FW16" s="36">
        <v>137.30000000000001</v>
      </c>
      <c r="FX16" s="36">
        <v>82</v>
      </c>
      <c r="FY16" s="16"/>
      <c r="FZ16" s="11">
        <f t="shared" ref="FZ16:FZ22" si="7">SUM(C16:FX16)</f>
        <v>807986.60000000056</v>
      </c>
      <c r="GA16" s="15"/>
      <c r="GB16" s="11"/>
      <c r="GC16" s="11"/>
      <c r="GD16" s="11"/>
      <c r="GE16" s="15"/>
      <c r="GF16" s="15"/>
      <c r="GG16" s="18"/>
      <c r="GH16" s="18"/>
      <c r="GI16" s="18"/>
      <c r="GJ16" s="18"/>
      <c r="GK16" s="18"/>
      <c r="GL16" s="18"/>
      <c r="GM16" s="18"/>
    </row>
    <row r="17" spans="1:195" x14ac:dyDescent="0.2">
      <c r="A17" s="4" t="s">
        <v>243</v>
      </c>
      <c r="B17" s="2" t="s">
        <v>244</v>
      </c>
      <c r="C17" s="11">
        <v>5609.5</v>
      </c>
      <c r="D17" s="11">
        <v>35733.5</v>
      </c>
      <c r="E17" s="11">
        <v>6416.5</v>
      </c>
      <c r="F17" s="11">
        <v>14504</v>
      </c>
      <c r="G17" s="11">
        <v>994.5</v>
      </c>
      <c r="H17" s="11">
        <v>926</v>
      </c>
      <c r="I17" s="11">
        <v>9189</v>
      </c>
      <c r="J17" s="11">
        <v>2008.5</v>
      </c>
      <c r="K17" s="11">
        <v>279</v>
      </c>
      <c r="L17" s="11">
        <v>2632</v>
      </c>
      <c r="M17" s="11">
        <v>1431</v>
      </c>
      <c r="N17" s="11">
        <v>49312.5</v>
      </c>
      <c r="O17" s="11">
        <v>14561.5</v>
      </c>
      <c r="P17" s="11">
        <v>153.5</v>
      </c>
      <c r="Q17" s="11">
        <v>35494</v>
      </c>
      <c r="R17" s="11">
        <v>426.5</v>
      </c>
      <c r="S17" s="11">
        <v>1358</v>
      </c>
      <c r="T17" s="11">
        <v>131.5</v>
      </c>
      <c r="U17" s="11">
        <v>65.5</v>
      </c>
      <c r="V17" s="11">
        <v>249.5</v>
      </c>
      <c r="W17" s="11">
        <v>53.5</v>
      </c>
      <c r="X17" s="11">
        <v>47.5</v>
      </c>
      <c r="Y17" s="11">
        <v>478</v>
      </c>
      <c r="Z17" s="11">
        <v>257</v>
      </c>
      <c r="AA17" s="11">
        <v>25788.5</v>
      </c>
      <c r="AB17" s="11">
        <v>27865.5</v>
      </c>
      <c r="AC17" s="11">
        <v>922</v>
      </c>
      <c r="AD17" s="11">
        <v>1026</v>
      </c>
      <c r="AE17" s="11">
        <v>113.5</v>
      </c>
      <c r="AF17" s="11">
        <v>167.5</v>
      </c>
      <c r="AG17" s="11">
        <v>880.5</v>
      </c>
      <c r="AH17" s="11">
        <v>963</v>
      </c>
      <c r="AI17" s="11">
        <v>315.5</v>
      </c>
      <c r="AJ17" s="11">
        <v>216.5</v>
      </c>
      <c r="AK17" s="11">
        <v>229.5</v>
      </c>
      <c r="AL17" s="11">
        <v>261.5</v>
      </c>
      <c r="AM17" s="11">
        <v>467</v>
      </c>
      <c r="AN17" s="11">
        <v>398</v>
      </c>
      <c r="AO17" s="11">
        <v>4808</v>
      </c>
      <c r="AP17" s="11">
        <v>72270.5</v>
      </c>
      <c r="AQ17" s="11">
        <v>253.5</v>
      </c>
      <c r="AR17" s="11">
        <v>56102.5</v>
      </c>
      <c r="AS17" s="11">
        <v>5888</v>
      </c>
      <c r="AT17" s="11">
        <v>2448.5</v>
      </c>
      <c r="AU17" s="11">
        <v>351</v>
      </c>
      <c r="AV17" s="11">
        <v>295.5</v>
      </c>
      <c r="AW17" s="11">
        <v>182</v>
      </c>
      <c r="AX17" s="11">
        <v>34.5</v>
      </c>
      <c r="AY17" s="11">
        <v>489</v>
      </c>
      <c r="AZ17" s="11">
        <v>10082.5</v>
      </c>
      <c r="BA17" s="11">
        <v>8454</v>
      </c>
      <c r="BB17" s="11">
        <v>7083.5</v>
      </c>
      <c r="BC17" s="11">
        <v>27184</v>
      </c>
      <c r="BD17" s="11">
        <v>4335.5</v>
      </c>
      <c r="BE17" s="11">
        <v>1427</v>
      </c>
      <c r="BF17" s="11">
        <v>22245.5</v>
      </c>
      <c r="BG17" s="11">
        <v>904</v>
      </c>
      <c r="BH17" s="11">
        <v>614.5</v>
      </c>
      <c r="BI17" s="11">
        <v>189</v>
      </c>
      <c r="BJ17" s="11">
        <v>5618</v>
      </c>
      <c r="BK17" s="11">
        <v>13709.5</v>
      </c>
      <c r="BL17" s="11">
        <v>151.5</v>
      </c>
      <c r="BM17" s="11">
        <v>280</v>
      </c>
      <c r="BN17" s="11">
        <v>3636</v>
      </c>
      <c r="BO17" s="11">
        <v>1540</v>
      </c>
      <c r="BP17" s="11">
        <v>186.5</v>
      </c>
      <c r="BQ17" s="11">
        <v>5020.5</v>
      </c>
      <c r="BR17" s="11">
        <v>4447</v>
      </c>
      <c r="BS17" s="11">
        <v>1034</v>
      </c>
      <c r="BT17" s="11">
        <v>322</v>
      </c>
      <c r="BU17" s="11">
        <v>412</v>
      </c>
      <c r="BV17" s="11">
        <v>1173.5</v>
      </c>
      <c r="BW17" s="11">
        <v>1683.5</v>
      </c>
      <c r="BX17" s="11">
        <v>72.5</v>
      </c>
      <c r="BY17" s="11">
        <v>504.5</v>
      </c>
      <c r="BZ17" s="11">
        <v>207</v>
      </c>
      <c r="CA17" s="11">
        <v>166.5</v>
      </c>
      <c r="CB17" s="11">
        <v>79186.5</v>
      </c>
      <c r="CC17" s="11">
        <v>169</v>
      </c>
      <c r="CD17" s="11">
        <v>75.5</v>
      </c>
      <c r="CE17" s="11">
        <v>135.5</v>
      </c>
      <c r="CF17" s="11">
        <v>113</v>
      </c>
      <c r="CG17" s="11">
        <v>140.5</v>
      </c>
      <c r="CH17" s="11">
        <v>119</v>
      </c>
      <c r="CI17" s="11">
        <v>711.5</v>
      </c>
      <c r="CJ17" s="11">
        <v>1042</v>
      </c>
      <c r="CK17" s="11">
        <v>4154</v>
      </c>
      <c r="CL17" s="11">
        <v>1282</v>
      </c>
      <c r="CM17" s="11">
        <v>718.5</v>
      </c>
      <c r="CN17" s="11">
        <v>25479.5</v>
      </c>
      <c r="CO17" s="11">
        <v>14455</v>
      </c>
      <c r="CP17" s="11">
        <v>1081</v>
      </c>
      <c r="CQ17" s="11">
        <v>1319</v>
      </c>
      <c r="CR17" s="11">
        <v>166.5</v>
      </c>
      <c r="CS17" s="11">
        <v>331</v>
      </c>
      <c r="CT17" s="11">
        <v>70.5</v>
      </c>
      <c r="CU17" s="11">
        <v>25</v>
      </c>
      <c r="CV17" s="11">
        <v>49.5</v>
      </c>
      <c r="CW17" s="11">
        <v>162</v>
      </c>
      <c r="CX17" s="11">
        <v>425.5</v>
      </c>
      <c r="CY17" s="11">
        <v>36</v>
      </c>
      <c r="CZ17" s="11">
        <v>2120.5</v>
      </c>
      <c r="DA17" s="11">
        <v>169.5</v>
      </c>
      <c r="DB17" s="11">
        <v>302</v>
      </c>
      <c r="DC17" s="11">
        <v>169</v>
      </c>
      <c r="DD17" s="11">
        <v>90</v>
      </c>
      <c r="DE17" s="11">
        <v>445.5</v>
      </c>
      <c r="DF17" s="11">
        <v>20516</v>
      </c>
      <c r="DG17" s="11">
        <v>79</v>
      </c>
      <c r="DH17" s="11">
        <v>2063</v>
      </c>
      <c r="DI17" s="11">
        <v>2652</v>
      </c>
      <c r="DJ17" s="11">
        <v>653.5</v>
      </c>
      <c r="DK17" s="11">
        <v>358</v>
      </c>
      <c r="DL17" s="11">
        <v>5791</v>
      </c>
      <c r="DM17" s="11">
        <v>296.5</v>
      </c>
      <c r="DN17" s="11">
        <v>1370.5</v>
      </c>
      <c r="DO17" s="11">
        <v>2890</v>
      </c>
      <c r="DP17" s="11">
        <v>189.5</v>
      </c>
      <c r="DQ17" s="11">
        <v>458</v>
      </c>
      <c r="DR17" s="11">
        <v>1253</v>
      </c>
      <c r="DS17" s="11">
        <v>797</v>
      </c>
      <c r="DT17" s="11">
        <v>155</v>
      </c>
      <c r="DU17" s="11">
        <v>396</v>
      </c>
      <c r="DV17" s="11">
        <v>191.5</v>
      </c>
      <c r="DW17" s="11">
        <v>345.5</v>
      </c>
      <c r="DX17" s="11">
        <v>171</v>
      </c>
      <c r="DY17" s="11">
        <v>326.5</v>
      </c>
      <c r="DZ17" s="11">
        <v>979</v>
      </c>
      <c r="EA17" s="11">
        <v>478</v>
      </c>
      <c r="EB17" s="11">
        <v>576</v>
      </c>
      <c r="EC17" s="11">
        <v>279.5</v>
      </c>
      <c r="ED17" s="11">
        <v>1616.5</v>
      </c>
      <c r="EE17" s="11">
        <v>223.5</v>
      </c>
      <c r="EF17" s="11">
        <v>1488.5</v>
      </c>
      <c r="EG17" s="11">
        <v>261.5</v>
      </c>
      <c r="EH17" s="11">
        <v>207</v>
      </c>
      <c r="EI17" s="11">
        <v>16191</v>
      </c>
      <c r="EJ17" s="11">
        <v>8443</v>
      </c>
      <c r="EK17" s="11">
        <v>628</v>
      </c>
      <c r="EL17" s="11">
        <v>441</v>
      </c>
      <c r="EM17" s="11">
        <v>505</v>
      </c>
      <c r="EN17" s="11">
        <v>1008</v>
      </c>
      <c r="EO17" s="11">
        <v>439.5</v>
      </c>
      <c r="EP17" s="11">
        <v>334</v>
      </c>
      <c r="EQ17" s="11">
        <v>2207</v>
      </c>
      <c r="ER17" s="11">
        <v>346.5</v>
      </c>
      <c r="ES17" s="11">
        <v>103</v>
      </c>
      <c r="ET17" s="11">
        <v>186</v>
      </c>
      <c r="EU17" s="11">
        <v>562</v>
      </c>
      <c r="EV17" s="11">
        <v>63.5</v>
      </c>
      <c r="EW17" s="11">
        <v>706.5</v>
      </c>
      <c r="EX17" s="11">
        <v>237.5</v>
      </c>
      <c r="EY17" s="11">
        <v>221.5</v>
      </c>
      <c r="EZ17" s="11">
        <v>118.5</v>
      </c>
      <c r="FA17" s="11">
        <v>2866.5</v>
      </c>
      <c r="FB17" s="11">
        <v>340</v>
      </c>
      <c r="FC17" s="11">
        <v>2537.5</v>
      </c>
      <c r="FD17" s="11">
        <v>334.5</v>
      </c>
      <c r="FE17" s="11">
        <v>95</v>
      </c>
      <c r="FF17" s="11">
        <v>169.5</v>
      </c>
      <c r="FG17" s="11">
        <v>106</v>
      </c>
      <c r="FH17" s="11">
        <v>85</v>
      </c>
      <c r="FI17" s="11">
        <v>1710.5</v>
      </c>
      <c r="FJ17" s="11">
        <v>1707.5</v>
      </c>
      <c r="FK17" s="11">
        <v>2081.5</v>
      </c>
      <c r="FL17" s="11">
        <v>4262.5</v>
      </c>
      <c r="FM17" s="11">
        <v>3009</v>
      </c>
      <c r="FN17" s="11">
        <v>18493</v>
      </c>
      <c r="FO17" s="11">
        <v>1054</v>
      </c>
      <c r="FP17" s="11">
        <v>2192.5</v>
      </c>
      <c r="FQ17" s="11">
        <v>775.5</v>
      </c>
      <c r="FR17" s="11">
        <v>143</v>
      </c>
      <c r="FS17" s="11">
        <v>155</v>
      </c>
      <c r="FT17" s="11">
        <v>81.5</v>
      </c>
      <c r="FU17" s="11">
        <v>753.5</v>
      </c>
      <c r="FV17" s="11">
        <v>654.5</v>
      </c>
      <c r="FW17" s="11">
        <v>130.5</v>
      </c>
      <c r="FX17" s="11">
        <v>74.5</v>
      </c>
      <c r="FY17" s="11"/>
      <c r="FZ17" s="11">
        <f t="shared" si="7"/>
        <v>766093.5</v>
      </c>
      <c r="GA17" s="11"/>
      <c r="GB17" s="11"/>
      <c r="GC17" s="11"/>
      <c r="GD17" s="11"/>
      <c r="GE17" s="11"/>
      <c r="GF17" s="11"/>
      <c r="GG17" s="5"/>
      <c r="GH17" s="5"/>
      <c r="GI17" s="5"/>
      <c r="GJ17" s="5"/>
      <c r="GK17" s="5"/>
      <c r="GL17" s="5"/>
      <c r="GM17" s="5"/>
    </row>
    <row r="18" spans="1:195" x14ac:dyDescent="0.2">
      <c r="A18" s="4" t="s">
        <v>245</v>
      </c>
      <c r="B18" s="2" t="s">
        <v>246</v>
      </c>
      <c r="C18" s="37">
        <v>5604.5</v>
      </c>
      <c r="D18" s="37">
        <v>34828.5</v>
      </c>
      <c r="E18" s="37">
        <f>6686.5-468</f>
        <v>6218.5</v>
      </c>
      <c r="F18" s="37">
        <v>13907.5</v>
      </c>
      <c r="G18" s="37">
        <v>1054</v>
      </c>
      <c r="H18" s="37">
        <v>938</v>
      </c>
      <c r="I18" s="37">
        <v>9160.5</v>
      </c>
      <c r="J18" s="37">
        <v>1976</v>
      </c>
      <c r="K18" s="37">
        <v>286</v>
      </c>
      <c r="L18" s="37">
        <v>2652</v>
      </c>
      <c r="M18" s="37">
        <v>1439</v>
      </c>
      <c r="N18" s="37">
        <v>48927</v>
      </c>
      <c r="O18" s="37">
        <v>14739.5</v>
      </c>
      <c r="P18" s="37">
        <v>149.5</v>
      </c>
      <c r="Q18" s="37">
        <v>34528</v>
      </c>
      <c r="R18" s="37">
        <v>423.5</v>
      </c>
      <c r="S18" s="37">
        <v>1443.5</v>
      </c>
      <c r="T18" s="37">
        <v>148.5</v>
      </c>
      <c r="U18" s="37">
        <v>60.5</v>
      </c>
      <c r="V18" s="37">
        <v>254</v>
      </c>
      <c r="W18" s="37">
        <v>57.5</v>
      </c>
      <c r="X18" s="37">
        <v>46.5</v>
      </c>
      <c r="Y18" s="37">
        <v>488</v>
      </c>
      <c r="Z18" s="37">
        <v>267</v>
      </c>
      <c r="AA18" s="37">
        <v>25164.5</v>
      </c>
      <c r="AB18" s="37">
        <v>27742</v>
      </c>
      <c r="AC18" s="37">
        <v>894</v>
      </c>
      <c r="AD18" s="37">
        <v>1039</v>
      </c>
      <c r="AE18" s="37">
        <v>104.5</v>
      </c>
      <c r="AF18" s="37">
        <v>169</v>
      </c>
      <c r="AG18" s="37">
        <v>862.5</v>
      </c>
      <c r="AH18" s="37">
        <v>994.5</v>
      </c>
      <c r="AI18" s="37">
        <v>308.5</v>
      </c>
      <c r="AJ18" s="37">
        <v>235</v>
      </c>
      <c r="AK18" s="37">
        <v>221</v>
      </c>
      <c r="AL18" s="37">
        <v>250</v>
      </c>
      <c r="AM18" s="37">
        <v>468</v>
      </c>
      <c r="AN18" s="37">
        <v>417</v>
      </c>
      <c r="AO18" s="37">
        <v>4836</v>
      </c>
      <c r="AP18" s="37">
        <v>70061.5</v>
      </c>
      <c r="AQ18" s="37">
        <v>264</v>
      </c>
      <c r="AR18" s="37">
        <v>54517</v>
      </c>
      <c r="AS18" s="37">
        <v>5723.5</v>
      </c>
      <c r="AT18" s="37">
        <v>2418</v>
      </c>
      <c r="AU18" s="37">
        <v>333</v>
      </c>
      <c r="AV18" s="37">
        <v>295</v>
      </c>
      <c r="AW18" s="37">
        <v>206.5</v>
      </c>
      <c r="AX18" s="37">
        <v>32</v>
      </c>
      <c r="AY18" s="37">
        <f>573.5-61.5</f>
        <v>512</v>
      </c>
      <c r="AZ18" s="37">
        <v>10064</v>
      </c>
      <c r="BA18" s="37">
        <v>8228</v>
      </c>
      <c r="BB18" s="37">
        <v>6953.5</v>
      </c>
      <c r="BC18" s="37">
        <v>27231</v>
      </c>
      <c r="BD18" s="37">
        <v>4302.5</v>
      </c>
      <c r="BE18" s="37">
        <v>1336</v>
      </c>
      <c r="BF18" s="37">
        <v>21691.5</v>
      </c>
      <c r="BG18" s="37">
        <v>897</v>
      </c>
      <c r="BH18" s="37">
        <v>652</v>
      </c>
      <c r="BI18" s="37">
        <v>204.5</v>
      </c>
      <c r="BJ18" s="37">
        <v>5571</v>
      </c>
      <c r="BK18" s="37">
        <v>13870.5</v>
      </c>
      <c r="BL18" s="37">
        <v>174.5</v>
      </c>
      <c r="BM18" s="37">
        <v>293.5</v>
      </c>
      <c r="BN18" s="37">
        <v>3605</v>
      </c>
      <c r="BO18" s="37">
        <v>1567.5</v>
      </c>
      <c r="BP18" s="37">
        <v>199</v>
      </c>
      <c r="BQ18" s="37">
        <v>4948.5</v>
      </c>
      <c r="BR18" s="37">
        <v>4414</v>
      </c>
      <c r="BS18" s="37">
        <v>993</v>
      </c>
      <c r="BT18" s="37">
        <v>326</v>
      </c>
      <c r="BU18" s="37">
        <v>416</v>
      </c>
      <c r="BV18" s="37">
        <v>1224.5</v>
      </c>
      <c r="BW18" s="37">
        <v>1689</v>
      </c>
      <c r="BX18" s="37">
        <v>77</v>
      </c>
      <c r="BY18" s="37">
        <v>523.5</v>
      </c>
      <c r="BZ18" s="37">
        <v>206</v>
      </c>
      <c r="CA18" s="37">
        <v>179</v>
      </c>
      <c r="CB18" s="37">
        <v>79473</v>
      </c>
      <c r="CC18" s="37">
        <v>160.5</v>
      </c>
      <c r="CD18" s="37">
        <v>74.5</v>
      </c>
      <c r="CE18" s="37">
        <v>144</v>
      </c>
      <c r="CF18" s="37">
        <v>99.5</v>
      </c>
      <c r="CG18" s="37">
        <v>175</v>
      </c>
      <c r="CH18" s="37">
        <v>115</v>
      </c>
      <c r="CI18" s="37">
        <v>715</v>
      </c>
      <c r="CJ18" s="37">
        <v>1006</v>
      </c>
      <c r="CK18" s="37">
        <v>4269</v>
      </c>
      <c r="CL18" s="37">
        <v>1318</v>
      </c>
      <c r="CM18" s="37">
        <v>711.5</v>
      </c>
      <c r="CN18" s="37">
        <v>25035</v>
      </c>
      <c r="CO18" s="37">
        <v>14195</v>
      </c>
      <c r="CP18" s="37">
        <v>1072</v>
      </c>
      <c r="CQ18" s="37">
        <v>1300</v>
      </c>
      <c r="CR18" s="37">
        <v>199.5</v>
      </c>
      <c r="CS18" s="37">
        <v>315</v>
      </c>
      <c r="CT18" s="37">
        <v>93</v>
      </c>
      <c r="CU18" s="37">
        <v>25.5</v>
      </c>
      <c r="CV18" s="37">
        <v>54.5</v>
      </c>
      <c r="CW18" s="37">
        <v>151</v>
      </c>
      <c r="CX18" s="37">
        <v>423</v>
      </c>
      <c r="CY18" s="37">
        <v>48</v>
      </c>
      <c r="CZ18" s="37">
        <v>2211</v>
      </c>
      <c r="DA18" s="37">
        <v>181.5</v>
      </c>
      <c r="DB18" s="37">
        <v>303</v>
      </c>
      <c r="DC18" s="37">
        <v>158.5</v>
      </c>
      <c r="DD18" s="37">
        <v>105.5</v>
      </c>
      <c r="DE18" s="37">
        <v>430</v>
      </c>
      <c r="DF18" s="37">
        <v>20678</v>
      </c>
      <c r="DG18" s="37">
        <v>84.5</v>
      </c>
      <c r="DH18" s="37">
        <v>2151</v>
      </c>
      <c r="DI18" s="37">
        <v>2717</v>
      </c>
      <c r="DJ18" s="37">
        <v>616.5</v>
      </c>
      <c r="DK18" s="37">
        <v>357.5</v>
      </c>
      <c r="DL18" s="37">
        <v>5903.5</v>
      </c>
      <c r="DM18" s="37">
        <v>302</v>
      </c>
      <c r="DN18" s="37">
        <v>1384.5</v>
      </c>
      <c r="DO18" s="37">
        <v>2914.5</v>
      </c>
      <c r="DP18" s="37">
        <v>191.5</v>
      </c>
      <c r="DQ18" s="37">
        <v>467</v>
      </c>
      <c r="DR18" s="37">
        <v>1251</v>
      </c>
      <c r="DS18" s="37">
        <v>772</v>
      </c>
      <c r="DT18" s="37">
        <v>167</v>
      </c>
      <c r="DU18" s="37">
        <v>405</v>
      </c>
      <c r="DV18" s="37">
        <v>194</v>
      </c>
      <c r="DW18" s="37">
        <v>363</v>
      </c>
      <c r="DX18" s="37">
        <v>196</v>
      </c>
      <c r="DY18" s="37">
        <v>314</v>
      </c>
      <c r="DZ18" s="37">
        <v>1077.5</v>
      </c>
      <c r="EA18" s="37">
        <v>492.5</v>
      </c>
      <c r="EB18" s="37">
        <v>551.5</v>
      </c>
      <c r="EC18" s="37">
        <v>282.5</v>
      </c>
      <c r="ED18" s="37">
        <v>1622</v>
      </c>
      <c r="EE18" s="37">
        <v>217</v>
      </c>
      <c r="EF18" s="37">
        <v>1491</v>
      </c>
      <c r="EG18" s="37">
        <v>259</v>
      </c>
      <c r="EH18" s="37">
        <v>210.5</v>
      </c>
      <c r="EI18" s="37">
        <f>16460-155</f>
        <v>16305</v>
      </c>
      <c r="EJ18" s="37">
        <v>8346.5</v>
      </c>
      <c r="EK18" s="37">
        <v>586.5</v>
      </c>
      <c r="EL18" s="37">
        <v>421</v>
      </c>
      <c r="EM18" s="37">
        <v>545.5</v>
      </c>
      <c r="EN18" s="37">
        <v>999.5</v>
      </c>
      <c r="EO18" s="37">
        <v>459.5</v>
      </c>
      <c r="EP18" s="37">
        <v>366.5</v>
      </c>
      <c r="EQ18" s="37">
        <v>2154</v>
      </c>
      <c r="ER18" s="37">
        <v>359</v>
      </c>
      <c r="ES18" s="37">
        <v>102</v>
      </c>
      <c r="ET18" s="37">
        <v>185</v>
      </c>
      <c r="EU18" s="37">
        <v>528.5</v>
      </c>
      <c r="EV18" s="37">
        <v>61.5</v>
      </c>
      <c r="EW18" s="37">
        <v>664.5</v>
      </c>
      <c r="EX18" s="37">
        <v>220</v>
      </c>
      <c r="EY18" s="37">
        <v>218.5</v>
      </c>
      <c r="EZ18" s="37">
        <v>116</v>
      </c>
      <c r="FA18" s="37">
        <v>2850</v>
      </c>
      <c r="FB18" s="37">
        <v>371</v>
      </c>
      <c r="FC18" s="37">
        <v>2541.5</v>
      </c>
      <c r="FD18" s="37">
        <v>360</v>
      </c>
      <c r="FE18" s="37">
        <v>100</v>
      </c>
      <c r="FF18" s="37">
        <v>186</v>
      </c>
      <c r="FG18" s="37">
        <v>100.5</v>
      </c>
      <c r="FH18" s="37">
        <v>98.5</v>
      </c>
      <c r="FI18" s="37">
        <v>1805</v>
      </c>
      <c r="FJ18" s="37">
        <v>1694</v>
      </c>
      <c r="FK18" s="37">
        <v>2096</v>
      </c>
      <c r="FL18" s="37">
        <v>4076.5</v>
      </c>
      <c r="FM18" s="37">
        <v>2892</v>
      </c>
      <c r="FN18" s="37">
        <v>18191</v>
      </c>
      <c r="FO18" s="37">
        <v>1048</v>
      </c>
      <c r="FP18" s="37">
        <v>2107</v>
      </c>
      <c r="FQ18" s="37">
        <v>823</v>
      </c>
      <c r="FR18" s="37">
        <v>139.5</v>
      </c>
      <c r="FS18" s="37">
        <v>162.5</v>
      </c>
      <c r="FT18" s="37">
        <v>74.5</v>
      </c>
      <c r="FU18" s="37">
        <v>771.5</v>
      </c>
      <c r="FV18" s="37">
        <v>641.5</v>
      </c>
      <c r="FW18" s="37">
        <v>125.5</v>
      </c>
      <c r="FX18" s="37">
        <v>76</v>
      </c>
      <c r="FY18" s="11"/>
      <c r="FZ18" s="11">
        <f t="shared" si="7"/>
        <v>757668</v>
      </c>
      <c r="GA18" s="11"/>
      <c r="GB18" s="11"/>
      <c r="GC18" s="11"/>
      <c r="GD18" s="11"/>
      <c r="GE18" s="38"/>
      <c r="GF18" s="38"/>
      <c r="GG18" s="5"/>
      <c r="GH18" s="5"/>
      <c r="GI18" s="5"/>
      <c r="GJ18" s="5"/>
      <c r="GK18" s="5"/>
      <c r="GL18" s="5"/>
      <c r="GM18" s="5"/>
    </row>
    <row r="19" spans="1:195" x14ac:dyDescent="0.2">
      <c r="A19" s="4" t="s">
        <v>247</v>
      </c>
      <c r="B19" s="2" t="s">
        <v>248</v>
      </c>
      <c r="C19" s="37">
        <v>5151</v>
      </c>
      <c r="D19" s="37">
        <v>34844.5</v>
      </c>
      <c r="E19" s="37">
        <f>6526.5-443.5</f>
        <v>6083</v>
      </c>
      <c r="F19" s="37">
        <v>13327.5</v>
      </c>
      <c r="G19" s="37">
        <v>1028</v>
      </c>
      <c r="H19" s="37">
        <v>945.5</v>
      </c>
      <c r="I19" s="37">
        <v>8909.5</v>
      </c>
      <c r="J19" s="37">
        <v>1972</v>
      </c>
      <c r="K19" s="37">
        <v>289</v>
      </c>
      <c r="L19" s="37">
        <v>2799</v>
      </c>
      <c r="M19" s="37">
        <v>1382.5</v>
      </c>
      <c r="N19" s="37">
        <v>48502</v>
      </c>
      <c r="O19" s="37">
        <v>14774.5</v>
      </c>
      <c r="P19" s="37">
        <v>144.5</v>
      </c>
      <c r="Q19" s="37">
        <v>33265.5</v>
      </c>
      <c r="R19" s="37">
        <v>431.5</v>
      </c>
      <c r="S19" s="37">
        <v>1464</v>
      </c>
      <c r="T19" s="37">
        <v>145.5</v>
      </c>
      <c r="U19" s="37">
        <v>63</v>
      </c>
      <c r="V19" s="37">
        <v>262</v>
      </c>
      <c r="W19" s="37">
        <v>67</v>
      </c>
      <c r="X19" s="37">
        <v>43.5</v>
      </c>
      <c r="Y19" s="37">
        <v>525</v>
      </c>
      <c r="Z19" s="37">
        <v>237</v>
      </c>
      <c r="AA19" s="37">
        <v>24555.5</v>
      </c>
      <c r="AB19" s="37">
        <v>27336</v>
      </c>
      <c r="AC19" s="37">
        <v>879</v>
      </c>
      <c r="AD19" s="37">
        <v>1044</v>
      </c>
      <c r="AE19" s="37">
        <v>93.5</v>
      </c>
      <c r="AF19" s="37">
        <v>155.5</v>
      </c>
      <c r="AG19" s="37">
        <v>856.5</v>
      </c>
      <c r="AH19" s="37">
        <v>1018.5</v>
      </c>
      <c r="AI19" s="37">
        <v>300.5</v>
      </c>
      <c r="AJ19" s="37">
        <v>264.5</v>
      </c>
      <c r="AK19" s="37">
        <v>190.5</v>
      </c>
      <c r="AL19" s="37">
        <v>245.5</v>
      </c>
      <c r="AM19" s="37">
        <v>460</v>
      </c>
      <c r="AN19" s="37">
        <v>442</v>
      </c>
      <c r="AO19" s="37">
        <v>4924.5</v>
      </c>
      <c r="AP19" s="37">
        <v>67959</v>
      </c>
      <c r="AQ19" s="37">
        <v>251.5</v>
      </c>
      <c r="AR19" s="37">
        <v>53211.5</v>
      </c>
      <c r="AS19" s="37">
        <v>5770.5</v>
      </c>
      <c r="AT19" s="37">
        <v>2516</v>
      </c>
      <c r="AU19" s="37">
        <v>336.5</v>
      </c>
      <c r="AV19" s="37">
        <v>281.5</v>
      </c>
      <c r="AW19" s="37">
        <v>219</v>
      </c>
      <c r="AX19" s="37">
        <v>43.5</v>
      </c>
      <c r="AY19" s="37">
        <f>589.5-75</f>
        <v>514.5</v>
      </c>
      <c r="AZ19" s="37">
        <v>10115.5</v>
      </c>
      <c r="BA19" s="37">
        <v>8197.5</v>
      </c>
      <c r="BB19" s="37">
        <v>6841.5</v>
      </c>
      <c r="BC19" s="37">
        <v>27516.5</v>
      </c>
      <c r="BD19" s="37">
        <v>4329</v>
      </c>
      <c r="BE19" s="37">
        <v>1330.5</v>
      </c>
      <c r="BF19" s="37">
        <v>21186</v>
      </c>
      <c r="BG19" s="37">
        <v>800.5</v>
      </c>
      <c r="BH19" s="37">
        <v>644</v>
      </c>
      <c r="BI19" s="37">
        <v>244.5</v>
      </c>
      <c r="BJ19" s="37">
        <v>5586</v>
      </c>
      <c r="BK19" s="37">
        <v>13507</v>
      </c>
      <c r="BL19" s="37">
        <v>150</v>
      </c>
      <c r="BM19" s="37">
        <v>303.5</v>
      </c>
      <c r="BN19" s="37">
        <v>3618</v>
      </c>
      <c r="BO19" s="37">
        <v>1578.5</v>
      </c>
      <c r="BP19" s="37">
        <v>197</v>
      </c>
      <c r="BQ19" s="37">
        <v>5106</v>
      </c>
      <c r="BR19" s="37">
        <v>4316</v>
      </c>
      <c r="BS19" s="37">
        <v>1090</v>
      </c>
      <c r="BT19" s="37">
        <v>303</v>
      </c>
      <c r="BU19" s="37">
        <v>436.5</v>
      </c>
      <c r="BV19" s="37">
        <v>1331.5</v>
      </c>
      <c r="BW19" s="37">
        <v>1646</v>
      </c>
      <c r="BX19" s="37">
        <v>77</v>
      </c>
      <c r="BY19" s="37">
        <v>565</v>
      </c>
      <c r="BZ19" s="37">
        <v>238</v>
      </c>
      <c r="CA19" s="37">
        <v>193</v>
      </c>
      <c r="CB19" s="37">
        <v>79864.5</v>
      </c>
      <c r="CC19" s="37">
        <v>170</v>
      </c>
      <c r="CD19" s="37">
        <v>75</v>
      </c>
      <c r="CE19" s="37">
        <v>142.5</v>
      </c>
      <c r="CF19" s="37">
        <v>111</v>
      </c>
      <c r="CG19" s="37">
        <v>173</v>
      </c>
      <c r="CH19" s="37">
        <v>118</v>
      </c>
      <c r="CI19" s="37">
        <v>704.5</v>
      </c>
      <c r="CJ19" s="37">
        <v>1031</v>
      </c>
      <c r="CK19" s="37">
        <v>4322.5</v>
      </c>
      <c r="CL19" s="37">
        <v>1316.5</v>
      </c>
      <c r="CM19" s="37">
        <v>757.5</v>
      </c>
      <c r="CN19" s="37">
        <v>24597.5</v>
      </c>
      <c r="CO19" s="37">
        <v>14236.5</v>
      </c>
      <c r="CP19" s="37">
        <v>1119.5</v>
      </c>
      <c r="CQ19" s="37">
        <v>1347</v>
      </c>
      <c r="CR19" s="37">
        <v>203</v>
      </c>
      <c r="CS19" s="37">
        <v>315</v>
      </c>
      <c r="CT19" s="37">
        <v>114</v>
      </c>
      <c r="CU19" s="37">
        <v>26.5</v>
      </c>
      <c r="CV19" s="37">
        <v>57</v>
      </c>
      <c r="CW19" s="37">
        <v>165.5</v>
      </c>
      <c r="CX19" s="37">
        <v>433</v>
      </c>
      <c r="CY19" s="37">
        <v>56.5</v>
      </c>
      <c r="CZ19" s="37">
        <v>2269</v>
      </c>
      <c r="DA19" s="37">
        <v>168</v>
      </c>
      <c r="DB19" s="37">
        <v>296.5</v>
      </c>
      <c r="DC19" s="37">
        <v>150</v>
      </c>
      <c r="DD19" s="37">
        <v>124</v>
      </c>
      <c r="DE19" s="37">
        <v>449</v>
      </c>
      <c r="DF19" s="37">
        <v>20579</v>
      </c>
      <c r="DG19" s="37">
        <v>91.5</v>
      </c>
      <c r="DH19" s="37">
        <v>2253.5</v>
      </c>
      <c r="DI19" s="37">
        <v>2746</v>
      </c>
      <c r="DJ19" s="37">
        <v>638.5</v>
      </c>
      <c r="DK19" s="37">
        <v>356</v>
      </c>
      <c r="DL19" s="37">
        <v>6006.5</v>
      </c>
      <c r="DM19" s="37">
        <v>298.5</v>
      </c>
      <c r="DN19" s="37">
        <v>1365</v>
      </c>
      <c r="DO19" s="37">
        <v>2941.5</v>
      </c>
      <c r="DP19" s="37">
        <v>185</v>
      </c>
      <c r="DQ19" s="37">
        <v>492.5</v>
      </c>
      <c r="DR19" s="37">
        <v>1264.5</v>
      </c>
      <c r="DS19" s="37">
        <v>791</v>
      </c>
      <c r="DT19" s="37">
        <v>171</v>
      </c>
      <c r="DU19" s="37">
        <v>386</v>
      </c>
      <c r="DV19" s="37">
        <v>191</v>
      </c>
      <c r="DW19" s="37">
        <v>366</v>
      </c>
      <c r="DX19" s="37">
        <v>212</v>
      </c>
      <c r="DY19" s="37">
        <v>331</v>
      </c>
      <c r="DZ19" s="37">
        <v>1112</v>
      </c>
      <c r="EA19" s="37">
        <v>499.5</v>
      </c>
      <c r="EB19" s="37">
        <v>564</v>
      </c>
      <c r="EC19" s="37">
        <v>275</v>
      </c>
      <c r="ED19" s="37">
        <v>1589</v>
      </c>
      <c r="EE19" s="37">
        <v>215.5</v>
      </c>
      <c r="EF19" s="37">
        <v>1547.5</v>
      </c>
      <c r="EG19" s="37">
        <v>255</v>
      </c>
      <c r="EH19" s="37">
        <v>204.5</v>
      </c>
      <c r="EI19" s="37">
        <f>16495.5-194.5</f>
        <v>16301</v>
      </c>
      <c r="EJ19" s="37">
        <v>8411</v>
      </c>
      <c r="EK19" s="37">
        <v>632.5</v>
      </c>
      <c r="EL19" s="37">
        <v>447</v>
      </c>
      <c r="EM19" s="37">
        <v>574</v>
      </c>
      <c r="EN19" s="37">
        <v>1018</v>
      </c>
      <c r="EO19" s="37">
        <v>464</v>
      </c>
      <c r="EP19" s="37">
        <v>396.5</v>
      </c>
      <c r="EQ19" s="37">
        <v>2101</v>
      </c>
      <c r="ER19" s="37">
        <v>374.5</v>
      </c>
      <c r="ES19" s="37">
        <v>109.5</v>
      </c>
      <c r="ET19" s="37">
        <v>200.5</v>
      </c>
      <c r="EU19" s="37">
        <v>555</v>
      </c>
      <c r="EV19" s="37">
        <v>62</v>
      </c>
      <c r="EW19" s="37">
        <v>645</v>
      </c>
      <c r="EX19" s="37">
        <v>240</v>
      </c>
      <c r="EY19" s="37">
        <v>222.5</v>
      </c>
      <c r="EZ19" s="37">
        <v>114.5</v>
      </c>
      <c r="FA19" s="37">
        <v>2828</v>
      </c>
      <c r="FB19" s="37">
        <v>409.5</v>
      </c>
      <c r="FC19" s="37">
        <v>2586.5</v>
      </c>
      <c r="FD19" s="37">
        <v>359.5</v>
      </c>
      <c r="FE19" s="37">
        <v>98.5</v>
      </c>
      <c r="FF19" s="37">
        <v>180.5</v>
      </c>
      <c r="FG19" s="37">
        <v>111.5</v>
      </c>
      <c r="FH19" s="37">
        <v>91.5</v>
      </c>
      <c r="FI19" s="37">
        <v>1712.5</v>
      </c>
      <c r="FJ19" s="37">
        <v>1643.5</v>
      </c>
      <c r="FK19" s="37">
        <v>1988</v>
      </c>
      <c r="FL19" s="37">
        <v>3826.5</v>
      </c>
      <c r="FM19" s="37">
        <v>2875</v>
      </c>
      <c r="FN19" s="37">
        <v>17825</v>
      </c>
      <c r="FO19" s="37">
        <v>1080.5</v>
      </c>
      <c r="FP19" s="37">
        <v>2104</v>
      </c>
      <c r="FQ19" s="37">
        <v>802.5</v>
      </c>
      <c r="FR19" s="37">
        <v>143</v>
      </c>
      <c r="FS19" s="37">
        <v>152</v>
      </c>
      <c r="FT19" s="37">
        <v>89</v>
      </c>
      <c r="FU19" s="37">
        <v>744.5</v>
      </c>
      <c r="FV19" s="37">
        <v>626</v>
      </c>
      <c r="FW19" s="37">
        <v>126.5</v>
      </c>
      <c r="FX19" s="37">
        <v>81</v>
      </c>
      <c r="FY19" s="11"/>
      <c r="FZ19" s="11">
        <f t="shared" si="7"/>
        <v>750168.5</v>
      </c>
      <c r="GA19" s="11"/>
      <c r="GB19" s="11"/>
      <c r="GC19" s="11"/>
      <c r="GD19" s="11"/>
      <c r="GE19" s="38"/>
      <c r="GF19" s="38"/>
      <c r="GG19" s="5"/>
      <c r="GH19" s="5"/>
      <c r="GI19" s="5"/>
      <c r="GJ19" s="5"/>
      <c r="GK19" s="5"/>
      <c r="GL19" s="5"/>
      <c r="GM19" s="5"/>
    </row>
    <row r="20" spans="1:195" ht="14.25" customHeight="1" x14ac:dyDescent="0.2">
      <c r="A20" s="4" t="s">
        <v>249</v>
      </c>
      <c r="B20" s="2" t="s">
        <v>250</v>
      </c>
      <c r="C20" s="37">
        <v>5151</v>
      </c>
      <c r="D20" s="37">
        <v>34186.5</v>
      </c>
      <c r="E20" s="37">
        <f>6182.5-424.5</f>
        <v>5758</v>
      </c>
      <c r="F20" s="37">
        <v>12574</v>
      </c>
      <c r="G20" s="37">
        <v>1033.5</v>
      </c>
      <c r="H20" s="37">
        <v>913</v>
      </c>
      <c r="I20" s="37">
        <v>8803.5</v>
      </c>
      <c r="J20" s="37">
        <v>2030.5</v>
      </c>
      <c r="K20" s="37">
        <v>292</v>
      </c>
      <c r="L20" s="37">
        <v>2965.5</v>
      </c>
      <c r="M20" s="37">
        <v>1441.5</v>
      </c>
      <c r="N20" s="37">
        <v>47966</v>
      </c>
      <c r="O20" s="37">
        <v>14736.5</v>
      </c>
      <c r="P20" s="37">
        <v>147.5</v>
      </c>
      <c r="Q20" s="37">
        <v>32079</v>
      </c>
      <c r="R20" s="37">
        <v>465.5</v>
      </c>
      <c r="S20" s="37">
        <v>1476</v>
      </c>
      <c r="T20" s="37">
        <v>138</v>
      </c>
      <c r="U20" s="37">
        <v>63.5</v>
      </c>
      <c r="V20" s="37">
        <v>262</v>
      </c>
      <c r="W20" s="19">
        <v>71.5</v>
      </c>
      <c r="X20" s="19">
        <v>48</v>
      </c>
      <c r="Y20" s="37">
        <v>515</v>
      </c>
      <c r="Z20" s="37">
        <v>249</v>
      </c>
      <c r="AA20" s="37">
        <v>23575</v>
      </c>
      <c r="AB20" s="37">
        <v>27116.5</v>
      </c>
      <c r="AC20" s="37">
        <v>901.5</v>
      </c>
      <c r="AD20" s="37">
        <v>995</v>
      </c>
      <c r="AE20" s="37">
        <v>97</v>
      </c>
      <c r="AF20" s="37">
        <v>169.5</v>
      </c>
      <c r="AG20" s="37">
        <v>872</v>
      </c>
      <c r="AH20" s="37">
        <v>1043</v>
      </c>
      <c r="AI20" s="37">
        <v>320.5</v>
      </c>
      <c r="AJ20" s="37">
        <v>254.5</v>
      </c>
      <c r="AK20" s="37">
        <v>205.5</v>
      </c>
      <c r="AL20" s="37">
        <v>226.5</v>
      </c>
      <c r="AM20" s="37">
        <v>462</v>
      </c>
      <c r="AN20" s="37">
        <v>463</v>
      </c>
      <c r="AO20" s="37">
        <v>5030</v>
      </c>
      <c r="AP20" s="37">
        <v>65999.5</v>
      </c>
      <c r="AQ20" s="37">
        <v>250</v>
      </c>
      <c r="AR20" s="37">
        <v>51738.5</v>
      </c>
      <c r="AS20" s="37">
        <v>5525.5</v>
      </c>
      <c r="AT20" s="37">
        <v>2620</v>
      </c>
      <c r="AU20" s="37">
        <v>343</v>
      </c>
      <c r="AV20" s="37">
        <v>276</v>
      </c>
      <c r="AW20" s="37">
        <v>249.5</v>
      </c>
      <c r="AX20" s="37">
        <v>55.5</v>
      </c>
      <c r="AY20" s="37">
        <f>580-80.5</f>
        <v>499.5</v>
      </c>
      <c r="AZ20" s="37">
        <v>9856</v>
      </c>
      <c r="BA20" s="37">
        <v>7881</v>
      </c>
      <c r="BB20" s="37">
        <v>6355</v>
      </c>
      <c r="BC20" s="37">
        <v>27339.5</v>
      </c>
      <c r="BD20" s="37">
        <v>4366.5</v>
      </c>
      <c r="BE20" s="37">
        <v>1305</v>
      </c>
      <c r="BF20" s="37">
        <v>20657</v>
      </c>
      <c r="BG20" s="37">
        <v>771</v>
      </c>
      <c r="BH20" s="37">
        <v>604.5</v>
      </c>
      <c r="BI20" s="37">
        <v>240.5</v>
      </c>
      <c r="BJ20" s="37">
        <v>5529.5</v>
      </c>
      <c r="BK20" s="37">
        <v>12821.5</v>
      </c>
      <c r="BL20" s="37">
        <v>122</v>
      </c>
      <c r="BM20" s="37">
        <v>304</v>
      </c>
      <c r="BN20" s="37">
        <v>3717</v>
      </c>
      <c r="BO20" s="37">
        <v>1600.5</v>
      </c>
      <c r="BP20" s="37">
        <v>206.5</v>
      </c>
      <c r="BQ20" s="37">
        <v>5004</v>
      </c>
      <c r="BR20" s="37">
        <v>4412</v>
      </c>
      <c r="BS20" s="37">
        <v>1271.5</v>
      </c>
      <c r="BT20" s="37">
        <v>310</v>
      </c>
      <c r="BU20" s="37">
        <v>438.5</v>
      </c>
      <c r="BV20" s="37">
        <v>1349</v>
      </c>
      <c r="BW20" s="37">
        <v>1662.5</v>
      </c>
      <c r="BX20" s="37">
        <v>85</v>
      </c>
      <c r="BY20" s="37">
        <v>590</v>
      </c>
      <c r="BZ20" s="37">
        <v>238.5</v>
      </c>
      <c r="CA20" s="37">
        <v>190.5</v>
      </c>
      <c r="CB20" s="37">
        <v>79869</v>
      </c>
      <c r="CC20" s="37">
        <v>182.5</v>
      </c>
      <c r="CD20" s="37">
        <v>67.5</v>
      </c>
      <c r="CE20" s="37">
        <v>153</v>
      </c>
      <c r="CF20" s="37">
        <v>109</v>
      </c>
      <c r="CG20" s="37">
        <v>175.5</v>
      </c>
      <c r="CH20" s="37">
        <v>116.5</v>
      </c>
      <c r="CI20" s="37">
        <v>691</v>
      </c>
      <c r="CJ20" s="37">
        <v>1073.5</v>
      </c>
      <c r="CK20" s="37">
        <v>4448.5</v>
      </c>
      <c r="CL20" s="37">
        <v>1291</v>
      </c>
      <c r="CM20" s="37">
        <v>749</v>
      </c>
      <c r="CN20" s="37">
        <v>24257</v>
      </c>
      <c r="CO20" s="37">
        <v>14330</v>
      </c>
      <c r="CP20" s="37">
        <v>1110</v>
      </c>
      <c r="CQ20" s="37">
        <v>1497</v>
      </c>
      <c r="CR20" s="37">
        <v>191.5</v>
      </c>
      <c r="CS20" s="37">
        <v>310.5</v>
      </c>
      <c r="CT20" s="37">
        <v>114.5</v>
      </c>
      <c r="CU20" s="37">
        <v>28.5</v>
      </c>
      <c r="CV20" s="37">
        <v>54.5</v>
      </c>
      <c r="CW20" s="37">
        <v>160</v>
      </c>
      <c r="CX20" s="37">
        <v>447</v>
      </c>
      <c r="CY20" s="37">
        <v>50</v>
      </c>
      <c r="CZ20" s="37">
        <v>2243</v>
      </c>
      <c r="DA20" s="37">
        <v>170.5</v>
      </c>
      <c r="DB20" s="37">
        <v>287</v>
      </c>
      <c r="DC20" s="37">
        <v>150.5</v>
      </c>
      <c r="DD20" s="37">
        <v>132.5</v>
      </c>
      <c r="DE20" s="37">
        <v>476.5</v>
      </c>
      <c r="DF20" s="37">
        <v>20663.5</v>
      </c>
      <c r="DG20" s="37">
        <v>104.5</v>
      </c>
      <c r="DH20" s="37">
        <v>2165.5</v>
      </c>
      <c r="DI20" s="37">
        <v>2846</v>
      </c>
      <c r="DJ20" s="37">
        <v>663.5</v>
      </c>
      <c r="DK20" s="37">
        <v>352.5</v>
      </c>
      <c r="DL20" s="37">
        <v>6005</v>
      </c>
      <c r="DM20" s="37">
        <v>298</v>
      </c>
      <c r="DN20" s="37">
        <v>1411.5</v>
      </c>
      <c r="DO20" s="37">
        <v>2938</v>
      </c>
      <c r="DP20" s="37">
        <v>191</v>
      </c>
      <c r="DQ20" s="37">
        <v>483</v>
      </c>
      <c r="DR20" s="37">
        <v>1299</v>
      </c>
      <c r="DS20" s="37">
        <v>762.5</v>
      </c>
      <c r="DT20" s="37">
        <v>163.5</v>
      </c>
      <c r="DU20" s="37">
        <v>390.5</v>
      </c>
      <c r="DV20" s="37">
        <v>187</v>
      </c>
      <c r="DW20" s="37">
        <v>362</v>
      </c>
      <c r="DX20" s="37">
        <v>226</v>
      </c>
      <c r="DY20" s="37">
        <v>335</v>
      </c>
      <c r="DZ20" s="37">
        <v>1163</v>
      </c>
      <c r="EA20" s="37">
        <v>498.5</v>
      </c>
      <c r="EB20" s="37">
        <v>546</v>
      </c>
      <c r="EC20" s="37">
        <v>254</v>
      </c>
      <c r="ED20" s="37">
        <v>1568.5</v>
      </c>
      <c r="EE20" s="37">
        <v>232.5</v>
      </c>
      <c r="EF20" s="37">
        <v>1515.5</v>
      </c>
      <c r="EG20" s="37">
        <v>262</v>
      </c>
      <c r="EH20" s="37">
        <v>226.5</v>
      </c>
      <c r="EI20" s="37">
        <f>16526.5-197</f>
        <v>16329.5</v>
      </c>
      <c r="EJ20" s="37">
        <v>8375.5</v>
      </c>
      <c r="EK20" s="37">
        <v>641.5</v>
      </c>
      <c r="EL20" s="37">
        <v>455</v>
      </c>
      <c r="EM20" s="37">
        <v>539.5</v>
      </c>
      <c r="EN20" s="37">
        <v>1002.5</v>
      </c>
      <c r="EO20" s="37">
        <v>445.5</v>
      </c>
      <c r="EP20" s="37">
        <v>412.5</v>
      </c>
      <c r="EQ20" s="37">
        <v>2069.5</v>
      </c>
      <c r="ER20" s="37">
        <v>378.5</v>
      </c>
      <c r="ES20" s="37">
        <v>114</v>
      </c>
      <c r="ET20" s="37">
        <v>191</v>
      </c>
      <c r="EU20" s="37">
        <v>531</v>
      </c>
      <c r="EV20" s="37">
        <v>60.5</v>
      </c>
      <c r="EW20" s="37">
        <v>662.5</v>
      </c>
      <c r="EX20" s="37">
        <v>272</v>
      </c>
      <c r="EY20" s="37">
        <v>244.5</v>
      </c>
      <c r="EZ20" s="37">
        <v>109.5</v>
      </c>
      <c r="FA20" s="37">
        <v>2825</v>
      </c>
      <c r="FB20" s="37">
        <v>406</v>
      </c>
      <c r="FC20" s="37">
        <v>2670.5</v>
      </c>
      <c r="FD20" s="37">
        <v>374</v>
      </c>
      <c r="FE20" s="37">
        <v>102.5</v>
      </c>
      <c r="FF20" s="37">
        <v>169</v>
      </c>
      <c r="FG20" s="37">
        <v>93</v>
      </c>
      <c r="FH20" s="37">
        <v>83</v>
      </c>
      <c r="FI20" s="37">
        <v>1727</v>
      </c>
      <c r="FJ20" s="37">
        <v>1650</v>
      </c>
      <c r="FK20" s="37">
        <v>1992.5</v>
      </c>
      <c r="FL20" s="37">
        <v>3703.5</v>
      </c>
      <c r="FM20" s="37">
        <v>2812.5</v>
      </c>
      <c r="FN20" s="37">
        <v>17684</v>
      </c>
      <c r="FO20" s="37">
        <v>1100.5</v>
      </c>
      <c r="FP20" s="37">
        <v>2126</v>
      </c>
      <c r="FQ20" s="37">
        <v>831.5</v>
      </c>
      <c r="FR20" s="37">
        <v>139.5</v>
      </c>
      <c r="FS20" s="37">
        <v>145</v>
      </c>
      <c r="FT20" s="37">
        <v>100</v>
      </c>
      <c r="FU20" s="37">
        <v>759</v>
      </c>
      <c r="FV20" s="37">
        <v>618</v>
      </c>
      <c r="FW20" s="37">
        <v>130</v>
      </c>
      <c r="FX20" s="37">
        <v>78.5</v>
      </c>
      <c r="FY20" s="11"/>
      <c r="FZ20" s="11">
        <f t="shared" si="7"/>
        <v>740089</v>
      </c>
      <c r="GA20" s="11"/>
      <c r="GB20" s="11"/>
      <c r="GC20" s="11"/>
      <c r="GD20" s="11"/>
      <c r="GE20" s="38"/>
      <c r="GF20" s="38"/>
      <c r="GG20" s="5"/>
      <c r="GH20" s="5"/>
      <c r="GI20" s="5"/>
      <c r="GJ20" s="5"/>
      <c r="GK20" s="5"/>
      <c r="GL20" s="5"/>
      <c r="GM20" s="5"/>
    </row>
    <row r="21" spans="1:195" ht="14.25" customHeight="1" x14ac:dyDescent="0.2">
      <c r="A21" s="24" t="s">
        <v>251</v>
      </c>
      <c r="B21" s="2" t="s">
        <v>252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0</v>
      </c>
      <c r="CB21" s="11">
        <v>0</v>
      </c>
      <c r="CC21" s="11">
        <v>0</v>
      </c>
      <c r="CD21" s="11">
        <v>0</v>
      </c>
      <c r="CE21" s="11">
        <v>0</v>
      </c>
      <c r="CF21" s="11">
        <v>0</v>
      </c>
      <c r="CG21" s="11">
        <v>0</v>
      </c>
      <c r="CH21" s="11">
        <v>0</v>
      </c>
      <c r="CI21" s="11">
        <v>0</v>
      </c>
      <c r="CJ21" s="11">
        <v>0</v>
      </c>
      <c r="CK21" s="11">
        <v>0</v>
      </c>
      <c r="CL21" s="11">
        <v>0</v>
      </c>
      <c r="CM21" s="11">
        <v>0</v>
      </c>
      <c r="CN21" s="11">
        <v>0</v>
      </c>
      <c r="CO21" s="11">
        <v>0</v>
      </c>
      <c r="CP21" s="11">
        <v>0</v>
      </c>
      <c r="CQ21" s="11">
        <v>0</v>
      </c>
      <c r="CR21" s="11">
        <v>0</v>
      </c>
      <c r="CS21" s="11">
        <v>0</v>
      </c>
      <c r="CT21" s="11">
        <v>0</v>
      </c>
      <c r="CU21" s="11">
        <v>0</v>
      </c>
      <c r="CV21" s="11">
        <v>0</v>
      </c>
      <c r="CW21" s="11">
        <v>0</v>
      </c>
      <c r="CX21" s="11">
        <v>0</v>
      </c>
      <c r="CY21" s="11">
        <v>0</v>
      </c>
      <c r="CZ21" s="11">
        <v>0</v>
      </c>
      <c r="DA21" s="11">
        <v>0</v>
      </c>
      <c r="DB21" s="11">
        <v>0</v>
      </c>
      <c r="DC21" s="11">
        <v>0</v>
      </c>
      <c r="DD21" s="11">
        <v>0</v>
      </c>
      <c r="DE21" s="11">
        <v>0</v>
      </c>
      <c r="DF21" s="11">
        <v>0</v>
      </c>
      <c r="DG21" s="11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1">
        <v>0</v>
      </c>
      <c r="DN21" s="11">
        <v>0</v>
      </c>
      <c r="DO21" s="11">
        <v>0</v>
      </c>
      <c r="DP21" s="11">
        <v>0</v>
      </c>
      <c r="DQ21" s="11">
        <v>0</v>
      </c>
      <c r="DR21" s="11">
        <v>0</v>
      </c>
      <c r="DS21" s="11">
        <v>0</v>
      </c>
      <c r="DT21" s="11">
        <v>0</v>
      </c>
      <c r="DU21" s="11">
        <v>0</v>
      </c>
      <c r="DV21" s="11">
        <v>0</v>
      </c>
      <c r="DW21" s="11">
        <v>0</v>
      </c>
      <c r="DX21" s="11">
        <v>0</v>
      </c>
      <c r="DY21" s="11">
        <v>0</v>
      </c>
      <c r="DZ21" s="11">
        <v>0</v>
      </c>
      <c r="EA21" s="11">
        <v>0</v>
      </c>
      <c r="EB21" s="11">
        <v>0</v>
      </c>
      <c r="EC21" s="11">
        <v>0</v>
      </c>
      <c r="ED21" s="11">
        <v>0</v>
      </c>
      <c r="EE21" s="11">
        <v>0</v>
      </c>
      <c r="EF21" s="11">
        <v>0</v>
      </c>
      <c r="EG21" s="11">
        <v>0</v>
      </c>
      <c r="EH21" s="11">
        <v>0</v>
      </c>
      <c r="EI21" s="11">
        <v>0</v>
      </c>
      <c r="EJ21" s="11">
        <v>0</v>
      </c>
      <c r="EK21" s="11">
        <v>0</v>
      </c>
      <c r="EL21" s="11">
        <v>0</v>
      </c>
      <c r="EM21" s="11">
        <v>0</v>
      </c>
      <c r="EN21" s="11">
        <v>0</v>
      </c>
      <c r="EO21" s="11">
        <v>0</v>
      </c>
      <c r="EP21" s="11">
        <v>0</v>
      </c>
      <c r="EQ21" s="11">
        <v>0</v>
      </c>
      <c r="ER21" s="11">
        <v>0</v>
      </c>
      <c r="ES21" s="11">
        <v>0</v>
      </c>
      <c r="ET21" s="11">
        <v>0</v>
      </c>
      <c r="EU21" s="11">
        <v>0</v>
      </c>
      <c r="EV21" s="11">
        <v>0</v>
      </c>
      <c r="EW21" s="11">
        <v>0</v>
      </c>
      <c r="EX21" s="11">
        <v>0</v>
      </c>
      <c r="EY21" s="11">
        <v>0</v>
      </c>
      <c r="EZ21" s="11">
        <v>0</v>
      </c>
      <c r="FA21" s="11">
        <v>0</v>
      </c>
      <c r="FB21" s="11">
        <v>0</v>
      </c>
      <c r="FC21" s="11">
        <v>0</v>
      </c>
      <c r="FD21" s="11">
        <v>0</v>
      </c>
      <c r="FE21" s="11">
        <v>0</v>
      </c>
      <c r="FF21" s="11">
        <v>0</v>
      </c>
      <c r="FG21" s="11">
        <v>0</v>
      </c>
      <c r="FH21" s="11">
        <v>0</v>
      </c>
      <c r="FI21" s="11">
        <v>0</v>
      </c>
      <c r="FJ21" s="11">
        <v>0</v>
      </c>
      <c r="FK21" s="11">
        <v>0</v>
      </c>
      <c r="FL21" s="11">
        <v>0</v>
      </c>
      <c r="FM21" s="11">
        <v>0</v>
      </c>
      <c r="FN21" s="11">
        <v>0</v>
      </c>
      <c r="FO21" s="11">
        <v>0</v>
      </c>
      <c r="FP21" s="11">
        <v>0</v>
      </c>
      <c r="FQ21" s="11">
        <v>0</v>
      </c>
      <c r="FR21" s="11">
        <v>0</v>
      </c>
      <c r="FS21" s="11">
        <v>0</v>
      </c>
      <c r="FT21" s="11">
        <v>0</v>
      </c>
      <c r="FU21" s="11">
        <v>0</v>
      </c>
      <c r="FV21" s="11">
        <v>0</v>
      </c>
      <c r="FW21" s="11">
        <v>0</v>
      </c>
      <c r="FX21" s="11">
        <v>0</v>
      </c>
      <c r="FY21" s="11">
        <v>0</v>
      </c>
      <c r="FZ21" s="11">
        <f t="shared" si="7"/>
        <v>0</v>
      </c>
      <c r="GA21" s="11"/>
      <c r="GB21" s="11"/>
      <c r="GC21" s="11"/>
      <c r="GD21" s="11"/>
      <c r="GE21" s="11"/>
      <c r="GF21" s="11"/>
      <c r="GG21" s="5"/>
      <c r="GH21" s="5"/>
      <c r="GI21" s="5"/>
      <c r="GJ21" s="5"/>
      <c r="GK21" s="5"/>
      <c r="GL21" s="5"/>
      <c r="GM21" s="5"/>
    </row>
    <row r="22" spans="1:195" ht="14.25" customHeight="1" x14ac:dyDescent="0.2">
      <c r="A22" s="24" t="s">
        <v>253</v>
      </c>
      <c r="B22" s="2" t="s">
        <v>254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3</v>
      </c>
      <c r="P22" s="11">
        <v>0</v>
      </c>
      <c r="Q22" s="11">
        <v>119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75</v>
      </c>
      <c r="AB22" s="11">
        <v>0</v>
      </c>
      <c r="AC22" s="11">
        <v>9</v>
      </c>
      <c r="AD22" s="11">
        <v>0</v>
      </c>
      <c r="AE22" s="11">
        <v>0</v>
      </c>
      <c r="AF22" s="11">
        <v>0</v>
      </c>
      <c r="AG22" s="11">
        <v>4</v>
      </c>
      <c r="AH22" s="11">
        <v>26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15</v>
      </c>
      <c r="AT22" s="11">
        <v>0</v>
      </c>
      <c r="AU22" s="11">
        <v>0</v>
      </c>
      <c r="AV22" s="11">
        <v>1</v>
      </c>
      <c r="AW22" s="11">
        <v>0</v>
      </c>
      <c r="AX22" s="11">
        <v>0</v>
      </c>
      <c r="AY22" s="11">
        <v>0</v>
      </c>
      <c r="AZ22" s="11">
        <v>0</v>
      </c>
      <c r="BA22" s="11">
        <v>40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1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41.5</v>
      </c>
      <c r="BO22" s="11">
        <v>24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1">
        <v>0</v>
      </c>
      <c r="CB22" s="11">
        <v>0</v>
      </c>
      <c r="CC22" s="11">
        <v>0</v>
      </c>
      <c r="CD22" s="11">
        <v>0</v>
      </c>
      <c r="CE22" s="11">
        <v>0</v>
      </c>
      <c r="CF22" s="11">
        <v>0</v>
      </c>
      <c r="CG22" s="11">
        <v>0</v>
      </c>
      <c r="CH22" s="11">
        <v>0</v>
      </c>
      <c r="CI22" s="11">
        <v>0</v>
      </c>
      <c r="CJ22" s="11">
        <v>0</v>
      </c>
      <c r="CK22" s="11">
        <v>0</v>
      </c>
      <c r="CL22" s="11">
        <v>1</v>
      </c>
      <c r="CM22" s="11">
        <v>0</v>
      </c>
      <c r="CN22" s="11">
        <v>0</v>
      </c>
      <c r="CO22" s="11">
        <v>0</v>
      </c>
      <c r="CP22" s="11">
        <v>0</v>
      </c>
      <c r="CQ22" s="11">
        <v>0</v>
      </c>
      <c r="CR22" s="11">
        <v>0</v>
      </c>
      <c r="CS22" s="11">
        <v>0</v>
      </c>
      <c r="CT22" s="11">
        <v>0</v>
      </c>
      <c r="CU22" s="11">
        <v>2</v>
      </c>
      <c r="CV22" s="11">
        <v>0</v>
      </c>
      <c r="CW22" s="11">
        <v>0</v>
      </c>
      <c r="CX22" s="11">
        <v>0</v>
      </c>
      <c r="CY22" s="11">
        <v>0</v>
      </c>
      <c r="CZ22" s="11">
        <v>0</v>
      </c>
      <c r="DA22" s="11">
        <v>0</v>
      </c>
      <c r="DB22" s="11">
        <v>0</v>
      </c>
      <c r="DC22" s="11">
        <v>0</v>
      </c>
      <c r="DD22" s="11">
        <v>0</v>
      </c>
      <c r="DE22" s="11">
        <v>0</v>
      </c>
      <c r="DF22" s="11">
        <v>241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69.5</v>
      </c>
      <c r="DM22" s="11">
        <v>0</v>
      </c>
      <c r="DN22" s="11">
        <v>0</v>
      </c>
      <c r="DO22" s="11">
        <v>0</v>
      </c>
      <c r="DP22" s="11">
        <v>0</v>
      </c>
      <c r="DQ22" s="11">
        <v>0</v>
      </c>
      <c r="DR22" s="11">
        <v>19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3.5</v>
      </c>
      <c r="EA22" s="11">
        <v>8</v>
      </c>
      <c r="EB22" s="11">
        <v>10.5</v>
      </c>
      <c r="EC22" s="11">
        <v>0</v>
      </c>
      <c r="ED22" s="11">
        <v>0</v>
      </c>
      <c r="EE22" s="11">
        <v>0</v>
      </c>
      <c r="EF22" s="11">
        <v>0</v>
      </c>
      <c r="EG22" s="11">
        <v>0</v>
      </c>
      <c r="EH22" s="11">
        <v>0</v>
      </c>
      <c r="EI22" s="11">
        <v>43.5</v>
      </c>
      <c r="EJ22" s="11">
        <v>73.5</v>
      </c>
      <c r="EK22" s="11">
        <v>0</v>
      </c>
      <c r="EL22" s="11">
        <v>1.5</v>
      </c>
      <c r="EM22" s="11">
        <v>0</v>
      </c>
      <c r="EN22" s="11">
        <v>0</v>
      </c>
      <c r="EO22" s="11">
        <v>0</v>
      </c>
      <c r="EP22" s="11">
        <v>0</v>
      </c>
      <c r="EQ22" s="11">
        <v>0</v>
      </c>
      <c r="ER22" s="11">
        <v>0</v>
      </c>
      <c r="ES22" s="11">
        <v>0</v>
      </c>
      <c r="ET22" s="11">
        <v>0</v>
      </c>
      <c r="EU22" s="11">
        <v>13</v>
      </c>
      <c r="EV22" s="11">
        <v>0</v>
      </c>
      <c r="EW22" s="11">
        <v>0</v>
      </c>
      <c r="EX22" s="11">
        <v>0</v>
      </c>
      <c r="EY22" s="11">
        <v>0</v>
      </c>
      <c r="EZ22" s="11">
        <v>0</v>
      </c>
      <c r="FA22" s="11">
        <v>0</v>
      </c>
      <c r="FB22" s="11">
        <v>0</v>
      </c>
      <c r="FC22" s="11">
        <v>39</v>
      </c>
      <c r="FD22" s="11">
        <v>0</v>
      </c>
      <c r="FE22" s="11">
        <v>0</v>
      </c>
      <c r="FF22" s="11">
        <v>0</v>
      </c>
      <c r="FG22" s="11">
        <v>0</v>
      </c>
      <c r="FH22" s="11">
        <v>0</v>
      </c>
      <c r="FI22" s="11">
        <v>0</v>
      </c>
      <c r="FJ22" s="11">
        <v>0</v>
      </c>
      <c r="FK22" s="11">
        <v>0</v>
      </c>
      <c r="FL22" s="11">
        <v>0</v>
      </c>
      <c r="FM22" s="11">
        <v>10</v>
      </c>
      <c r="FN22" s="11">
        <v>75.5</v>
      </c>
      <c r="FO22" s="11">
        <v>0</v>
      </c>
      <c r="FP22" s="11">
        <v>0</v>
      </c>
      <c r="FQ22" s="11">
        <v>0</v>
      </c>
      <c r="FR22" s="11">
        <v>0</v>
      </c>
      <c r="FS22" s="11">
        <v>0</v>
      </c>
      <c r="FT22" s="11">
        <v>0</v>
      </c>
      <c r="FU22" s="11">
        <v>0</v>
      </c>
      <c r="FV22" s="11">
        <v>0</v>
      </c>
      <c r="FW22" s="11">
        <v>0</v>
      </c>
      <c r="FX22" s="11">
        <v>0</v>
      </c>
      <c r="FY22" s="11">
        <v>0</v>
      </c>
      <c r="FZ22" s="11">
        <f t="shared" si="7"/>
        <v>969</v>
      </c>
      <c r="GA22" s="11"/>
      <c r="GB22" s="11"/>
      <c r="GC22" s="11"/>
      <c r="GD22" s="11"/>
      <c r="GE22" s="11"/>
      <c r="GF22" s="11"/>
      <c r="GG22" s="5"/>
      <c r="GH22" s="5"/>
      <c r="GI22" s="5"/>
      <c r="GJ22" s="5"/>
      <c r="GK22" s="5"/>
      <c r="GL22" s="5"/>
      <c r="GM22" s="5"/>
    </row>
    <row r="23" spans="1:195" ht="14.25" customHeight="1" x14ac:dyDescent="0.2">
      <c r="A23" s="4" t="s">
        <v>255</v>
      </c>
      <c r="B23" s="2" t="s">
        <v>256</v>
      </c>
      <c r="C23" s="11">
        <v>161</v>
      </c>
      <c r="D23" s="11">
        <v>275</v>
      </c>
      <c r="E23" s="11">
        <v>292</v>
      </c>
      <c r="F23" s="11">
        <v>210</v>
      </c>
      <c r="G23" s="11">
        <v>8.5</v>
      </c>
      <c r="H23" s="11">
        <v>10.5</v>
      </c>
      <c r="I23" s="11">
        <v>285</v>
      </c>
      <c r="J23" s="11">
        <v>75</v>
      </c>
      <c r="K23" s="11">
        <v>3.5</v>
      </c>
      <c r="L23" s="11">
        <v>81</v>
      </c>
      <c r="M23" s="11">
        <v>44</v>
      </c>
      <c r="N23" s="11">
        <v>180</v>
      </c>
      <c r="O23" s="11">
        <v>103</v>
      </c>
      <c r="P23" s="11">
        <v>3</v>
      </c>
      <c r="Q23" s="11">
        <v>685.5</v>
      </c>
      <c r="R23" s="11">
        <v>6</v>
      </c>
      <c r="S23" s="11">
        <v>26</v>
      </c>
      <c r="T23" s="11">
        <v>6</v>
      </c>
      <c r="U23" s="11">
        <v>1.5</v>
      </c>
      <c r="V23" s="11">
        <v>9</v>
      </c>
      <c r="W23" s="11">
        <v>1.5</v>
      </c>
      <c r="X23" s="11">
        <v>1</v>
      </c>
      <c r="Y23" s="11">
        <v>23.5</v>
      </c>
      <c r="Z23" s="11">
        <v>5.5</v>
      </c>
      <c r="AA23" s="11">
        <v>160</v>
      </c>
      <c r="AB23" s="11">
        <v>167</v>
      </c>
      <c r="AC23" s="11">
        <v>8</v>
      </c>
      <c r="AD23" s="11">
        <v>26.5</v>
      </c>
      <c r="AE23" s="11">
        <v>0</v>
      </c>
      <c r="AF23" s="11">
        <v>4</v>
      </c>
      <c r="AG23" s="11">
        <v>20</v>
      </c>
      <c r="AH23" s="11">
        <v>29.5</v>
      </c>
      <c r="AI23" s="11">
        <v>10</v>
      </c>
      <c r="AJ23" s="11">
        <v>4</v>
      </c>
      <c r="AK23" s="11">
        <v>5</v>
      </c>
      <c r="AL23" s="11">
        <v>7.5</v>
      </c>
      <c r="AM23" s="11">
        <v>14.5</v>
      </c>
      <c r="AN23" s="11">
        <v>8.5</v>
      </c>
      <c r="AO23" s="11">
        <v>101.5</v>
      </c>
      <c r="AP23" s="11">
        <v>2016</v>
      </c>
      <c r="AQ23" s="11">
        <v>6</v>
      </c>
      <c r="AR23" s="11">
        <v>117.5</v>
      </c>
      <c r="AS23" s="11">
        <v>59</v>
      </c>
      <c r="AT23" s="11">
        <v>10.5</v>
      </c>
      <c r="AU23" s="11">
        <v>4.5</v>
      </c>
      <c r="AV23" s="11">
        <v>7.5</v>
      </c>
      <c r="AW23" s="11">
        <v>4</v>
      </c>
      <c r="AX23" s="11">
        <v>0</v>
      </c>
      <c r="AY23" s="11">
        <v>11</v>
      </c>
      <c r="AZ23" s="11">
        <v>182</v>
      </c>
      <c r="BA23" s="11">
        <v>60</v>
      </c>
      <c r="BB23" s="11">
        <v>60</v>
      </c>
      <c r="BC23" s="11">
        <v>412</v>
      </c>
      <c r="BD23" s="11">
        <v>0</v>
      </c>
      <c r="BE23" s="11">
        <v>0</v>
      </c>
      <c r="BF23" s="11">
        <v>39.5</v>
      </c>
      <c r="BG23" s="11">
        <v>31.5</v>
      </c>
      <c r="BH23" s="11">
        <v>9</v>
      </c>
      <c r="BI23" s="11">
        <v>6</v>
      </c>
      <c r="BJ23" s="11">
        <v>20</v>
      </c>
      <c r="BK23" s="11">
        <v>62.5</v>
      </c>
      <c r="BL23" s="11">
        <v>2</v>
      </c>
      <c r="BM23" s="11">
        <v>7</v>
      </c>
      <c r="BN23" s="11">
        <v>94</v>
      </c>
      <c r="BO23" s="11">
        <v>30.5</v>
      </c>
      <c r="BP23" s="11">
        <v>5.5</v>
      </c>
      <c r="BQ23" s="11">
        <v>71</v>
      </c>
      <c r="BR23" s="11">
        <v>49</v>
      </c>
      <c r="BS23" s="11">
        <v>35</v>
      </c>
      <c r="BT23" s="11">
        <v>3.5</v>
      </c>
      <c r="BU23" s="11">
        <v>10</v>
      </c>
      <c r="BV23" s="11">
        <v>15</v>
      </c>
      <c r="BW23" s="11">
        <v>23.5</v>
      </c>
      <c r="BX23" s="11">
        <v>3.5</v>
      </c>
      <c r="BY23" s="11">
        <v>15</v>
      </c>
      <c r="BZ23" s="11">
        <v>2.5</v>
      </c>
      <c r="CA23" s="11">
        <v>5</v>
      </c>
      <c r="CB23" s="11">
        <v>643.5</v>
      </c>
      <c r="CC23" s="11">
        <v>4.5</v>
      </c>
      <c r="CD23" s="11">
        <v>3</v>
      </c>
      <c r="CE23" s="11">
        <v>3.5</v>
      </c>
      <c r="CF23" s="11">
        <v>2.5</v>
      </c>
      <c r="CG23" s="11">
        <v>7</v>
      </c>
      <c r="CH23" s="11">
        <v>3</v>
      </c>
      <c r="CI23" s="11">
        <v>17.5</v>
      </c>
      <c r="CJ23" s="11">
        <v>37.5</v>
      </c>
      <c r="CK23" s="11">
        <v>82</v>
      </c>
      <c r="CL23" s="11">
        <v>10</v>
      </c>
      <c r="CM23" s="11">
        <v>21</v>
      </c>
      <c r="CN23" s="11">
        <v>184</v>
      </c>
      <c r="CO23" s="11">
        <v>91.5</v>
      </c>
      <c r="CP23" s="11">
        <v>12</v>
      </c>
      <c r="CQ23" s="11">
        <v>41.5</v>
      </c>
      <c r="CR23" s="11">
        <v>3.5</v>
      </c>
      <c r="CS23" s="11">
        <v>5</v>
      </c>
      <c r="CT23" s="11">
        <v>4.5</v>
      </c>
      <c r="CU23" s="11">
        <v>1.5</v>
      </c>
      <c r="CV23" s="11">
        <v>1.5</v>
      </c>
      <c r="CW23" s="11">
        <v>2.5</v>
      </c>
      <c r="CX23" s="11">
        <v>10</v>
      </c>
      <c r="CY23" s="11">
        <v>0.5</v>
      </c>
      <c r="CZ23" s="11">
        <v>58</v>
      </c>
      <c r="DA23" s="11">
        <v>5.5</v>
      </c>
      <c r="DB23" s="11">
        <v>4</v>
      </c>
      <c r="DC23" s="11">
        <v>2</v>
      </c>
      <c r="DD23" s="11">
        <v>6</v>
      </c>
      <c r="DE23" s="11">
        <v>10</v>
      </c>
      <c r="DF23" s="11">
        <v>215.5</v>
      </c>
      <c r="DG23" s="11">
        <v>3</v>
      </c>
      <c r="DH23" s="11">
        <v>50</v>
      </c>
      <c r="DI23" s="11">
        <v>51.5</v>
      </c>
      <c r="DJ23" s="11">
        <v>8</v>
      </c>
      <c r="DK23" s="11">
        <v>5</v>
      </c>
      <c r="DL23" s="11">
        <v>67.5</v>
      </c>
      <c r="DM23" s="11">
        <v>10.5</v>
      </c>
      <c r="DN23" s="11">
        <v>28</v>
      </c>
      <c r="DO23" s="11">
        <v>50</v>
      </c>
      <c r="DP23" s="11">
        <v>7</v>
      </c>
      <c r="DQ23" s="11">
        <v>13.5</v>
      </c>
      <c r="DR23" s="11">
        <v>45.5</v>
      </c>
      <c r="DS23" s="11">
        <v>25</v>
      </c>
      <c r="DT23" s="11">
        <v>0</v>
      </c>
      <c r="DU23" s="11">
        <v>8.5</v>
      </c>
      <c r="DV23" s="11">
        <v>5</v>
      </c>
      <c r="DW23" s="11">
        <v>0</v>
      </c>
      <c r="DX23" s="11">
        <v>3</v>
      </c>
      <c r="DY23" s="11">
        <v>4.5</v>
      </c>
      <c r="DZ23" s="11">
        <v>11.5</v>
      </c>
      <c r="EA23" s="11">
        <v>19.5</v>
      </c>
      <c r="EB23" s="11">
        <v>12.5</v>
      </c>
      <c r="EC23" s="11">
        <v>7.5</v>
      </c>
      <c r="ED23" s="11">
        <v>17.5</v>
      </c>
      <c r="EE23" s="11">
        <v>0</v>
      </c>
      <c r="EF23" s="11">
        <v>51</v>
      </c>
      <c r="EG23" s="11">
        <v>9.5</v>
      </c>
      <c r="EH23" s="11">
        <v>6</v>
      </c>
      <c r="EI23" s="11">
        <v>569.5</v>
      </c>
      <c r="EJ23" s="11">
        <v>91.5</v>
      </c>
      <c r="EK23" s="11">
        <v>14.5</v>
      </c>
      <c r="EL23" s="11">
        <v>10</v>
      </c>
      <c r="EM23" s="11">
        <v>20.5</v>
      </c>
      <c r="EN23" s="11">
        <v>17.5</v>
      </c>
      <c r="EO23" s="11">
        <v>12.5</v>
      </c>
      <c r="EP23" s="11">
        <v>7</v>
      </c>
      <c r="EQ23" s="11">
        <v>14</v>
      </c>
      <c r="ER23" s="11">
        <v>9</v>
      </c>
      <c r="ES23" s="11">
        <v>5.5</v>
      </c>
      <c r="ET23" s="11">
        <v>6.5</v>
      </c>
      <c r="EU23" s="11">
        <v>13.5</v>
      </c>
      <c r="EV23" s="11">
        <v>2.5</v>
      </c>
      <c r="EW23" s="11">
        <v>7.5</v>
      </c>
      <c r="EX23" s="11">
        <v>10</v>
      </c>
      <c r="EY23" s="11">
        <v>7.5</v>
      </c>
      <c r="EZ23" s="11">
        <v>5</v>
      </c>
      <c r="FA23" s="11">
        <v>47.5</v>
      </c>
      <c r="FB23" s="11">
        <v>11</v>
      </c>
      <c r="FC23" s="11">
        <v>30</v>
      </c>
      <c r="FD23" s="11">
        <v>4.5</v>
      </c>
      <c r="FE23" s="11">
        <v>1</v>
      </c>
      <c r="FF23" s="11">
        <v>7</v>
      </c>
      <c r="FG23" s="11">
        <v>0</v>
      </c>
      <c r="FH23" s="11">
        <v>2</v>
      </c>
      <c r="FI23" s="11">
        <v>38.5</v>
      </c>
      <c r="FJ23" s="11">
        <v>30</v>
      </c>
      <c r="FK23" s="11">
        <v>40</v>
      </c>
      <c r="FL23" s="11">
        <v>23</v>
      </c>
      <c r="FM23" s="11">
        <v>44</v>
      </c>
      <c r="FN23" s="11">
        <v>240.5</v>
      </c>
      <c r="FO23" s="11">
        <v>23</v>
      </c>
      <c r="FP23" s="11">
        <v>70.5</v>
      </c>
      <c r="FQ23" s="11">
        <v>16</v>
      </c>
      <c r="FR23" s="11">
        <v>3.5</v>
      </c>
      <c r="FS23" s="11">
        <v>4.5</v>
      </c>
      <c r="FT23" s="11">
        <v>2</v>
      </c>
      <c r="FU23" s="11">
        <v>13.5</v>
      </c>
      <c r="FV23" s="11">
        <v>11</v>
      </c>
      <c r="FW23" s="11">
        <v>5.5</v>
      </c>
      <c r="FX23" s="11">
        <v>2</v>
      </c>
      <c r="FY23" s="11">
        <v>0</v>
      </c>
      <c r="FZ23" s="11">
        <f>SUM(C23:FX23)+FY28</f>
        <v>10080</v>
      </c>
      <c r="GA23" s="11"/>
      <c r="GB23" s="11"/>
      <c r="GC23" s="11"/>
      <c r="GD23" s="11"/>
      <c r="GE23" s="38"/>
      <c r="GF23" s="38"/>
      <c r="GG23" s="5"/>
      <c r="GH23" s="5"/>
      <c r="GI23" s="5"/>
      <c r="GJ23" s="5"/>
      <c r="GK23" s="5"/>
      <c r="GL23" s="5"/>
      <c r="GM23" s="5"/>
    </row>
    <row r="24" spans="1:195" ht="14.25" customHeight="1" x14ac:dyDescent="0.2">
      <c r="A24" s="4" t="s">
        <v>257</v>
      </c>
      <c r="B24" s="2" t="s">
        <v>258</v>
      </c>
      <c r="C24" s="39">
        <v>50</v>
      </c>
      <c r="D24" s="39">
        <f>279+53</f>
        <v>332</v>
      </c>
      <c r="E24" s="39">
        <f>160+12</f>
        <v>172</v>
      </c>
      <c r="F24" s="39">
        <f>149+8</f>
        <v>157</v>
      </c>
      <c r="G24" s="39">
        <v>4</v>
      </c>
      <c r="H24" s="39">
        <v>1</v>
      </c>
      <c r="I24" s="39">
        <f>96+17</f>
        <v>113</v>
      </c>
      <c r="J24" s="39">
        <v>1</v>
      </c>
      <c r="K24" s="39">
        <v>0</v>
      </c>
      <c r="L24" s="39">
        <v>6</v>
      </c>
      <c r="M24" s="39">
        <v>10</v>
      </c>
      <c r="N24" s="39">
        <v>485</v>
      </c>
      <c r="O24" s="39">
        <v>36</v>
      </c>
      <c r="P24" s="39">
        <v>0</v>
      </c>
      <c r="Q24" s="39">
        <v>448</v>
      </c>
      <c r="R24" s="39">
        <v>1</v>
      </c>
      <c r="S24" s="39">
        <v>1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187</v>
      </c>
      <c r="AB24" s="39">
        <v>150</v>
      </c>
      <c r="AC24" s="39">
        <v>2</v>
      </c>
      <c r="AD24" s="39">
        <v>3</v>
      </c>
      <c r="AE24" s="39">
        <v>0</v>
      </c>
      <c r="AF24" s="39">
        <v>3</v>
      </c>
      <c r="AG24" s="39">
        <v>3</v>
      </c>
      <c r="AH24" s="39">
        <v>0</v>
      </c>
      <c r="AI24" s="39">
        <v>0</v>
      </c>
      <c r="AJ24" s="39">
        <v>1</v>
      </c>
      <c r="AK24" s="39">
        <v>6</v>
      </c>
      <c r="AL24" s="39">
        <v>1</v>
      </c>
      <c r="AM24" s="39">
        <v>1</v>
      </c>
      <c r="AN24" s="39">
        <v>0</v>
      </c>
      <c r="AO24" s="39">
        <v>10</v>
      </c>
      <c r="AP24" s="39">
        <v>414</v>
      </c>
      <c r="AQ24" s="39">
        <v>0</v>
      </c>
      <c r="AR24" s="39">
        <v>341</v>
      </c>
      <c r="AS24" s="39">
        <f>130+6</f>
        <v>136</v>
      </c>
      <c r="AT24" s="39">
        <v>4</v>
      </c>
      <c r="AU24" s="39">
        <v>1</v>
      </c>
      <c r="AV24" s="39">
        <v>0</v>
      </c>
      <c r="AW24" s="39">
        <v>2</v>
      </c>
      <c r="AX24" s="39">
        <v>0</v>
      </c>
      <c r="AY24" s="39">
        <v>0</v>
      </c>
      <c r="AZ24" s="39">
        <v>48</v>
      </c>
      <c r="BA24" s="39">
        <v>16</v>
      </c>
      <c r="BB24" s="39">
        <v>60</v>
      </c>
      <c r="BC24" s="39">
        <f>80+3</f>
        <v>83</v>
      </c>
      <c r="BD24" s="39">
        <v>11</v>
      </c>
      <c r="BE24" s="39">
        <v>1</v>
      </c>
      <c r="BF24" s="39">
        <v>72</v>
      </c>
      <c r="BG24" s="39">
        <v>0</v>
      </c>
      <c r="BH24" s="39">
        <v>0</v>
      </c>
      <c r="BI24" s="39">
        <v>1</v>
      </c>
      <c r="BJ24" s="39">
        <v>37</v>
      </c>
      <c r="BK24" s="39">
        <v>65</v>
      </c>
      <c r="BL24" s="39">
        <v>0</v>
      </c>
      <c r="BM24" s="39">
        <v>0</v>
      </c>
      <c r="BN24" s="39">
        <v>0</v>
      </c>
      <c r="BO24" s="39">
        <v>2</v>
      </c>
      <c r="BP24" s="39">
        <v>0</v>
      </c>
      <c r="BQ24" s="39">
        <f>86+2</f>
        <v>88</v>
      </c>
      <c r="BR24" s="39">
        <v>40</v>
      </c>
      <c r="BS24" s="39">
        <v>12</v>
      </c>
      <c r="BT24" s="39">
        <v>0</v>
      </c>
      <c r="BU24" s="39">
        <v>2</v>
      </c>
      <c r="BV24" s="39">
        <v>8</v>
      </c>
      <c r="BW24" s="39">
        <v>8</v>
      </c>
      <c r="BX24" s="39">
        <v>0</v>
      </c>
      <c r="BY24" s="39">
        <v>0</v>
      </c>
      <c r="BZ24" s="39">
        <v>0</v>
      </c>
      <c r="CA24" s="39">
        <v>0</v>
      </c>
      <c r="CB24" s="39">
        <v>262</v>
      </c>
      <c r="CC24" s="39">
        <v>0</v>
      </c>
      <c r="CD24" s="39">
        <v>0</v>
      </c>
      <c r="CE24" s="39">
        <v>0</v>
      </c>
      <c r="CF24" s="39">
        <v>0</v>
      </c>
      <c r="CG24" s="39">
        <v>2</v>
      </c>
      <c r="CH24" s="39">
        <v>1</v>
      </c>
      <c r="CI24" s="39">
        <v>5</v>
      </c>
      <c r="CJ24" s="39">
        <v>7</v>
      </c>
      <c r="CK24" s="39">
        <v>10</v>
      </c>
      <c r="CL24" s="39">
        <v>1</v>
      </c>
      <c r="CM24" s="39">
        <v>5</v>
      </c>
      <c r="CN24" s="39">
        <f>94+1</f>
        <v>95</v>
      </c>
      <c r="CO24" s="39">
        <v>19</v>
      </c>
      <c r="CP24" s="39">
        <v>5</v>
      </c>
      <c r="CQ24" s="39">
        <v>3</v>
      </c>
      <c r="CR24" s="39">
        <v>0</v>
      </c>
      <c r="CS24" s="39">
        <v>0</v>
      </c>
      <c r="CT24" s="39">
        <v>0</v>
      </c>
      <c r="CU24" s="39">
        <v>0</v>
      </c>
      <c r="CV24" s="39">
        <v>0</v>
      </c>
      <c r="CW24" s="39">
        <v>0</v>
      </c>
      <c r="CX24" s="39">
        <v>1</v>
      </c>
      <c r="CY24" s="39">
        <v>0</v>
      </c>
      <c r="CZ24" s="39">
        <v>1</v>
      </c>
      <c r="DA24" s="39">
        <v>0</v>
      </c>
      <c r="DB24" s="39">
        <v>1</v>
      </c>
      <c r="DC24" s="39">
        <v>0</v>
      </c>
      <c r="DD24" s="39">
        <v>0</v>
      </c>
      <c r="DE24" s="39">
        <v>1</v>
      </c>
      <c r="DF24" s="39">
        <f>39+2</f>
        <v>41</v>
      </c>
      <c r="DG24" s="39">
        <v>0</v>
      </c>
      <c r="DH24" s="39">
        <v>5</v>
      </c>
      <c r="DI24" s="39">
        <v>17</v>
      </c>
      <c r="DJ24" s="39">
        <v>1</v>
      </c>
      <c r="DK24" s="39">
        <v>0</v>
      </c>
      <c r="DL24" s="39">
        <v>34</v>
      </c>
      <c r="DM24" s="39">
        <v>0</v>
      </c>
      <c r="DN24" s="39">
        <v>6</v>
      </c>
      <c r="DO24" s="39">
        <v>34</v>
      </c>
      <c r="DP24" s="39">
        <v>0</v>
      </c>
      <c r="DQ24" s="39">
        <v>1</v>
      </c>
      <c r="DR24" s="39">
        <v>1</v>
      </c>
      <c r="DS24" s="39">
        <v>1</v>
      </c>
      <c r="DT24" s="39">
        <v>0</v>
      </c>
      <c r="DU24" s="39">
        <v>0</v>
      </c>
      <c r="DV24" s="39">
        <v>0</v>
      </c>
      <c r="DW24" s="39">
        <v>1</v>
      </c>
      <c r="DX24" s="39">
        <v>0</v>
      </c>
      <c r="DY24" s="39">
        <v>0</v>
      </c>
      <c r="DZ24" s="39">
        <v>0</v>
      </c>
      <c r="EA24" s="39">
        <v>1</v>
      </c>
      <c r="EB24" s="39">
        <v>5</v>
      </c>
      <c r="EC24" s="39">
        <v>0</v>
      </c>
      <c r="ED24" s="39">
        <v>27</v>
      </c>
      <c r="EE24" s="39">
        <v>1</v>
      </c>
      <c r="EF24" s="39">
        <v>1</v>
      </c>
      <c r="EG24" s="39">
        <v>3</v>
      </c>
      <c r="EH24" s="39">
        <v>0</v>
      </c>
      <c r="EI24" s="39">
        <v>19</v>
      </c>
      <c r="EJ24" s="39">
        <v>12</v>
      </c>
      <c r="EK24" s="39">
        <v>4</v>
      </c>
      <c r="EL24" s="39">
        <v>3</v>
      </c>
      <c r="EM24" s="39">
        <v>0</v>
      </c>
      <c r="EN24" s="39">
        <v>2</v>
      </c>
      <c r="EO24" s="39">
        <v>1</v>
      </c>
      <c r="EP24" s="39">
        <v>3</v>
      </c>
      <c r="EQ24" s="39">
        <v>13</v>
      </c>
      <c r="ER24" s="39">
        <v>0</v>
      </c>
      <c r="ES24" s="39">
        <v>0</v>
      </c>
      <c r="ET24" s="39">
        <v>0</v>
      </c>
      <c r="EU24" s="39">
        <v>5</v>
      </c>
      <c r="EV24" s="39">
        <v>0</v>
      </c>
      <c r="EW24" s="39">
        <v>2</v>
      </c>
      <c r="EX24" s="39">
        <v>0</v>
      </c>
      <c r="EY24" s="39">
        <v>0</v>
      </c>
      <c r="EZ24" s="39">
        <v>0</v>
      </c>
      <c r="FA24" s="39">
        <v>49</v>
      </c>
      <c r="FB24" s="39">
        <v>0</v>
      </c>
      <c r="FC24" s="39">
        <v>3</v>
      </c>
      <c r="FD24" s="39">
        <v>0</v>
      </c>
      <c r="FE24" s="39">
        <v>0</v>
      </c>
      <c r="FF24" s="39">
        <v>0</v>
      </c>
      <c r="FG24" s="39">
        <v>0</v>
      </c>
      <c r="FH24" s="39">
        <v>0</v>
      </c>
      <c r="FI24" s="39">
        <v>9</v>
      </c>
      <c r="FJ24" s="39">
        <v>7</v>
      </c>
      <c r="FK24" s="39">
        <v>17</v>
      </c>
      <c r="FL24" s="39">
        <v>3</v>
      </c>
      <c r="FM24" s="39">
        <v>8</v>
      </c>
      <c r="FN24" s="39">
        <v>109</v>
      </c>
      <c r="FO24" s="39">
        <v>1</v>
      </c>
      <c r="FP24" s="39">
        <v>19</v>
      </c>
      <c r="FQ24" s="39">
        <v>3</v>
      </c>
      <c r="FR24" s="39">
        <v>0</v>
      </c>
      <c r="FS24" s="39">
        <v>1</v>
      </c>
      <c r="FT24" s="39">
        <v>0</v>
      </c>
      <c r="FU24" s="39">
        <v>7</v>
      </c>
      <c r="FV24" s="39">
        <v>0</v>
      </c>
      <c r="FW24" s="39">
        <v>0</v>
      </c>
      <c r="FX24" s="39">
        <v>0</v>
      </c>
      <c r="FY24" s="11">
        <v>0</v>
      </c>
      <c r="FZ24" s="11">
        <f t="shared" ref="FZ24:FZ29" si="8">SUM(C24:FX24)</f>
        <v>4535</v>
      </c>
      <c r="GA24" s="11"/>
      <c r="GB24" s="11"/>
      <c r="GC24" s="11"/>
      <c r="GD24" s="11"/>
      <c r="GE24" s="38"/>
      <c r="GF24" s="38"/>
      <c r="GG24" s="5"/>
      <c r="GH24" s="5"/>
      <c r="GI24" s="5"/>
      <c r="GJ24" s="5"/>
      <c r="GK24" s="5"/>
      <c r="GL24" s="5"/>
      <c r="GM24" s="5"/>
    </row>
    <row r="25" spans="1:195" ht="14.25" customHeight="1" x14ac:dyDescent="0.2">
      <c r="A25" s="4" t="s">
        <v>259</v>
      </c>
      <c r="B25" s="2" t="s">
        <v>260</v>
      </c>
      <c r="C25" s="16">
        <v>0</v>
      </c>
      <c r="D25" s="16">
        <v>2021.5</v>
      </c>
      <c r="E25" s="16">
        <v>518</v>
      </c>
      <c r="F25" s="17">
        <v>679.5</v>
      </c>
      <c r="G25" s="16">
        <v>0</v>
      </c>
      <c r="H25" s="16">
        <v>0</v>
      </c>
      <c r="I25" s="17">
        <v>520.5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7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7">
        <v>221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7">
        <v>57</v>
      </c>
      <c r="AZ25" s="16">
        <v>0</v>
      </c>
      <c r="BA25" s="16">
        <v>0</v>
      </c>
      <c r="BB25" s="16">
        <v>0</v>
      </c>
      <c r="BC25" s="17">
        <v>2254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O25" s="16">
        <v>0</v>
      </c>
      <c r="BP25" s="16">
        <v>0</v>
      </c>
      <c r="BQ25" s="16">
        <v>215.5</v>
      </c>
      <c r="BR25" s="16">
        <v>0</v>
      </c>
      <c r="BS25" s="16">
        <v>0</v>
      </c>
      <c r="BT25" s="16">
        <v>0</v>
      </c>
      <c r="BU25" s="16">
        <v>0</v>
      </c>
      <c r="BV25" s="16">
        <v>0</v>
      </c>
      <c r="BW25" s="16">
        <v>0</v>
      </c>
      <c r="BX25" s="16">
        <v>0</v>
      </c>
      <c r="BY25" s="16">
        <v>0</v>
      </c>
      <c r="BZ25" s="16">
        <v>0</v>
      </c>
      <c r="CA25" s="16">
        <v>0</v>
      </c>
      <c r="CB25" s="16">
        <v>0</v>
      </c>
      <c r="CC25" s="16">
        <v>0</v>
      </c>
      <c r="CD25" s="16">
        <v>0</v>
      </c>
      <c r="CE25" s="16">
        <v>0</v>
      </c>
      <c r="CF25" s="16">
        <v>0</v>
      </c>
      <c r="CG25" s="16">
        <v>0</v>
      </c>
      <c r="CH25" s="16">
        <v>0</v>
      </c>
      <c r="CI25" s="16">
        <v>0</v>
      </c>
      <c r="CJ25" s="16">
        <v>0</v>
      </c>
      <c r="CK25" s="16">
        <v>405</v>
      </c>
      <c r="CL25" s="16">
        <v>0</v>
      </c>
      <c r="CM25" s="16">
        <v>0</v>
      </c>
      <c r="CN25" s="16">
        <v>450.5</v>
      </c>
      <c r="CO25" s="16">
        <v>0</v>
      </c>
      <c r="CP25" s="16">
        <v>0</v>
      </c>
      <c r="CQ25" s="16">
        <v>0</v>
      </c>
      <c r="CR25" s="16">
        <v>0</v>
      </c>
      <c r="CS25" s="16">
        <v>0</v>
      </c>
      <c r="CT25" s="16">
        <v>0</v>
      </c>
      <c r="CU25" s="16">
        <v>0</v>
      </c>
      <c r="CV25" s="16">
        <v>0</v>
      </c>
      <c r="CW25" s="16">
        <v>0</v>
      </c>
      <c r="CX25" s="16">
        <v>0</v>
      </c>
      <c r="CY25" s="16">
        <v>0</v>
      </c>
      <c r="CZ25" s="16">
        <v>0</v>
      </c>
      <c r="DA25" s="16">
        <v>0</v>
      </c>
      <c r="DB25" s="16">
        <v>0</v>
      </c>
      <c r="DC25" s="16">
        <v>0</v>
      </c>
      <c r="DD25" s="16">
        <v>0</v>
      </c>
      <c r="DE25" s="16">
        <v>0</v>
      </c>
      <c r="DF25" s="16">
        <v>673</v>
      </c>
      <c r="DG25" s="16">
        <v>0</v>
      </c>
      <c r="DH25" s="16">
        <v>0</v>
      </c>
      <c r="DI25" s="16">
        <v>0</v>
      </c>
      <c r="DJ25" s="16">
        <v>0</v>
      </c>
      <c r="DK25" s="16">
        <v>0</v>
      </c>
      <c r="DL25" s="16">
        <v>0</v>
      </c>
      <c r="DM25" s="16">
        <v>0</v>
      </c>
      <c r="DN25" s="16">
        <v>0</v>
      </c>
      <c r="DO25" s="16">
        <v>0</v>
      </c>
      <c r="DP25" s="16">
        <v>0</v>
      </c>
      <c r="DQ25" s="16">
        <v>0</v>
      </c>
      <c r="DR25" s="16">
        <v>0</v>
      </c>
      <c r="DS25" s="16">
        <v>0</v>
      </c>
      <c r="DT25" s="16">
        <v>0</v>
      </c>
      <c r="DU25" s="16">
        <v>0</v>
      </c>
      <c r="DV25" s="16">
        <v>0</v>
      </c>
      <c r="DW25" s="16">
        <v>0</v>
      </c>
      <c r="DX25" s="16">
        <v>0</v>
      </c>
      <c r="DY25" s="16">
        <v>0</v>
      </c>
      <c r="DZ25" s="16">
        <v>0</v>
      </c>
      <c r="EA25" s="16">
        <v>0</v>
      </c>
      <c r="EB25" s="16">
        <v>0</v>
      </c>
      <c r="EC25" s="16">
        <v>0</v>
      </c>
      <c r="ED25" s="16">
        <v>0</v>
      </c>
      <c r="EE25" s="16">
        <v>0</v>
      </c>
      <c r="EF25" s="16">
        <v>0</v>
      </c>
      <c r="EG25" s="16">
        <v>0</v>
      </c>
      <c r="EH25" s="16">
        <v>0</v>
      </c>
      <c r="EI25" s="16">
        <v>158</v>
      </c>
      <c r="EJ25" s="16">
        <v>0</v>
      </c>
      <c r="EK25" s="16">
        <v>0</v>
      </c>
      <c r="EL25" s="16">
        <v>0</v>
      </c>
      <c r="EM25" s="16">
        <v>0</v>
      </c>
      <c r="EN25" s="16">
        <v>0</v>
      </c>
      <c r="EO25" s="16">
        <v>0</v>
      </c>
      <c r="EP25" s="16">
        <v>0</v>
      </c>
      <c r="EQ25" s="16">
        <v>0</v>
      </c>
      <c r="ER25" s="16">
        <v>0</v>
      </c>
      <c r="ES25" s="16">
        <v>0</v>
      </c>
      <c r="ET25" s="16">
        <v>0</v>
      </c>
      <c r="EU25" s="16">
        <v>0</v>
      </c>
      <c r="EV25" s="16">
        <v>0</v>
      </c>
      <c r="EW25" s="16">
        <v>0</v>
      </c>
      <c r="EX25" s="16">
        <v>0</v>
      </c>
      <c r="EY25" s="16">
        <v>0</v>
      </c>
      <c r="EZ25" s="16">
        <v>0</v>
      </c>
      <c r="FA25" s="16">
        <v>0</v>
      </c>
      <c r="FB25" s="16">
        <v>0</v>
      </c>
      <c r="FC25" s="16">
        <v>0</v>
      </c>
      <c r="FD25" s="16">
        <v>0</v>
      </c>
      <c r="FE25" s="16">
        <v>0</v>
      </c>
      <c r="FF25" s="16">
        <v>0</v>
      </c>
      <c r="FG25" s="16">
        <v>0</v>
      </c>
      <c r="FH25" s="16">
        <v>0</v>
      </c>
      <c r="FI25" s="16">
        <v>0</v>
      </c>
      <c r="FJ25" s="16">
        <v>0</v>
      </c>
      <c r="FK25" s="16">
        <v>0</v>
      </c>
      <c r="FL25" s="16">
        <v>0</v>
      </c>
      <c r="FM25" s="16">
        <v>0</v>
      </c>
      <c r="FN25" s="16">
        <v>0</v>
      </c>
      <c r="FO25" s="16">
        <v>0</v>
      </c>
      <c r="FP25" s="16">
        <v>0</v>
      </c>
      <c r="FQ25" s="16">
        <v>0</v>
      </c>
      <c r="FR25" s="16">
        <v>0</v>
      </c>
      <c r="FS25" s="16">
        <v>0</v>
      </c>
      <c r="FT25" s="16">
        <v>0</v>
      </c>
      <c r="FU25" s="16">
        <v>0</v>
      </c>
      <c r="FV25" s="16">
        <v>0</v>
      </c>
      <c r="FW25" s="16">
        <v>0</v>
      </c>
      <c r="FX25" s="16">
        <v>0</v>
      </c>
      <c r="FY25" s="11">
        <f>SUM(C25:FX25)</f>
        <v>8173.5</v>
      </c>
      <c r="FZ25" s="11">
        <f t="shared" si="8"/>
        <v>8173.5</v>
      </c>
      <c r="GA25" s="11"/>
      <c r="GB25" s="11"/>
      <c r="GC25" s="11"/>
      <c r="GD25" s="11"/>
      <c r="GE25" s="38"/>
      <c r="GF25" s="38"/>
      <c r="GG25" s="5"/>
      <c r="GH25" s="5"/>
      <c r="GI25" s="5"/>
      <c r="GJ25" s="5"/>
      <c r="GK25" s="5"/>
      <c r="GL25" s="5"/>
      <c r="GM25" s="5"/>
    </row>
    <row r="26" spans="1:195" ht="14.25" customHeight="1" x14ac:dyDescent="0.2">
      <c r="A26" s="4" t="s">
        <v>261</v>
      </c>
      <c r="B26" s="2" t="s">
        <v>262</v>
      </c>
      <c r="C26" s="11">
        <v>0</v>
      </c>
      <c r="D26" s="11">
        <v>68.5</v>
      </c>
      <c r="E26" s="11">
        <v>41</v>
      </c>
      <c r="F26" s="11">
        <v>43.5</v>
      </c>
      <c r="G26" s="11">
        <v>0</v>
      </c>
      <c r="H26" s="11">
        <v>0</v>
      </c>
      <c r="I26" s="15">
        <v>27.5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5">
        <v>16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5</v>
      </c>
      <c r="AZ26" s="11">
        <v>0</v>
      </c>
      <c r="BA26" s="11">
        <v>0</v>
      </c>
      <c r="BB26" s="11">
        <v>0</v>
      </c>
      <c r="BC26" s="15">
        <v>56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21.5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1">
        <v>0</v>
      </c>
      <c r="CB26" s="11">
        <v>0</v>
      </c>
      <c r="CC26" s="11">
        <v>0</v>
      </c>
      <c r="CD26" s="11">
        <v>0</v>
      </c>
      <c r="CE26" s="11">
        <v>0</v>
      </c>
      <c r="CF26" s="11">
        <v>0</v>
      </c>
      <c r="CG26" s="11">
        <v>0</v>
      </c>
      <c r="CH26" s="11">
        <v>0</v>
      </c>
      <c r="CI26" s="11">
        <v>0</v>
      </c>
      <c r="CJ26" s="11">
        <v>0</v>
      </c>
      <c r="CK26" s="11">
        <v>0</v>
      </c>
      <c r="CL26" s="11">
        <v>0</v>
      </c>
      <c r="CM26" s="11">
        <v>0</v>
      </c>
      <c r="CN26" s="11">
        <v>40.5</v>
      </c>
      <c r="CO26" s="11">
        <v>0</v>
      </c>
      <c r="CP26" s="11">
        <v>0</v>
      </c>
      <c r="CQ26" s="11">
        <v>0</v>
      </c>
      <c r="CR26" s="11">
        <v>0</v>
      </c>
      <c r="CS26" s="11">
        <v>0</v>
      </c>
      <c r="CT26" s="11">
        <v>0</v>
      </c>
      <c r="CU26" s="11">
        <v>0</v>
      </c>
      <c r="CV26" s="11">
        <v>0</v>
      </c>
      <c r="CW26" s="11">
        <v>0</v>
      </c>
      <c r="CX26" s="11">
        <v>0</v>
      </c>
      <c r="CY26" s="11">
        <v>0</v>
      </c>
      <c r="CZ26" s="11">
        <v>0</v>
      </c>
      <c r="DA26" s="11">
        <v>0</v>
      </c>
      <c r="DB26" s="11">
        <v>0</v>
      </c>
      <c r="DC26" s="11">
        <v>0</v>
      </c>
      <c r="DD26" s="11">
        <v>0</v>
      </c>
      <c r="DE26" s="11">
        <v>0</v>
      </c>
      <c r="DF26" s="11">
        <v>42</v>
      </c>
      <c r="DG26" s="11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1">
        <v>0</v>
      </c>
      <c r="DN26" s="11">
        <v>0</v>
      </c>
      <c r="DO26" s="11">
        <v>0</v>
      </c>
      <c r="DP26" s="11">
        <v>0</v>
      </c>
      <c r="DQ26" s="11">
        <v>0</v>
      </c>
      <c r="DR26" s="11">
        <v>0</v>
      </c>
      <c r="DS26" s="11">
        <v>0</v>
      </c>
      <c r="DT26" s="11">
        <v>0</v>
      </c>
      <c r="DU26" s="11">
        <v>0</v>
      </c>
      <c r="DV26" s="11">
        <v>0</v>
      </c>
      <c r="DW26" s="11">
        <v>0</v>
      </c>
      <c r="DX26" s="11">
        <v>0</v>
      </c>
      <c r="DY26" s="11">
        <v>0</v>
      </c>
      <c r="DZ26" s="11">
        <v>0</v>
      </c>
      <c r="EA26" s="11">
        <v>0</v>
      </c>
      <c r="EB26" s="11">
        <v>0</v>
      </c>
      <c r="EC26" s="11">
        <v>0</v>
      </c>
      <c r="ED26" s="11">
        <v>0</v>
      </c>
      <c r="EE26" s="11">
        <v>0</v>
      </c>
      <c r="EF26" s="11">
        <v>0</v>
      </c>
      <c r="EG26" s="11">
        <v>0</v>
      </c>
      <c r="EH26" s="11">
        <v>0</v>
      </c>
      <c r="EI26" s="11">
        <v>0</v>
      </c>
      <c r="EJ26" s="11">
        <v>0</v>
      </c>
      <c r="EK26" s="11">
        <v>0</v>
      </c>
      <c r="EL26" s="11">
        <v>0</v>
      </c>
      <c r="EM26" s="11">
        <v>0</v>
      </c>
      <c r="EN26" s="11">
        <v>0</v>
      </c>
      <c r="EO26" s="11">
        <v>0</v>
      </c>
      <c r="EP26" s="11">
        <v>0</v>
      </c>
      <c r="EQ26" s="11">
        <v>0</v>
      </c>
      <c r="ER26" s="11">
        <v>0</v>
      </c>
      <c r="ES26" s="11">
        <v>0</v>
      </c>
      <c r="ET26" s="11">
        <v>0</v>
      </c>
      <c r="EU26" s="11">
        <v>0</v>
      </c>
      <c r="EV26" s="11">
        <v>0</v>
      </c>
      <c r="EW26" s="11">
        <v>0</v>
      </c>
      <c r="EX26" s="11">
        <v>0</v>
      </c>
      <c r="EY26" s="11">
        <v>0</v>
      </c>
      <c r="EZ26" s="11">
        <v>0</v>
      </c>
      <c r="FA26" s="11">
        <v>0</v>
      </c>
      <c r="FB26" s="11">
        <v>0</v>
      </c>
      <c r="FC26" s="11">
        <v>0</v>
      </c>
      <c r="FD26" s="11">
        <v>0</v>
      </c>
      <c r="FE26" s="11">
        <v>0</v>
      </c>
      <c r="FF26" s="11">
        <v>0</v>
      </c>
      <c r="FG26" s="11">
        <v>0</v>
      </c>
      <c r="FH26" s="11">
        <v>0</v>
      </c>
      <c r="FI26" s="11">
        <v>0</v>
      </c>
      <c r="FJ26" s="11">
        <v>0</v>
      </c>
      <c r="FK26" s="11">
        <v>0</v>
      </c>
      <c r="FL26" s="11">
        <v>0</v>
      </c>
      <c r="FM26" s="11">
        <v>0</v>
      </c>
      <c r="FN26" s="11">
        <v>0</v>
      </c>
      <c r="FO26" s="11">
        <v>0</v>
      </c>
      <c r="FP26" s="11">
        <v>0</v>
      </c>
      <c r="FQ26" s="11">
        <v>0</v>
      </c>
      <c r="FR26" s="11">
        <v>0</v>
      </c>
      <c r="FS26" s="11">
        <v>0</v>
      </c>
      <c r="FT26" s="11">
        <v>0</v>
      </c>
      <c r="FU26" s="11">
        <v>0</v>
      </c>
      <c r="FV26" s="11">
        <v>0</v>
      </c>
      <c r="FW26" s="11">
        <v>0</v>
      </c>
      <c r="FX26" s="11">
        <v>0</v>
      </c>
      <c r="FY26" s="11"/>
      <c r="FZ26" s="11">
        <f t="shared" si="8"/>
        <v>361.5</v>
      </c>
      <c r="GA26" s="11"/>
      <c r="GB26" s="11"/>
      <c r="GC26" s="11"/>
      <c r="GD26" s="11"/>
      <c r="GE26" s="38"/>
      <c r="GF26" s="38"/>
      <c r="GG26" s="5"/>
      <c r="GH26" s="5"/>
      <c r="GI26" s="5"/>
      <c r="GJ26" s="5"/>
      <c r="GK26" s="5"/>
      <c r="GL26" s="5"/>
      <c r="GM26" s="5"/>
    </row>
    <row r="27" spans="1:195" ht="14.25" customHeight="1" x14ac:dyDescent="0.2">
      <c r="A27" s="4" t="s">
        <v>263</v>
      </c>
      <c r="B27" s="2" t="s">
        <v>264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7">
        <v>2567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7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6">
        <v>0</v>
      </c>
      <c r="BP27" s="16">
        <v>0</v>
      </c>
      <c r="BQ27" s="16">
        <v>0</v>
      </c>
      <c r="BR27" s="16">
        <v>0</v>
      </c>
      <c r="BS27" s="16">
        <v>0</v>
      </c>
      <c r="BT27" s="16">
        <v>0</v>
      </c>
      <c r="BU27" s="16">
        <v>0</v>
      </c>
      <c r="BV27" s="16">
        <v>0</v>
      </c>
      <c r="BW27" s="16">
        <v>0</v>
      </c>
      <c r="BX27" s="16">
        <v>0</v>
      </c>
      <c r="BY27" s="16">
        <v>0</v>
      </c>
      <c r="BZ27" s="16">
        <v>0</v>
      </c>
      <c r="CA27" s="16">
        <v>0</v>
      </c>
      <c r="CB27" s="16">
        <v>0</v>
      </c>
      <c r="CC27" s="16">
        <v>0</v>
      </c>
      <c r="CD27" s="16">
        <v>0</v>
      </c>
      <c r="CE27" s="16">
        <v>0</v>
      </c>
      <c r="CF27" s="16">
        <v>0</v>
      </c>
      <c r="CG27" s="16">
        <v>0</v>
      </c>
      <c r="CH27" s="16">
        <v>0</v>
      </c>
      <c r="CI27" s="16">
        <v>0</v>
      </c>
      <c r="CJ27" s="16">
        <v>0</v>
      </c>
      <c r="CK27" s="16">
        <v>0</v>
      </c>
      <c r="CL27" s="16">
        <v>0</v>
      </c>
      <c r="CM27" s="16">
        <v>0</v>
      </c>
      <c r="CN27" s="17">
        <v>474.5</v>
      </c>
      <c r="CO27" s="16">
        <v>0</v>
      </c>
      <c r="CP27" s="16">
        <v>0</v>
      </c>
      <c r="CQ27" s="16">
        <v>0</v>
      </c>
      <c r="CR27" s="16">
        <v>0</v>
      </c>
      <c r="CS27" s="16">
        <v>0</v>
      </c>
      <c r="CT27" s="16">
        <v>0</v>
      </c>
      <c r="CU27" s="16">
        <v>0</v>
      </c>
      <c r="CV27" s="16">
        <v>0</v>
      </c>
      <c r="CW27" s="16">
        <v>0</v>
      </c>
      <c r="CX27" s="16">
        <v>0</v>
      </c>
      <c r="CY27" s="16">
        <v>0</v>
      </c>
      <c r="CZ27" s="16">
        <v>0</v>
      </c>
      <c r="DA27" s="16">
        <v>0</v>
      </c>
      <c r="DB27" s="16">
        <v>0</v>
      </c>
      <c r="DC27" s="16">
        <v>0</v>
      </c>
      <c r="DD27" s="16">
        <v>0</v>
      </c>
      <c r="DE27" s="16">
        <v>0</v>
      </c>
      <c r="DF27" s="16">
        <v>0</v>
      </c>
      <c r="DG27" s="16">
        <v>0</v>
      </c>
      <c r="DH27" s="16">
        <v>0</v>
      </c>
      <c r="DI27" s="16">
        <v>0</v>
      </c>
      <c r="DJ27" s="16">
        <v>0</v>
      </c>
      <c r="DK27" s="16">
        <v>0</v>
      </c>
      <c r="DL27" s="16">
        <v>0</v>
      </c>
      <c r="DM27" s="16">
        <v>0</v>
      </c>
      <c r="DN27" s="16">
        <v>0</v>
      </c>
      <c r="DO27" s="16">
        <v>0</v>
      </c>
      <c r="DP27" s="16">
        <v>0</v>
      </c>
      <c r="DQ27" s="16">
        <v>0</v>
      </c>
      <c r="DR27" s="16">
        <v>0</v>
      </c>
      <c r="DS27" s="16">
        <v>0</v>
      </c>
      <c r="DT27" s="16">
        <v>0</v>
      </c>
      <c r="DU27" s="16">
        <v>0</v>
      </c>
      <c r="DV27" s="16">
        <v>0</v>
      </c>
      <c r="DW27" s="16">
        <v>0</v>
      </c>
      <c r="DX27" s="16">
        <v>0</v>
      </c>
      <c r="DY27" s="16">
        <v>0</v>
      </c>
      <c r="DZ27" s="16">
        <v>0</v>
      </c>
      <c r="EA27" s="16">
        <v>0</v>
      </c>
      <c r="EB27" s="16">
        <v>0</v>
      </c>
      <c r="EC27" s="16">
        <v>0</v>
      </c>
      <c r="ED27" s="16">
        <v>0</v>
      </c>
      <c r="EE27" s="16">
        <v>0</v>
      </c>
      <c r="EF27" s="16">
        <v>0</v>
      </c>
      <c r="EG27" s="16">
        <v>0</v>
      </c>
      <c r="EH27" s="16">
        <v>0</v>
      </c>
      <c r="EI27" s="16">
        <v>0</v>
      </c>
      <c r="EJ27" s="16">
        <v>0</v>
      </c>
      <c r="EK27" s="16">
        <v>0</v>
      </c>
      <c r="EL27" s="16">
        <v>0</v>
      </c>
      <c r="EM27" s="16">
        <v>0</v>
      </c>
      <c r="EN27" s="16">
        <v>0</v>
      </c>
      <c r="EO27" s="16">
        <v>0</v>
      </c>
      <c r="EP27" s="16">
        <v>0</v>
      </c>
      <c r="EQ27" s="16">
        <v>0</v>
      </c>
      <c r="ER27" s="16">
        <v>0</v>
      </c>
      <c r="ES27" s="16">
        <v>0</v>
      </c>
      <c r="ET27" s="16">
        <v>0</v>
      </c>
      <c r="EU27" s="16">
        <v>0</v>
      </c>
      <c r="EV27" s="16">
        <v>0</v>
      </c>
      <c r="EW27" s="16">
        <v>0</v>
      </c>
      <c r="EX27" s="16">
        <v>0</v>
      </c>
      <c r="EY27" s="16">
        <v>0</v>
      </c>
      <c r="EZ27" s="16">
        <v>0</v>
      </c>
      <c r="FA27" s="16">
        <v>0</v>
      </c>
      <c r="FB27" s="16">
        <v>0</v>
      </c>
      <c r="FC27" s="16">
        <v>0</v>
      </c>
      <c r="FD27" s="16">
        <v>0</v>
      </c>
      <c r="FE27" s="16">
        <v>0</v>
      </c>
      <c r="FF27" s="16">
        <v>0</v>
      </c>
      <c r="FG27" s="16">
        <v>0</v>
      </c>
      <c r="FH27" s="16">
        <v>0</v>
      </c>
      <c r="FI27" s="16">
        <v>0</v>
      </c>
      <c r="FJ27" s="16">
        <v>0</v>
      </c>
      <c r="FK27" s="16">
        <v>0</v>
      </c>
      <c r="FL27" s="16">
        <v>0</v>
      </c>
      <c r="FM27" s="16">
        <v>0</v>
      </c>
      <c r="FN27" s="16">
        <v>0</v>
      </c>
      <c r="FO27" s="16">
        <v>0</v>
      </c>
      <c r="FP27" s="16">
        <v>0</v>
      </c>
      <c r="FQ27" s="16">
        <v>0</v>
      </c>
      <c r="FR27" s="16">
        <v>0</v>
      </c>
      <c r="FS27" s="16">
        <v>0</v>
      </c>
      <c r="FT27" s="16">
        <v>0</v>
      </c>
      <c r="FU27" s="16">
        <v>0</v>
      </c>
      <c r="FV27" s="16">
        <v>0</v>
      </c>
      <c r="FW27" s="16">
        <v>0</v>
      </c>
      <c r="FX27" s="16">
        <v>0</v>
      </c>
      <c r="FY27" s="16">
        <f>SUM(C27:FX27)</f>
        <v>3041.5</v>
      </c>
      <c r="FZ27" s="16">
        <f t="shared" si="8"/>
        <v>3041.5</v>
      </c>
      <c r="GA27" s="11"/>
      <c r="GB27" s="11"/>
      <c r="GC27" s="11"/>
      <c r="GD27" s="11"/>
      <c r="GE27" s="38"/>
      <c r="GF27" s="38"/>
      <c r="GG27" s="5"/>
      <c r="GH27" s="5"/>
      <c r="GI27" s="5"/>
      <c r="GJ27" s="5"/>
      <c r="GK27" s="5"/>
      <c r="GL27" s="5"/>
      <c r="GM27" s="5"/>
    </row>
    <row r="28" spans="1:195" x14ac:dyDescent="0.2">
      <c r="A28" s="4" t="s">
        <v>265</v>
      </c>
      <c r="B28" s="2" t="s">
        <v>266</v>
      </c>
      <c r="C28" s="11">
        <v>0</v>
      </c>
      <c r="D28" s="11">
        <v>0</v>
      </c>
      <c r="E28" s="11">
        <v>8.5</v>
      </c>
      <c r="F28" s="11">
        <v>9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11">
        <v>0</v>
      </c>
      <c r="CH28" s="11"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1">
        <v>0</v>
      </c>
      <c r="DN28" s="11">
        <v>0</v>
      </c>
      <c r="DO28" s="11">
        <v>0</v>
      </c>
      <c r="DP28" s="11">
        <v>0</v>
      </c>
      <c r="DQ28" s="11">
        <v>0</v>
      </c>
      <c r="DR28" s="11">
        <v>0</v>
      </c>
      <c r="DS28" s="11">
        <v>0</v>
      </c>
      <c r="DT28" s="11">
        <v>0</v>
      </c>
      <c r="DU28" s="11">
        <v>0</v>
      </c>
      <c r="DV28" s="11">
        <v>0</v>
      </c>
      <c r="DW28" s="11">
        <v>0</v>
      </c>
      <c r="DX28" s="11">
        <v>0</v>
      </c>
      <c r="DY28" s="11">
        <v>0</v>
      </c>
      <c r="DZ28" s="11">
        <v>0</v>
      </c>
      <c r="EA28" s="11">
        <v>0</v>
      </c>
      <c r="EB28" s="11">
        <v>0</v>
      </c>
      <c r="EC28" s="11">
        <v>0</v>
      </c>
      <c r="ED28" s="11">
        <v>0</v>
      </c>
      <c r="EE28" s="11">
        <v>0</v>
      </c>
      <c r="EF28" s="11">
        <v>0</v>
      </c>
      <c r="EG28" s="11">
        <v>0</v>
      </c>
      <c r="EH28" s="11">
        <v>0</v>
      </c>
      <c r="EI28" s="11">
        <v>0</v>
      </c>
      <c r="EJ28" s="11">
        <v>0</v>
      </c>
      <c r="EK28" s="11">
        <v>0</v>
      </c>
      <c r="EL28" s="11">
        <v>0</v>
      </c>
      <c r="EM28" s="11">
        <v>0</v>
      </c>
      <c r="EN28" s="11">
        <v>0</v>
      </c>
      <c r="EO28" s="11">
        <v>0</v>
      </c>
      <c r="EP28" s="11">
        <v>0</v>
      </c>
      <c r="EQ28" s="11">
        <v>0</v>
      </c>
      <c r="ER28" s="11">
        <v>0</v>
      </c>
      <c r="ES28" s="11">
        <v>0</v>
      </c>
      <c r="ET28" s="11">
        <v>0</v>
      </c>
      <c r="EU28" s="11">
        <v>0</v>
      </c>
      <c r="EV28" s="11">
        <v>0</v>
      </c>
      <c r="EW28" s="11">
        <v>0</v>
      </c>
      <c r="EX28" s="11">
        <v>0</v>
      </c>
      <c r="EY28" s="11">
        <v>0</v>
      </c>
      <c r="EZ28" s="11">
        <v>0</v>
      </c>
      <c r="FA28" s="11">
        <v>0</v>
      </c>
      <c r="FB28" s="11">
        <v>0</v>
      </c>
      <c r="FC28" s="11">
        <v>0</v>
      </c>
      <c r="FD28" s="11">
        <v>0</v>
      </c>
      <c r="FE28" s="11">
        <v>0</v>
      </c>
      <c r="FF28" s="11">
        <v>0</v>
      </c>
      <c r="FG28" s="11">
        <v>0</v>
      </c>
      <c r="FH28" s="11">
        <v>0</v>
      </c>
      <c r="FI28" s="11">
        <v>0</v>
      </c>
      <c r="FJ28" s="11">
        <v>0</v>
      </c>
      <c r="FK28" s="11">
        <v>0</v>
      </c>
      <c r="FL28" s="11">
        <v>0</v>
      </c>
      <c r="FM28" s="11">
        <v>0</v>
      </c>
      <c r="FN28" s="11">
        <v>0</v>
      </c>
      <c r="FO28" s="11">
        <v>0</v>
      </c>
      <c r="FP28" s="11">
        <v>0</v>
      </c>
      <c r="FQ28" s="11">
        <v>0</v>
      </c>
      <c r="FR28" s="11">
        <v>0</v>
      </c>
      <c r="FS28" s="11">
        <v>0</v>
      </c>
      <c r="FT28" s="11">
        <v>0</v>
      </c>
      <c r="FU28" s="11">
        <v>0</v>
      </c>
      <c r="FV28" s="11">
        <v>0</v>
      </c>
      <c r="FW28" s="11">
        <v>0</v>
      </c>
      <c r="FX28" s="11">
        <v>0</v>
      </c>
      <c r="FY28" s="11">
        <f>SUM(C28:FX28)</f>
        <v>17.5</v>
      </c>
      <c r="FZ28" s="11">
        <f t="shared" si="8"/>
        <v>17.5</v>
      </c>
      <c r="GA28" s="11"/>
      <c r="GB28" s="11"/>
      <c r="GC28" s="11"/>
      <c r="GD28" s="11"/>
      <c r="GE28" s="38"/>
      <c r="GF28" s="38"/>
      <c r="GG28" s="5"/>
      <c r="GH28" s="5"/>
      <c r="GI28" s="5"/>
      <c r="GJ28" s="5"/>
      <c r="GK28" s="5"/>
      <c r="GL28" s="5"/>
      <c r="GM28" s="5"/>
    </row>
    <row r="29" spans="1:195" x14ac:dyDescent="0.2">
      <c r="A29" s="4" t="s">
        <v>267</v>
      </c>
      <c r="B29" s="2" t="s">
        <v>268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0</v>
      </c>
      <c r="CB29" s="11">
        <v>0</v>
      </c>
      <c r="CC29" s="11">
        <v>0</v>
      </c>
      <c r="CD29" s="11">
        <v>0</v>
      </c>
      <c r="CE29" s="11">
        <v>0</v>
      </c>
      <c r="CF29" s="11">
        <v>0</v>
      </c>
      <c r="CG29" s="11">
        <v>0</v>
      </c>
      <c r="CH29" s="11">
        <v>0</v>
      </c>
      <c r="CI29" s="11">
        <v>0</v>
      </c>
      <c r="CJ29" s="11">
        <v>0</v>
      </c>
      <c r="CK29" s="11">
        <v>0</v>
      </c>
      <c r="CL29" s="11">
        <v>0</v>
      </c>
      <c r="CM29" s="11">
        <v>0</v>
      </c>
      <c r="CN29" s="11">
        <v>0</v>
      </c>
      <c r="CO29" s="11">
        <v>0</v>
      </c>
      <c r="CP29" s="11">
        <v>0</v>
      </c>
      <c r="CQ29" s="11">
        <v>0</v>
      </c>
      <c r="CR29" s="11">
        <v>0</v>
      </c>
      <c r="CS29" s="11">
        <v>0</v>
      </c>
      <c r="CT29" s="11">
        <v>0</v>
      </c>
      <c r="CU29" s="11">
        <v>0</v>
      </c>
      <c r="CV29" s="11">
        <v>0</v>
      </c>
      <c r="CW29" s="11">
        <v>0</v>
      </c>
      <c r="CX29" s="11">
        <v>0</v>
      </c>
      <c r="CY29" s="11">
        <v>0</v>
      </c>
      <c r="CZ29" s="11">
        <v>0</v>
      </c>
      <c r="DA29" s="11">
        <v>0</v>
      </c>
      <c r="DB29" s="11">
        <v>0</v>
      </c>
      <c r="DC29" s="11">
        <v>0</v>
      </c>
      <c r="DD29" s="11">
        <v>0</v>
      </c>
      <c r="DE29" s="11">
        <v>0</v>
      </c>
      <c r="DF29" s="11">
        <v>0</v>
      </c>
      <c r="DG29" s="11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1">
        <v>0</v>
      </c>
      <c r="DN29" s="11">
        <v>0</v>
      </c>
      <c r="DO29" s="11">
        <v>0</v>
      </c>
      <c r="DP29" s="11">
        <v>0</v>
      </c>
      <c r="DQ29" s="11">
        <v>0</v>
      </c>
      <c r="DR29" s="11">
        <v>0</v>
      </c>
      <c r="DS29" s="11">
        <v>0</v>
      </c>
      <c r="DT29" s="11">
        <v>0</v>
      </c>
      <c r="DU29" s="11">
        <v>0</v>
      </c>
      <c r="DV29" s="11">
        <v>0</v>
      </c>
      <c r="DW29" s="11">
        <v>0</v>
      </c>
      <c r="DX29" s="11">
        <v>0</v>
      </c>
      <c r="DY29" s="11">
        <v>0</v>
      </c>
      <c r="DZ29" s="11">
        <v>0</v>
      </c>
      <c r="EA29" s="11">
        <v>0</v>
      </c>
      <c r="EB29" s="11">
        <v>0</v>
      </c>
      <c r="EC29" s="11">
        <v>0</v>
      </c>
      <c r="ED29" s="11">
        <v>0</v>
      </c>
      <c r="EE29" s="11">
        <v>0</v>
      </c>
      <c r="EF29" s="11">
        <v>0</v>
      </c>
      <c r="EG29" s="11">
        <v>0</v>
      </c>
      <c r="EH29" s="11">
        <v>0</v>
      </c>
      <c r="EI29" s="11">
        <v>0</v>
      </c>
      <c r="EJ29" s="11">
        <v>0</v>
      </c>
      <c r="EK29" s="11">
        <v>0</v>
      </c>
      <c r="EL29" s="11">
        <v>0</v>
      </c>
      <c r="EM29" s="11">
        <v>0</v>
      </c>
      <c r="EN29" s="11">
        <v>0</v>
      </c>
      <c r="EO29" s="11">
        <v>0</v>
      </c>
      <c r="EP29" s="11">
        <v>0</v>
      </c>
      <c r="EQ29" s="11">
        <v>0</v>
      </c>
      <c r="ER29" s="11">
        <v>0</v>
      </c>
      <c r="ES29" s="11">
        <v>0</v>
      </c>
      <c r="ET29" s="11">
        <v>0</v>
      </c>
      <c r="EU29" s="11">
        <v>0</v>
      </c>
      <c r="EV29" s="11">
        <v>0</v>
      </c>
      <c r="EW29" s="11">
        <v>0</v>
      </c>
      <c r="EX29" s="11">
        <v>0</v>
      </c>
      <c r="EY29" s="11">
        <v>0</v>
      </c>
      <c r="EZ29" s="11">
        <v>0</v>
      </c>
      <c r="FA29" s="11">
        <v>0</v>
      </c>
      <c r="FB29" s="11">
        <v>0</v>
      </c>
      <c r="FC29" s="11">
        <v>0</v>
      </c>
      <c r="FD29" s="11">
        <v>0</v>
      </c>
      <c r="FE29" s="11">
        <v>0</v>
      </c>
      <c r="FF29" s="11">
        <v>0</v>
      </c>
      <c r="FG29" s="11">
        <v>0</v>
      </c>
      <c r="FH29" s="11">
        <v>0</v>
      </c>
      <c r="FI29" s="11">
        <v>0</v>
      </c>
      <c r="FJ29" s="11">
        <v>0</v>
      </c>
      <c r="FK29" s="11">
        <v>0</v>
      </c>
      <c r="FL29" s="11">
        <v>0</v>
      </c>
      <c r="FM29" s="11">
        <v>0</v>
      </c>
      <c r="FN29" s="11">
        <v>0</v>
      </c>
      <c r="FO29" s="11">
        <v>0</v>
      </c>
      <c r="FP29" s="11">
        <v>0</v>
      </c>
      <c r="FQ29" s="11">
        <v>0</v>
      </c>
      <c r="FR29" s="11">
        <v>0</v>
      </c>
      <c r="FS29" s="11">
        <v>0</v>
      </c>
      <c r="FT29" s="11">
        <v>0</v>
      </c>
      <c r="FU29" s="11">
        <v>0</v>
      </c>
      <c r="FV29" s="11">
        <v>0</v>
      </c>
      <c r="FW29" s="11">
        <v>0</v>
      </c>
      <c r="FX29" s="11">
        <v>0</v>
      </c>
      <c r="FY29" s="11">
        <f>SUM(C29:FX29)</f>
        <v>0</v>
      </c>
      <c r="FZ29" s="11">
        <f t="shared" si="8"/>
        <v>0</v>
      </c>
      <c r="GA29" s="11"/>
      <c r="GB29" s="11"/>
      <c r="GC29" s="11"/>
      <c r="GD29" s="11"/>
      <c r="GE29" s="38"/>
      <c r="GF29" s="38"/>
      <c r="GG29" s="5"/>
      <c r="GH29" s="5"/>
      <c r="GI29" s="5"/>
      <c r="GJ29" s="5"/>
      <c r="GK29" s="5"/>
      <c r="GL29" s="5"/>
      <c r="GM29" s="5"/>
    </row>
    <row r="30" spans="1:195" x14ac:dyDescent="0.2">
      <c r="A30" s="4"/>
      <c r="B30" s="2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11"/>
      <c r="FZ30" s="11"/>
      <c r="GA30" s="11"/>
      <c r="GB30" s="11"/>
      <c r="GC30" s="11"/>
      <c r="GD30" s="11"/>
      <c r="GE30" s="38"/>
      <c r="GF30" s="38"/>
      <c r="GG30" s="5"/>
      <c r="GH30" s="5"/>
      <c r="GI30" s="5"/>
      <c r="GJ30" s="5"/>
      <c r="GK30" s="5"/>
      <c r="GL30" s="5"/>
      <c r="GM30" s="5"/>
    </row>
    <row r="31" spans="1:195" ht="15.75" x14ac:dyDescent="0.25">
      <c r="A31" s="40"/>
      <c r="B31" s="41" t="s">
        <v>269</v>
      </c>
      <c r="C31" s="42">
        <f>GA318</f>
        <v>7324.8319036747916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3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11">
        <v>797627.5</v>
      </c>
      <c r="GA31" s="11"/>
      <c r="GB31" s="11"/>
      <c r="GC31" s="11"/>
      <c r="GD31" s="11"/>
      <c r="GE31" s="38"/>
      <c r="GF31" s="38"/>
      <c r="GG31" s="5"/>
      <c r="GH31" s="5"/>
      <c r="GI31" s="5"/>
      <c r="GJ31" s="5"/>
      <c r="GK31" s="5"/>
      <c r="GL31" s="5"/>
      <c r="GM31" s="5"/>
    </row>
    <row r="32" spans="1:195" x14ac:dyDescent="0.2">
      <c r="A32" s="4" t="s">
        <v>270</v>
      </c>
      <c r="B32" s="2" t="s">
        <v>271</v>
      </c>
      <c r="C32" s="44">
        <v>5843.26</v>
      </c>
      <c r="D32" s="44">
        <v>5843.26</v>
      </c>
      <c r="E32" s="44">
        <v>5843.26</v>
      </c>
      <c r="F32" s="44">
        <v>5843.26</v>
      </c>
      <c r="G32" s="44">
        <v>5843.26</v>
      </c>
      <c r="H32" s="44">
        <v>5843.26</v>
      </c>
      <c r="I32" s="44">
        <v>5843.26</v>
      </c>
      <c r="J32" s="44">
        <v>5843.26</v>
      </c>
      <c r="K32" s="44">
        <v>5843.26</v>
      </c>
      <c r="L32" s="44">
        <v>5843.26</v>
      </c>
      <c r="M32" s="44">
        <v>5843.26</v>
      </c>
      <c r="N32" s="44">
        <v>5843.26</v>
      </c>
      <c r="O32" s="44">
        <v>5843.26</v>
      </c>
      <c r="P32" s="44">
        <v>5843.26</v>
      </c>
      <c r="Q32" s="44">
        <v>5843.26</v>
      </c>
      <c r="R32" s="44">
        <v>5843.26</v>
      </c>
      <c r="S32" s="44">
        <v>5843.26</v>
      </c>
      <c r="T32" s="44">
        <v>5843.26</v>
      </c>
      <c r="U32" s="44">
        <v>5843.26</v>
      </c>
      <c r="V32" s="44">
        <v>5843.26</v>
      </c>
      <c r="W32" s="44">
        <v>5843.26</v>
      </c>
      <c r="X32" s="44">
        <v>5843.26</v>
      </c>
      <c r="Y32" s="44">
        <v>5843.26</v>
      </c>
      <c r="Z32" s="44">
        <v>5843.26</v>
      </c>
      <c r="AA32" s="44">
        <v>5843.26</v>
      </c>
      <c r="AB32" s="44">
        <v>5843.26</v>
      </c>
      <c r="AC32" s="44">
        <v>5843.26</v>
      </c>
      <c r="AD32" s="44">
        <v>5843.26</v>
      </c>
      <c r="AE32" s="44">
        <v>5843.26</v>
      </c>
      <c r="AF32" s="44">
        <v>5843.26</v>
      </c>
      <c r="AG32" s="44">
        <v>5843.26</v>
      </c>
      <c r="AH32" s="44">
        <v>5843.26</v>
      </c>
      <c r="AI32" s="44">
        <v>5843.26</v>
      </c>
      <c r="AJ32" s="44">
        <v>5843.26</v>
      </c>
      <c r="AK32" s="44">
        <v>5843.26</v>
      </c>
      <c r="AL32" s="44">
        <v>5843.26</v>
      </c>
      <c r="AM32" s="44">
        <v>5843.26</v>
      </c>
      <c r="AN32" s="44">
        <v>5843.26</v>
      </c>
      <c r="AO32" s="44">
        <v>5843.26</v>
      </c>
      <c r="AP32" s="44">
        <v>5843.26</v>
      </c>
      <c r="AQ32" s="44">
        <v>5843.26</v>
      </c>
      <c r="AR32" s="44">
        <v>5843.26</v>
      </c>
      <c r="AS32" s="44">
        <v>5843.26</v>
      </c>
      <c r="AT32" s="44">
        <v>5843.26</v>
      </c>
      <c r="AU32" s="44">
        <v>5843.26</v>
      </c>
      <c r="AV32" s="44">
        <v>5843.26</v>
      </c>
      <c r="AW32" s="44">
        <v>5843.26</v>
      </c>
      <c r="AX32" s="44">
        <v>5843.26</v>
      </c>
      <c r="AY32" s="44">
        <v>5843.26</v>
      </c>
      <c r="AZ32" s="44">
        <v>5843.26</v>
      </c>
      <c r="BA32" s="44">
        <v>5843.26</v>
      </c>
      <c r="BB32" s="44">
        <v>5843.26</v>
      </c>
      <c r="BC32" s="44">
        <v>5843.26</v>
      </c>
      <c r="BD32" s="44">
        <v>5843.26</v>
      </c>
      <c r="BE32" s="44">
        <v>5843.26</v>
      </c>
      <c r="BF32" s="44">
        <v>5843.26</v>
      </c>
      <c r="BG32" s="44">
        <v>5843.26</v>
      </c>
      <c r="BH32" s="44">
        <v>5843.26</v>
      </c>
      <c r="BI32" s="44">
        <v>5843.26</v>
      </c>
      <c r="BJ32" s="44">
        <v>5843.26</v>
      </c>
      <c r="BK32" s="44">
        <v>5843.26</v>
      </c>
      <c r="BL32" s="44">
        <v>5843.26</v>
      </c>
      <c r="BM32" s="44">
        <v>5843.26</v>
      </c>
      <c r="BN32" s="44">
        <v>5843.26</v>
      </c>
      <c r="BO32" s="44">
        <v>5843.26</v>
      </c>
      <c r="BP32" s="44">
        <v>5843.26</v>
      </c>
      <c r="BQ32" s="44">
        <v>5843.26</v>
      </c>
      <c r="BR32" s="44">
        <v>5843.26</v>
      </c>
      <c r="BS32" s="44">
        <v>5843.26</v>
      </c>
      <c r="BT32" s="44">
        <v>5843.26</v>
      </c>
      <c r="BU32" s="44">
        <v>5843.26</v>
      </c>
      <c r="BV32" s="44">
        <v>5843.26</v>
      </c>
      <c r="BW32" s="44">
        <v>5843.26</v>
      </c>
      <c r="BX32" s="44">
        <v>5843.26</v>
      </c>
      <c r="BY32" s="44">
        <v>5843.26</v>
      </c>
      <c r="BZ32" s="44">
        <v>5843.26</v>
      </c>
      <c r="CA32" s="44">
        <v>5843.26</v>
      </c>
      <c r="CB32" s="44">
        <v>5843.26</v>
      </c>
      <c r="CC32" s="44">
        <v>5843.26</v>
      </c>
      <c r="CD32" s="44">
        <v>5843.26</v>
      </c>
      <c r="CE32" s="44">
        <v>5843.26</v>
      </c>
      <c r="CF32" s="44">
        <v>5843.26</v>
      </c>
      <c r="CG32" s="44">
        <v>5843.26</v>
      </c>
      <c r="CH32" s="44">
        <v>5843.26</v>
      </c>
      <c r="CI32" s="44">
        <v>5843.26</v>
      </c>
      <c r="CJ32" s="44">
        <v>5843.26</v>
      </c>
      <c r="CK32" s="44">
        <v>5843.26</v>
      </c>
      <c r="CL32" s="44">
        <v>5843.26</v>
      </c>
      <c r="CM32" s="44">
        <v>5843.26</v>
      </c>
      <c r="CN32" s="44">
        <v>5843.26</v>
      </c>
      <c r="CO32" s="44">
        <v>5843.26</v>
      </c>
      <c r="CP32" s="44">
        <v>5843.26</v>
      </c>
      <c r="CQ32" s="44">
        <v>5843.26</v>
      </c>
      <c r="CR32" s="44">
        <v>5843.26</v>
      </c>
      <c r="CS32" s="44">
        <v>5843.26</v>
      </c>
      <c r="CT32" s="44">
        <v>5843.26</v>
      </c>
      <c r="CU32" s="44">
        <v>5843.26</v>
      </c>
      <c r="CV32" s="44">
        <v>5843.26</v>
      </c>
      <c r="CW32" s="44">
        <v>5843.26</v>
      </c>
      <c r="CX32" s="44">
        <v>5843.26</v>
      </c>
      <c r="CY32" s="44">
        <v>5843.26</v>
      </c>
      <c r="CZ32" s="44">
        <v>5843.26</v>
      </c>
      <c r="DA32" s="44">
        <v>5843.26</v>
      </c>
      <c r="DB32" s="44">
        <v>5843.26</v>
      </c>
      <c r="DC32" s="44">
        <v>5843.26</v>
      </c>
      <c r="DD32" s="44">
        <v>5843.26</v>
      </c>
      <c r="DE32" s="44">
        <v>5843.26</v>
      </c>
      <c r="DF32" s="44">
        <v>5843.26</v>
      </c>
      <c r="DG32" s="44">
        <v>5843.26</v>
      </c>
      <c r="DH32" s="44">
        <v>5843.26</v>
      </c>
      <c r="DI32" s="44">
        <v>5843.26</v>
      </c>
      <c r="DJ32" s="44">
        <v>5843.26</v>
      </c>
      <c r="DK32" s="44">
        <v>5843.26</v>
      </c>
      <c r="DL32" s="44">
        <v>5843.26</v>
      </c>
      <c r="DM32" s="44">
        <v>5843.26</v>
      </c>
      <c r="DN32" s="44">
        <v>5843.26</v>
      </c>
      <c r="DO32" s="44">
        <v>5843.26</v>
      </c>
      <c r="DP32" s="44">
        <v>5843.26</v>
      </c>
      <c r="DQ32" s="44">
        <v>5843.26</v>
      </c>
      <c r="DR32" s="44">
        <v>5843.26</v>
      </c>
      <c r="DS32" s="44">
        <v>5843.26</v>
      </c>
      <c r="DT32" s="44">
        <v>5843.26</v>
      </c>
      <c r="DU32" s="44">
        <v>5843.26</v>
      </c>
      <c r="DV32" s="44">
        <v>5843.26</v>
      </c>
      <c r="DW32" s="44">
        <v>5843.26</v>
      </c>
      <c r="DX32" s="44">
        <v>5843.26</v>
      </c>
      <c r="DY32" s="44">
        <v>5843.26</v>
      </c>
      <c r="DZ32" s="44">
        <v>5843.26</v>
      </c>
      <c r="EA32" s="44">
        <v>5843.26</v>
      </c>
      <c r="EB32" s="44">
        <v>5843.26</v>
      </c>
      <c r="EC32" s="44">
        <v>5843.26</v>
      </c>
      <c r="ED32" s="44">
        <v>5843.26</v>
      </c>
      <c r="EE32" s="44">
        <v>5843.26</v>
      </c>
      <c r="EF32" s="44">
        <v>5843.26</v>
      </c>
      <c r="EG32" s="44">
        <v>5843.26</v>
      </c>
      <c r="EH32" s="44">
        <v>5843.26</v>
      </c>
      <c r="EI32" s="44">
        <v>5843.26</v>
      </c>
      <c r="EJ32" s="44">
        <v>5843.26</v>
      </c>
      <c r="EK32" s="44">
        <v>5843.26</v>
      </c>
      <c r="EL32" s="44">
        <v>5843.26</v>
      </c>
      <c r="EM32" s="44">
        <v>5843.26</v>
      </c>
      <c r="EN32" s="44">
        <v>5843.26</v>
      </c>
      <c r="EO32" s="44">
        <v>5843.26</v>
      </c>
      <c r="EP32" s="44">
        <v>5843.26</v>
      </c>
      <c r="EQ32" s="44">
        <v>5843.26</v>
      </c>
      <c r="ER32" s="44">
        <v>5843.26</v>
      </c>
      <c r="ES32" s="44">
        <v>5843.26</v>
      </c>
      <c r="ET32" s="44">
        <v>5843.26</v>
      </c>
      <c r="EU32" s="44">
        <v>5843.26</v>
      </c>
      <c r="EV32" s="44">
        <v>5843.26</v>
      </c>
      <c r="EW32" s="44">
        <v>5843.26</v>
      </c>
      <c r="EX32" s="44">
        <v>5843.26</v>
      </c>
      <c r="EY32" s="44">
        <v>5843.26</v>
      </c>
      <c r="EZ32" s="44">
        <v>5843.26</v>
      </c>
      <c r="FA32" s="44">
        <v>5843.26</v>
      </c>
      <c r="FB32" s="44">
        <v>5843.26</v>
      </c>
      <c r="FC32" s="44">
        <v>5843.26</v>
      </c>
      <c r="FD32" s="44">
        <v>5843.26</v>
      </c>
      <c r="FE32" s="44">
        <v>5843.26</v>
      </c>
      <c r="FF32" s="44">
        <v>5843.26</v>
      </c>
      <c r="FG32" s="44">
        <v>5843.26</v>
      </c>
      <c r="FH32" s="44">
        <v>5843.26</v>
      </c>
      <c r="FI32" s="44">
        <v>5843.26</v>
      </c>
      <c r="FJ32" s="44">
        <v>5843.26</v>
      </c>
      <c r="FK32" s="44">
        <v>5843.26</v>
      </c>
      <c r="FL32" s="44">
        <v>5843.26</v>
      </c>
      <c r="FM32" s="44">
        <v>5843.26</v>
      </c>
      <c r="FN32" s="44">
        <v>5843.26</v>
      </c>
      <c r="FO32" s="44">
        <v>5843.26</v>
      </c>
      <c r="FP32" s="44">
        <v>5843.26</v>
      </c>
      <c r="FQ32" s="44">
        <v>5843.26</v>
      </c>
      <c r="FR32" s="44">
        <v>5843.26</v>
      </c>
      <c r="FS32" s="44">
        <v>5843.26</v>
      </c>
      <c r="FT32" s="44">
        <v>5843.26</v>
      </c>
      <c r="FU32" s="44">
        <v>5843.26</v>
      </c>
      <c r="FV32" s="44">
        <v>5843.26</v>
      </c>
      <c r="FW32" s="44">
        <v>5843.26</v>
      </c>
      <c r="FX32" s="44">
        <v>5843.26</v>
      </c>
      <c r="FY32" s="42"/>
      <c r="FZ32" s="11"/>
      <c r="GA32" s="11"/>
      <c r="GB32" s="11"/>
      <c r="GC32" s="11"/>
      <c r="GD32" s="11"/>
      <c r="GE32" s="38"/>
      <c r="GF32" s="38"/>
      <c r="GG32" s="5"/>
      <c r="GH32" s="5"/>
      <c r="GI32" s="5"/>
      <c r="GJ32" s="5"/>
      <c r="GK32" s="5"/>
      <c r="GL32" s="5"/>
      <c r="GM32" s="5"/>
    </row>
    <row r="33" spans="1:256" x14ac:dyDescent="0.2">
      <c r="A33" s="4" t="s">
        <v>272</v>
      </c>
      <c r="B33" s="2" t="s">
        <v>273</v>
      </c>
      <c r="C33" s="42">
        <v>7324.83</v>
      </c>
      <c r="D33" s="42">
        <v>7324.83</v>
      </c>
      <c r="E33" s="42">
        <v>7324.83</v>
      </c>
      <c r="F33" s="42">
        <v>7324.83</v>
      </c>
      <c r="G33" s="42">
        <v>7324.83</v>
      </c>
      <c r="H33" s="42">
        <v>7324.83</v>
      </c>
      <c r="I33" s="42">
        <v>7324.83</v>
      </c>
      <c r="J33" s="42">
        <v>7324.83</v>
      </c>
      <c r="K33" s="42">
        <v>7324.83</v>
      </c>
      <c r="L33" s="42">
        <v>7324.83</v>
      </c>
      <c r="M33" s="42">
        <v>7324.83</v>
      </c>
      <c r="N33" s="42">
        <v>7324.83</v>
      </c>
      <c r="O33" s="42">
        <v>7324.83</v>
      </c>
      <c r="P33" s="42">
        <v>7324.83</v>
      </c>
      <c r="Q33" s="42">
        <v>7324.83</v>
      </c>
      <c r="R33" s="42">
        <v>7324.83</v>
      </c>
      <c r="S33" s="42">
        <v>7324.83</v>
      </c>
      <c r="T33" s="42">
        <v>7324.83</v>
      </c>
      <c r="U33" s="42">
        <v>7324.83</v>
      </c>
      <c r="V33" s="42">
        <v>7324.83</v>
      </c>
      <c r="W33" s="42">
        <v>7324.83</v>
      </c>
      <c r="X33" s="42">
        <v>7324.83</v>
      </c>
      <c r="Y33" s="42">
        <v>7324.83</v>
      </c>
      <c r="Z33" s="42">
        <v>7324.83</v>
      </c>
      <c r="AA33" s="42">
        <v>7324.83</v>
      </c>
      <c r="AB33" s="42">
        <v>7324.83</v>
      </c>
      <c r="AC33" s="42">
        <v>7324.83</v>
      </c>
      <c r="AD33" s="42">
        <v>7324.83</v>
      </c>
      <c r="AE33" s="42">
        <v>7324.83</v>
      </c>
      <c r="AF33" s="42">
        <v>7324.83</v>
      </c>
      <c r="AG33" s="42">
        <v>7324.83</v>
      </c>
      <c r="AH33" s="42">
        <v>7324.83</v>
      </c>
      <c r="AI33" s="42">
        <v>7324.83</v>
      </c>
      <c r="AJ33" s="42">
        <v>7324.83</v>
      </c>
      <c r="AK33" s="42">
        <v>7324.83</v>
      </c>
      <c r="AL33" s="42">
        <v>7324.83</v>
      </c>
      <c r="AM33" s="42">
        <v>7324.83</v>
      </c>
      <c r="AN33" s="42">
        <v>7324.83</v>
      </c>
      <c r="AO33" s="42">
        <v>7324.83</v>
      </c>
      <c r="AP33" s="42">
        <v>7324.83</v>
      </c>
      <c r="AQ33" s="42">
        <v>7324.83</v>
      </c>
      <c r="AR33" s="42">
        <v>7324.83</v>
      </c>
      <c r="AS33" s="42">
        <v>7324.83</v>
      </c>
      <c r="AT33" s="42">
        <v>7324.83</v>
      </c>
      <c r="AU33" s="42">
        <v>7324.83</v>
      </c>
      <c r="AV33" s="42">
        <v>7324.83</v>
      </c>
      <c r="AW33" s="42">
        <v>7324.83</v>
      </c>
      <c r="AX33" s="42">
        <v>7324.83</v>
      </c>
      <c r="AY33" s="42">
        <v>7324.83</v>
      </c>
      <c r="AZ33" s="42">
        <v>7324.83</v>
      </c>
      <c r="BA33" s="42">
        <v>7324.83</v>
      </c>
      <c r="BB33" s="42">
        <v>7324.83</v>
      </c>
      <c r="BC33" s="42">
        <v>7324.83</v>
      </c>
      <c r="BD33" s="42">
        <v>7324.83</v>
      </c>
      <c r="BE33" s="42">
        <v>7324.83</v>
      </c>
      <c r="BF33" s="42">
        <v>7324.83</v>
      </c>
      <c r="BG33" s="42">
        <v>7324.83</v>
      </c>
      <c r="BH33" s="42">
        <v>7324.83</v>
      </c>
      <c r="BI33" s="42">
        <v>7324.83</v>
      </c>
      <c r="BJ33" s="42">
        <v>7324.83</v>
      </c>
      <c r="BK33" s="42">
        <v>7324.83</v>
      </c>
      <c r="BL33" s="42">
        <v>7324.83</v>
      </c>
      <c r="BM33" s="42">
        <v>7324.83</v>
      </c>
      <c r="BN33" s="42">
        <v>7324.83</v>
      </c>
      <c r="BO33" s="42">
        <v>7324.83</v>
      </c>
      <c r="BP33" s="42">
        <v>7324.83</v>
      </c>
      <c r="BQ33" s="42">
        <v>7324.83</v>
      </c>
      <c r="BR33" s="42">
        <v>7324.83</v>
      </c>
      <c r="BS33" s="42">
        <v>7324.83</v>
      </c>
      <c r="BT33" s="42">
        <v>7324.83</v>
      </c>
      <c r="BU33" s="42">
        <v>7324.83</v>
      </c>
      <c r="BV33" s="42">
        <v>7324.83</v>
      </c>
      <c r="BW33" s="42">
        <v>7324.83</v>
      </c>
      <c r="BX33" s="42">
        <v>7324.83</v>
      </c>
      <c r="BY33" s="42">
        <v>7324.83</v>
      </c>
      <c r="BZ33" s="42">
        <v>7324.83</v>
      </c>
      <c r="CA33" s="42">
        <v>7324.83</v>
      </c>
      <c r="CB33" s="42">
        <v>7324.83</v>
      </c>
      <c r="CC33" s="42">
        <v>7324.83</v>
      </c>
      <c r="CD33" s="42">
        <v>7324.83</v>
      </c>
      <c r="CE33" s="42">
        <v>7324.83</v>
      </c>
      <c r="CF33" s="42">
        <v>7324.83</v>
      </c>
      <c r="CG33" s="42">
        <v>7324.83</v>
      </c>
      <c r="CH33" s="42">
        <v>7324.83</v>
      </c>
      <c r="CI33" s="42">
        <v>7324.83</v>
      </c>
      <c r="CJ33" s="42">
        <v>7324.83</v>
      </c>
      <c r="CK33" s="42">
        <v>7324.83</v>
      </c>
      <c r="CL33" s="42">
        <v>7324.83</v>
      </c>
      <c r="CM33" s="42">
        <v>7324.83</v>
      </c>
      <c r="CN33" s="42">
        <v>7324.83</v>
      </c>
      <c r="CO33" s="42">
        <v>7324.83</v>
      </c>
      <c r="CP33" s="42">
        <v>7324.83</v>
      </c>
      <c r="CQ33" s="42">
        <v>7324.83</v>
      </c>
      <c r="CR33" s="42">
        <v>7324.83</v>
      </c>
      <c r="CS33" s="42">
        <v>7324.83</v>
      </c>
      <c r="CT33" s="42">
        <v>7324.83</v>
      </c>
      <c r="CU33" s="42">
        <v>7324.83</v>
      </c>
      <c r="CV33" s="42">
        <v>7324.83</v>
      </c>
      <c r="CW33" s="42">
        <v>7324.83</v>
      </c>
      <c r="CX33" s="42">
        <v>7324.83</v>
      </c>
      <c r="CY33" s="42">
        <v>7324.83</v>
      </c>
      <c r="CZ33" s="42">
        <v>7324.83</v>
      </c>
      <c r="DA33" s="42">
        <v>7324.83</v>
      </c>
      <c r="DB33" s="42">
        <v>7324.83</v>
      </c>
      <c r="DC33" s="42">
        <v>7324.83</v>
      </c>
      <c r="DD33" s="42">
        <v>7324.83</v>
      </c>
      <c r="DE33" s="42">
        <v>7324.83</v>
      </c>
      <c r="DF33" s="42">
        <v>7324.83</v>
      </c>
      <c r="DG33" s="42">
        <v>7324.83</v>
      </c>
      <c r="DH33" s="42">
        <v>7324.83</v>
      </c>
      <c r="DI33" s="42">
        <v>7324.83</v>
      </c>
      <c r="DJ33" s="42">
        <v>7324.83</v>
      </c>
      <c r="DK33" s="42">
        <v>7324.83</v>
      </c>
      <c r="DL33" s="42">
        <v>7324.83</v>
      </c>
      <c r="DM33" s="42">
        <v>7324.83</v>
      </c>
      <c r="DN33" s="42">
        <v>7324.83</v>
      </c>
      <c r="DO33" s="42">
        <v>7324.83</v>
      </c>
      <c r="DP33" s="42">
        <v>7324.83</v>
      </c>
      <c r="DQ33" s="42">
        <v>7324.83</v>
      </c>
      <c r="DR33" s="42">
        <v>7324.83</v>
      </c>
      <c r="DS33" s="42">
        <v>7324.83</v>
      </c>
      <c r="DT33" s="42">
        <v>7324.83</v>
      </c>
      <c r="DU33" s="42">
        <v>7324.83</v>
      </c>
      <c r="DV33" s="42">
        <v>7324.83</v>
      </c>
      <c r="DW33" s="42">
        <v>7324.83</v>
      </c>
      <c r="DX33" s="42">
        <v>7324.83</v>
      </c>
      <c r="DY33" s="42">
        <v>7324.83</v>
      </c>
      <c r="DZ33" s="42">
        <v>7324.83</v>
      </c>
      <c r="EA33" s="42">
        <v>7324.83</v>
      </c>
      <c r="EB33" s="42">
        <v>7324.83</v>
      </c>
      <c r="EC33" s="42">
        <v>7324.83</v>
      </c>
      <c r="ED33" s="42">
        <v>7324.83</v>
      </c>
      <c r="EE33" s="42">
        <v>7324.83</v>
      </c>
      <c r="EF33" s="42">
        <v>7324.83</v>
      </c>
      <c r="EG33" s="42">
        <v>7324.83</v>
      </c>
      <c r="EH33" s="42">
        <v>7324.83</v>
      </c>
      <c r="EI33" s="42">
        <v>7324.83</v>
      </c>
      <c r="EJ33" s="42">
        <v>7324.83</v>
      </c>
      <c r="EK33" s="42">
        <v>7324.83</v>
      </c>
      <c r="EL33" s="42">
        <v>7324.83</v>
      </c>
      <c r="EM33" s="42">
        <v>7324.83</v>
      </c>
      <c r="EN33" s="42">
        <v>7324.83</v>
      </c>
      <c r="EO33" s="42">
        <v>7324.83</v>
      </c>
      <c r="EP33" s="42">
        <v>7324.83</v>
      </c>
      <c r="EQ33" s="42">
        <v>7324.83</v>
      </c>
      <c r="ER33" s="42">
        <v>7324.83</v>
      </c>
      <c r="ES33" s="42">
        <v>7324.83</v>
      </c>
      <c r="ET33" s="42">
        <v>7324.83</v>
      </c>
      <c r="EU33" s="42">
        <v>7324.83</v>
      </c>
      <c r="EV33" s="42">
        <v>7324.83</v>
      </c>
      <c r="EW33" s="42">
        <v>7324.83</v>
      </c>
      <c r="EX33" s="42">
        <v>7324.83</v>
      </c>
      <c r="EY33" s="42">
        <v>7324.83</v>
      </c>
      <c r="EZ33" s="42">
        <v>7324.83</v>
      </c>
      <c r="FA33" s="42">
        <v>7324.83</v>
      </c>
      <c r="FB33" s="42">
        <v>7324.83</v>
      </c>
      <c r="FC33" s="42">
        <v>7324.83</v>
      </c>
      <c r="FD33" s="42">
        <v>7324.83</v>
      </c>
      <c r="FE33" s="42">
        <v>7324.83</v>
      </c>
      <c r="FF33" s="42">
        <v>7324.83</v>
      </c>
      <c r="FG33" s="42">
        <v>7324.83</v>
      </c>
      <c r="FH33" s="42">
        <v>7324.83</v>
      </c>
      <c r="FI33" s="42">
        <v>7324.83</v>
      </c>
      <c r="FJ33" s="42">
        <v>7324.83</v>
      </c>
      <c r="FK33" s="42">
        <v>7324.83</v>
      </c>
      <c r="FL33" s="42">
        <v>7324.83</v>
      </c>
      <c r="FM33" s="42">
        <v>7324.83</v>
      </c>
      <c r="FN33" s="42">
        <v>7324.83</v>
      </c>
      <c r="FO33" s="42">
        <v>7324.83</v>
      </c>
      <c r="FP33" s="42">
        <v>7324.83</v>
      </c>
      <c r="FQ33" s="42">
        <v>7324.83</v>
      </c>
      <c r="FR33" s="42">
        <v>7324.83</v>
      </c>
      <c r="FS33" s="42">
        <v>7324.83</v>
      </c>
      <c r="FT33" s="42">
        <v>7324.83</v>
      </c>
      <c r="FU33" s="42">
        <v>7324.83</v>
      </c>
      <c r="FV33" s="42">
        <v>7324.83</v>
      </c>
      <c r="FW33" s="42">
        <v>7324.83</v>
      </c>
      <c r="FX33" s="42">
        <v>7324.83</v>
      </c>
      <c r="FY33" s="42"/>
      <c r="FZ33" s="11"/>
      <c r="GA33" s="11"/>
      <c r="GB33" s="11"/>
      <c r="GC33" s="11"/>
      <c r="GD33" s="11"/>
      <c r="GE33" s="38"/>
      <c r="GF33" s="38"/>
      <c r="GG33" s="5"/>
      <c r="GH33" s="5"/>
      <c r="GI33" s="5"/>
      <c r="GJ33" s="5"/>
      <c r="GK33" s="5"/>
      <c r="GL33" s="5"/>
      <c r="GM33" s="5"/>
    </row>
    <row r="34" spans="1:256" x14ac:dyDescent="0.2">
      <c r="A34" s="4" t="s">
        <v>274</v>
      </c>
      <c r="B34" s="2" t="s">
        <v>275</v>
      </c>
      <c r="C34" s="44">
        <v>7046</v>
      </c>
      <c r="D34" s="44">
        <v>7046</v>
      </c>
      <c r="E34" s="44">
        <v>7046</v>
      </c>
      <c r="F34" s="44">
        <v>7046</v>
      </c>
      <c r="G34" s="44">
        <v>7046</v>
      </c>
      <c r="H34" s="44">
        <v>7046</v>
      </c>
      <c r="I34" s="44">
        <v>7046</v>
      </c>
      <c r="J34" s="44">
        <v>7046</v>
      </c>
      <c r="K34" s="44">
        <v>7046</v>
      </c>
      <c r="L34" s="44">
        <v>7046</v>
      </c>
      <c r="M34" s="44">
        <v>7046</v>
      </c>
      <c r="N34" s="44">
        <v>7046</v>
      </c>
      <c r="O34" s="44">
        <v>7046</v>
      </c>
      <c r="P34" s="44">
        <v>7046</v>
      </c>
      <c r="Q34" s="44">
        <v>7046</v>
      </c>
      <c r="R34" s="44">
        <v>7046</v>
      </c>
      <c r="S34" s="44">
        <v>7046</v>
      </c>
      <c r="T34" s="44">
        <v>7046</v>
      </c>
      <c r="U34" s="44">
        <v>7046</v>
      </c>
      <c r="V34" s="44">
        <v>7046</v>
      </c>
      <c r="W34" s="44">
        <v>7046</v>
      </c>
      <c r="X34" s="44">
        <v>7046</v>
      </c>
      <c r="Y34" s="44">
        <v>7046</v>
      </c>
      <c r="Z34" s="44">
        <v>7046</v>
      </c>
      <c r="AA34" s="44">
        <v>7046</v>
      </c>
      <c r="AB34" s="44">
        <v>7046</v>
      </c>
      <c r="AC34" s="44">
        <v>7046</v>
      </c>
      <c r="AD34" s="44">
        <v>7046</v>
      </c>
      <c r="AE34" s="44">
        <v>7046</v>
      </c>
      <c r="AF34" s="44">
        <v>7046</v>
      </c>
      <c r="AG34" s="44">
        <v>7046</v>
      </c>
      <c r="AH34" s="44">
        <v>7046</v>
      </c>
      <c r="AI34" s="44">
        <v>7046</v>
      </c>
      <c r="AJ34" s="44">
        <v>7046</v>
      </c>
      <c r="AK34" s="44">
        <v>7046</v>
      </c>
      <c r="AL34" s="44">
        <v>7046</v>
      </c>
      <c r="AM34" s="44">
        <v>7046</v>
      </c>
      <c r="AN34" s="44">
        <v>7046</v>
      </c>
      <c r="AO34" s="44">
        <v>7046</v>
      </c>
      <c r="AP34" s="44">
        <v>7046</v>
      </c>
      <c r="AQ34" s="44">
        <v>7046</v>
      </c>
      <c r="AR34" s="44">
        <v>7046</v>
      </c>
      <c r="AS34" s="44">
        <v>7046</v>
      </c>
      <c r="AT34" s="44">
        <v>7046</v>
      </c>
      <c r="AU34" s="44">
        <v>7046</v>
      </c>
      <c r="AV34" s="44">
        <v>7046</v>
      </c>
      <c r="AW34" s="44">
        <v>7046</v>
      </c>
      <c r="AX34" s="44">
        <v>7046</v>
      </c>
      <c r="AY34" s="44">
        <v>7046</v>
      </c>
      <c r="AZ34" s="44">
        <v>7046</v>
      </c>
      <c r="BA34" s="44">
        <v>7046</v>
      </c>
      <c r="BB34" s="44">
        <v>7046</v>
      </c>
      <c r="BC34" s="44">
        <v>7046</v>
      </c>
      <c r="BD34" s="44">
        <v>7046</v>
      </c>
      <c r="BE34" s="44">
        <v>7046</v>
      </c>
      <c r="BF34" s="44">
        <v>7046</v>
      </c>
      <c r="BG34" s="44">
        <v>7046</v>
      </c>
      <c r="BH34" s="44">
        <v>7046</v>
      </c>
      <c r="BI34" s="44">
        <v>7046</v>
      </c>
      <c r="BJ34" s="44">
        <v>7046</v>
      </c>
      <c r="BK34" s="44">
        <v>7046</v>
      </c>
      <c r="BL34" s="44">
        <v>7046</v>
      </c>
      <c r="BM34" s="44">
        <v>7046</v>
      </c>
      <c r="BN34" s="44">
        <v>7046</v>
      </c>
      <c r="BO34" s="44">
        <v>7046</v>
      </c>
      <c r="BP34" s="44">
        <v>7046</v>
      </c>
      <c r="BQ34" s="44">
        <v>7046</v>
      </c>
      <c r="BR34" s="44">
        <v>7046</v>
      </c>
      <c r="BS34" s="44">
        <v>7046</v>
      </c>
      <c r="BT34" s="44">
        <v>7046</v>
      </c>
      <c r="BU34" s="44">
        <v>7046</v>
      </c>
      <c r="BV34" s="44">
        <v>7046</v>
      </c>
      <c r="BW34" s="44">
        <v>7046</v>
      </c>
      <c r="BX34" s="44">
        <v>7046</v>
      </c>
      <c r="BY34" s="44">
        <v>7046</v>
      </c>
      <c r="BZ34" s="44">
        <v>7046</v>
      </c>
      <c r="CA34" s="44">
        <v>7046</v>
      </c>
      <c r="CB34" s="44">
        <v>7046</v>
      </c>
      <c r="CC34" s="44">
        <v>7046</v>
      </c>
      <c r="CD34" s="44">
        <v>7046</v>
      </c>
      <c r="CE34" s="44">
        <v>7046</v>
      </c>
      <c r="CF34" s="44">
        <v>7046</v>
      </c>
      <c r="CG34" s="44">
        <v>7046</v>
      </c>
      <c r="CH34" s="44">
        <v>7046</v>
      </c>
      <c r="CI34" s="44">
        <v>7046</v>
      </c>
      <c r="CJ34" s="44">
        <v>7046</v>
      </c>
      <c r="CK34" s="44">
        <v>7046</v>
      </c>
      <c r="CL34" s="44">
        <v>7046</v>
      </c>
      <c r="CM34" s="44">
        <v>7046</v>
      </c>
      <c r="CN34" s="44">
        <v>7046</v>
      </c>
      <c r="CO34" s="44">
        <v>7046</v>
      </c>
      <c r="CP34" s="44">
        <v>7046</v>
      </c>
      <c r="CQ34" s="44">
        <v>7046</v>
      </c>
      <c r="CR34" s="44">
        <v>7046</v>
      </c>
      <c r="CS34" s="44">
        <v>7046</v>
      </c>
      <c r="CT34" s="44">
        <v>7046</v>
      </c>
      <c r="CU34" s="44">
        <v>7046</v>
      </c>
      <c r="CV34" s="44">
        <v>7046</v>
      </c>
      <c r="CW34" s="44">
        <v>7046</v>
      </c>
      <c r="CX34" s="44">
        <v>7046</v>
      </c>
      <c r="CY34" s="44">
        <v>7046</v>
      </c>
      <c r="CZ34" s="44">
        <v>7046</v>
      </c>
      <c r="DA34" s="44">
        <v>7046</v>
      </c>
      <c r="DB34" s="44">
        <v>7046</v>
      </c>
      <c r="DC34" s="44">
        <v>7046</v>
      </c>
      <c r="DD34" s="44">
        <v>7046</v>
      </c>
      <c r="DE34" s="44">
        <v>7046</v>
      </c>
      <c r="DF34" s="44">
        <v>7046</v>
      </c>
      <c r="DG34" s="44">
        <v>7046</v>
      </c>
      <c r="DH34" s="44">
        <v>7046</v>
      </c>
      <c r="DI34" s="44">
        <v>7046</v>
      </c>
      <c r="DJ34" s="44">
        <v>7046</v>
      </c>
      <c r="DK34" s="44">
        <v>7046</v>
      </c>
      <c r="DL34" s="44">
        <v>7046</v>
      </c>
      <c r="DM34" s="44">
        <v>7046</v>
      </c>
      <c r="DN34" s="44">
        <v>7046</v>
      </c>
      <c r="DO34" s="44">
        <v>7046</v>
      </c>
      <c r="DP34" s="44">
        <v>7046</v>
      </c>
      <c r="DQ34" s="44">
        <v>7046</v>
      </c>
      <c r="DR34" s="44">
        <v>7046</v>
      </c>
      <c r="DS34" s="44">
        <v>7046</v>
      </c>
      <c r="DT34" s="44">
        <v>7046</v>
      </c>
      <c r="DU34" s="44">
        <v>7046</v>
      </c>
      <c r="DV34" s="44">
        <v>7046</v>
      </c>
      <c r="DW34" s="44">
        <v>7046</v>
      </c>
      <c r="DX34" s="44">
        <v>7046</v>
      </c>
      <c r="DY34" s="44">
        <v>7046</v>
      </c>
      <c r="DZ34" s="44">
        <v>7046</v>
      </c>
      <c r="EA34" s="44">
        <v>7046</v>
      </c>
      <c r="EB34" s="44">
        <v>7046</v>
      </c>
      <c r="EC34" s="44">
        <v>7046</v>
      </c>
      <c r="ED34" s="44">
        <v>7046</v>
      </c>
      <c r="EE34" s="44">
        <v>7046</v>
      </c>
      <c r="EF34" s="44">
        <v>7046</v>
      </c>
      <c r="EG34" s="44">
        <v>7046</v>
      </c>
      <c r="EH34" s="44">
        <v>7046</v>
      </c>
      <c r="EI34" s="44">
        <v>7046</v>
      </c>
      <c r="EJ34" s="44">
        <v>7046</v>
      </c>
      <c r="EK34" s="44">
        <v>7046</v>
      </c>
      <c r="EL34" s="44">
        <v>7046</v>
      </c>
      <c r="EM34" s="44">
        <v>7046</v>
      </c>
      <c r="EN34" s="44">
        <v>7046</v>
      </c>
      <c r="EO34" s="44">
        <v>7046</v>
      </c>
      <c r="EP34" s="44">
        <v>7046</v>
      </c>
      <c r="EQ34" s="44">
        <v>7046</v>
      </c>
      <c r="ER34" s="44">
        <v>7046</v>
      </c>
      <c r="ES34" s="44">
        <v>7046</v>
      </c>
      <c r="ET34" s="44">
        <v>7046</v>
      </c>
      <c r="EU34" s="44">
        <v>7046</v>
      </c>
      <c r="EV34" s="44">
        <v>7046</v>
      </c>
      <c r="EW34" s="44">
        <v>7046</v>
      </c>
      <c r="EX34" s="44">
        <v>7046</v>
      </c>
      <c r="EY34" s="44">
        <v>7046</v>
      </c>
      <c r="EZ34" s="44">
        <v>7046</v>
      </c>
      <c r="FA34" s="44">
        <v>7046</v>
      </c>
      <c r="FB34" s="44">
        <v>7046</v>
      </c>
      <c r="FC34" s="44">
        <v>7046</v>
      </c>
      <c r="FD34" s="44">
        <v>7046</v>
      </c>
      <c r="FE34" s="44">
        <v>7046</v>
      </c>
      <c r="FF34" s="44">
        <v>7046</v>
      </c>
      <c r="FG34" s="44">
        <v>7046</v>
      </c>
      <c r="FH34" s="44">
        <v>7046</v>
      </c>
      <c r="FI34" s="44">
        <v>7046</v>
      </c>
      <c r="FJ34" s="44">
        <v>7046</v>
      </c>
      <c r="FK34" s="44">
        <v>7046</v>
      </c>
      <c r="FL34" s="44">
        <v>7046</v>
      </c>
      <c r="FM34" s="44">
        <v>7046</v>
      </c>
      <c r="FN34" s="44">
        <v>7046</v>
      </c>
      <c r="FO34" s="44">
        <v>7046</v>
      </c>
      <c r="FP34" s="44">
        <v>7046</v>
      </c>
      <c r="FQ34" s="44">
        <v>7046</v>
      </c>
      <c r="FR34" s="44">
        <v>7046</v>
      </c>
      <c r="FS34" s="44">
        <v>7046</v>
      </c>
      <c r="FT34" s="44">
        <v>7046</v>
      </c>
      <c r="FU34" s="44">
        <v>7046</v>
      </c>
      <c r="FV34" s="44">
        <v>7046</v>
      </c>
      <c r="FW34" s="44">
        <v>7046</v>
      </c>
      <c r="FX34" s="44">
        <v>7046</v>
      </c>
      <c r="FY34" s="42"/>
      <c r="FZ34" s="11"/>
      <c r="GA34" s="11"/>
      <c r="GB34" s="11"/>
      <c r="GC34" s="11"/>
      <c r="GD34" s="11"/>
      <c r="GE34" s="38"/>
      <c r="GF34" s="38"/>
      <c r="GG34" s="5"/>
      <c r="GH34" s="5"/>
      <c r="GI34" s="5"/>
      <c r="GJ34" s="5"/>
      <c r="GK34" s="5"/>
      <c r="GL34" s="5"/>
      <c r="GM34" s="5"/>
    </row>
    <row r="35" spans="1:256" x14ac:dyDescent="0.2">
      <c r="A35" s="4" t="s">
        <v>276</v>
      </c>
      <c r="B35" s="2" t="s">
        <v>277</v>
      </c>
      <c r="C35" s="45">
        <v>1.2230000000000001</v>
      </c>
      <c r="D35" s="45">
        <v>1.222</v>
      </c>
      <c r="E35" s="45">
        <v>1.212</v>
      </c>
      <c r="F35" s="45">
        <v>1.212</v>
      </c>
      <c r="G35" s="45">
        <v>1.2130000000000001</v>
      </c>
      <c r="H35" s="45">
        <v>1.204</v>
      </c>
      <c r="I35" s="45">
        <v>1.2130000000000001</v>
      </c>
      <c r="J35" s="45">
        <v>1.131</v>
      </c>
      <c r="K35" s="45">
        <v>1.1100000000000001</v>
      </c>
      <c r="L35" s="45">
        <v>1.242</v>
      </c>
      <c r="M35" s="45">
        <v>1.2410000000000001</v>
      </c>
      <c r="N35" s="45">
        <v>1.2609999999999999</v>
      </c>
      <c r="O35" s="45">
        <v>1.2330000000000001</v>
      </c>
      <c r="P35" s="45">
        <v>1.2110000000000001</v>
      </c>
      <c r="Q35" s="45">
        <v>1.2410000000000001</v>
      </c>
      <c r="R35" s="45">
        <v>1.2110000000000001</v>
      </c>
      <c r="S35" s="45">
        <v>1.181</v>
      </c>
      <c r="T35" s="45">
        <v>1.08</v>
      </c>
      <c r="U35" s="45">
        <v>1.071</v>
      </c>
      <c r="V35" s="45">
        <v>1.079</v>
      </c>
      <c r="W35" s="46">
        <v>1.071</v>
      </c>
      <c r="X35" s="45">
        <v>1.07</v>
      </c>
      <c r="Y35" s="45">
        <v>1.069</v>
      </c>
      <c r="Z35" s="45">
        <v>1.0509999999999999</v>
      </c>
      <c r="AA35" s="45">
        <v>1.234</v>
      </c>
      <c r="AB35" s="45">
        <v>1.264</v>
      </c>
      <c r="AC35" s="45">
        <v>1.1739999999999999</v>
      </c>
      <c r="AD35" s="45">
        <v>1.1539999999999999</v>
      </c>
      <c r="AE35" s="45">
        <v>1.0629999999999999</v>
      </c>
      <c r="AF35" s="45">
        <v>1.1180000000000001</v>
      </c>
      <c r="AG35" s="45">
        <v>1.214</v>
      </c>
      <c r="AH35" s="45">
        <v>1.109</v>
      </c>
      <c r="AI35" s="45">
        <v>1.1000000000000001</v>
      </c>
      <c r="AJ35" s="45">
        <v>1.111</v>
      </c>
      <c r="AK35" s="45">
        <v>1.089</v>
      </c>
      <c r="AL35" s="45">
        <v>1.1000000000000001</v>
      </c>
      <c r="AM35" s="45">
        <v>1.109</v>
      </c>
      <c r="AN35" s="45">
        <v>1.143</v>
      </c>
      <c r="AO35" s="45">
        <v>1.1919999999999999</v>
      </c>
      <c r="AP35" s="45">
        <v>1.2430000000000001</v>
      </c>
      <c r="AQ35" s="45">
        <v>1.165</v>
      </c>
      <c r="AR35" s="45">
        <v>1.244</v>
      </c>
      <c r="AS35" s="45">
        <v>1.3169999999999999</v>
      </c>
      <c r="AT35" s="45">
        <v>1.2450000000000001</v>
      </c>
      <c r="AU35" s="45">
        <v>1.214</v>
      </c>
      <c r="AV35" s="45">
        <v>1.1990000000000001</v>
      </c>
      <c r="AW35" s="45">
        <v>1.2030000000000001</v>
      </c>
      <c r="AX35" s="45">
        <v>1.17</v>
      </c>
      <c r="AY35" s="45">
        <v>1.2010000000000001</v>
      </c>
      <c r="AZ35" s="45">
        <v>1.206</v>
      </c>
      <c r="BA35" s="45">
        <v>1.1759999999999999</v>
      </c>
      <c r="BB35" s="45">
        <v>1.1859999999999999</v>
      </c>
      <c r="BC35" s="45">
        <v>1.2050000000000001</v>
      </c>
      <c r="BD35" s="45">
        <v>1.2070000000000001</v>
      </c>
      <c r="BE35" s="45">
        <v>1.2070000000000001</v>
      </c>
      <c r="BF35" s="45">
        <v>1.2150000000000001</v>
      </c>
      <c r="BG35" s="45">
        <v>1.1919999999999999</v>
      </c>
      <c r="BH35" s="45">
        <v>1.2030000000000001</v>
      </c>
      <c r="BI35" s="45">
        <v>1.175</v>
      </c>
      <c r="BJ35" s="45">
        <v>1.226</v>
      </c>
      <c r="BK35" s="45">
        <v>1.206</v>
      </c>
      <c r="BL35" s="45">
        <v>1.1619999999999999</v>
      </c>
      <c r="BM35" s="45">
        <v>1.163</v>
      </c>
      <c r="BN35" s="45">
        <v>1.1519999999999999</v>
      </c>
      <c r="BO35" s="45">
        <v>1.1339999999999999</v>
      </c>
      <c r="BP35" s="45">
        <v>1.123</v>
      </c>
      <c r="BQ35" s="45">
        <v>1.306</v>
      </c>
      <c r="BR35" s="45">
        <v>1.2030000000000001</v>
      </c>
      <c r="BS35" s="45">
        <v>1.2110000000000001</v>
      </c>
      <c r="BT35" s="45">
        <v>1.234</v>
      </c>
      <c r="BU35" s="45">
        <v>1.2330000000000001</v>
      </c>
      <c r="BV35" s="45">
        <v>1.1879999999999999</v>
      </c>
      <c r="BW35" s="45">
        <v>1.216</v>
      </c>
      <c r="BX35" s="45">
        <v>1.2150000000000001</v>
      </c>
      <c r="BY35" s="45">
        <v>1.0820000000000001</v>
      </c>
      <c r="BZ35" s="45">
        <v>1.0649999999999999</v>
      </c>
      <c r="CA35" s="45">
        <v>1.1599999999999999</v>
      </c>
      <c r="CB35" s="45">
        <v>1.232</v>
      </c>
      <c r="CC35" s="45">
        <v>1.0609999999999999</v>
      </c>
      <c r="CD35" s="45">
        <v>1.0409999999999999</v>
      </c>
      <c r="CE35" s="45">
        <v>1.073</v>
      </c>
      <c r="CF35" s="45">
        <v>1.0349999999999999</v>
      </c>
      <c r="CG35" s="45">
        <v>1.0740000000000001</v>
      </c>
      <c r="CH35" s="45">
        <v>1.0740000000000001</v>
      </c>
      <c r="CI35" s="45">
        <v>1.075</v>
      </c>
      <c r="CJ35" s="45">
        <v>1.1850000000000001</v>
      </c>
      <c r="CK35" s="45">
        <v>1.254</v>
      </c>
      <c r="CL35" s="45">
        <v>1.2330000000000001</v>
      </c>
      <c r="CM35" s="45">
        <v>1.2210000000000001</v>
      </c>
      <c r="CN35" s="45">
        <v>1.1830000000000001</v>
      </c>
      <c r="CO35" s="45">
        <v>1.1830000000000001</v>
      </c>
      <c r="CP35" s="45">
        <v>1.224</v>
      </c>
      <c r="CQ35" s="45">
        <v>1.1599999999999999</v>
      </c>
      <c r="CR35" s="45">
        <v>1.111</v>
      </c>
      <c r="CS35" s="45">
        <v>1.1200000000000001</v>
      </c>
      <c r="CT35" s="45">
        <v>1.071</v>
      </c>
      <c r="CU35" s="45">
        <v>1.0129999999999999</v>
      </c>
      <c r="CV35" s="45">
        <v>1.0109999999999999</v>
      </c>
      <c r="CW35" s="45">
        <v>1.111</v>
      </c>
      <c r="CX35" s="45">
        <v>1.141</v>
      </c>
      <c r="CY35" s="45">
        <v>1.081</v>
      </c>
      <c r="CZ35" s="45">
        <v>1.159</v>
      </c>
      <c r="DA35" s="45">
        <v>1.119</v>
      </c>
      <c r="DB35" s="45">
        <v>1.1499999999999999</v>
      </c>
      <c r="DC35" s="45">
        <v>1.1299999999999999</v>
      </c>
      <c r="DD35" s="46">
        <v>1.1240000000000001</v>
      </c>
      <c r="DE35" s="45">
        <v>1.1439999999999999</v>
      </c>
      <c r="DF35" s="45">
        <v>1.1439999999999999</v>
      </c>
      <c r="DG35" s="45">
        <v>1.153</v>
      </c>
      <c r="DH35" s="45">
        <v>1.1339999999999999</v>
      </c>
      <c r="DI35" s="45">
        <v>1.145</v>
      </c>
      <c r="DJ35" s="45">
        <v>1.155</v>
      </c>
      <c r="DK35" s="45">
        <v>1.145</v>
      </c>
      <c r="DL35" s="45">
        <v>1.222</v>
      </c>
      <c r="DM35" s="45">
        <v>1.202</v>
      </c>
      <c r="DN35" s="45">
        <v>1.1850000000000001</v>
      </c>
      <c r="DO35" s="45">
        <v>1.1919999999999999</v>
      </c>
      <c r="DP35" s="45">
        <v>1.173</v>
      </c>
      <c r="DQ35" s="45">
        <v>1.169</v>
      </c>
      <c r="DR35" s="45">
        <v>1.141</v>
      </c>
      <c r="DS35" s="45">
        <v>1.1299999999999999</v>
      </c>
      <c r="DT35" s="45">
        <v>1.129</v>
      </c>
      <c r="DU35" s="45">
        <v>1.121</v>
      </c>
      <c r="DV35" s="45">
        <v>1.119</v>
      </c>
      <c r="DW35" s="45">
        <v>1.1299999999999999</v>
      </c>
      <c r="DX35" s="45">
        <v>1.3049999999999999</v>
      </c>
      <c r="DY35" s="45">
        <v>1.2829999999999999</v>
      </c>
      <c r="DZ35" s="45">
        <v>1.234</v>
      </c>
      <c r="EA35" s="45">
        <v>1.2130000000000001</v>
      </c>
      <c r="EB35" s="45">
        <v>1.1140000000000001</v>
      </c>
      <c r="EC35" s="45">
        <v>1.0720000000000001</v>
      </c>
      <c r="ED35" s="45">
        <v>1.65</v>
      </c>
      <c r="EE35" s="45">
        <v>1.07</v>
      </c>
      <c r="EF35" s="45">
        <v>1.1299999999999999</v>
      </c>
      <c r="EG35" s="45">
        <v>1.0389999999999999</v>
      </c>
      <c r="EH35" s="45">
        <v>1.069</v>
      </c>
      <c r="EI35" s="45">
        <v>1.1739999999999999</v>
      </c>
      <c r="EJ35" s="45">
        <v>1.163</v>
      </c>
      <c r="EK35" s="45">
        <v>1.1240000000000001</v>
      </c>
      <c r="EL35" s="45">
        <v>1.1040000000000001</v>
      </c>
      <c r="EM35" s="45">
        <v>1.121</v>
      </c>
      <c r="EN35" s="45">
        <v>1.1220000000000001</v>
      </c>
      <c r="EO35" s="45">
        <v>1.1120000000000001</v>
      </c>
      <c r="EP35" s="45">
        <v>1.246</v>
      </c>
      <c r="EQ35" s="45">
        <v>1.268</v>
      </c>
      <c r="ER35" s="45">
        <v>1.2450000000000001</v>
      </c>
      <c r="ES35" s="45">
        <v>1.079</v>
      </c>
      <c r="ET35" s="45">
        <v>1.101</v>
      </c>
      <c r="EU35" s="45">
        <v>1.0900000000000001</v>
      </c>
      <c r="EV35" s="45">
        <v>1.175</v>
      </c>
      <c r="EW35" s="45">
        <v>1.593</v>
      </c>
      <c r="EX35" s="45">
        <v>1.23</v>
      </c>
      <c r="EY35" s="45">
        <v>1.1120000000000001</v>
      </c>
      <c r="EZ35" s="45">
        <v>1.101</v>
      </c>
      <c r="FA35" s="45">
        <v>1.3169999999999999</v>
      </c>
      <c r="FB35" s="45">
        <v>1.1419999999999999</v>
      </c>
      <c r="FC35" s="45">
        <v>1.1930000000000001</v>
      </c>
      <c r="FD35" s="45">
        <v>1.1419999999999999</v>
      </c>
      <c r="FE35" s="45">
        <v>1.111</v>
      </c>
      <c r="FF35" s="45">
        <v>1.1299999999999999</v>
      </c>
      <c r="FG35" s="45">
        <v>1.141</v>
      </c>
      <c r="FH35" s="45">
        <v>1.103</v>
      </c>
      <c r="FI35" s="45">
        <v>1.1719999999999999</v>
      </c>
      <c r="FJ35" s="45">
        <v>1.1639999999999999</v>
      </c>
      <c r="FK35" s="45">
        <v>1.1819999999999999</v>
      </c>
      <c r="FL35" s="45">
        <v>1.1719999999999999</v>
      </c>
      <c r="FM35" s="45">
        <v>1.173</v>
      </c>
      <c r="FN35" s="45">
        <v>1.181</v>
      </c>
      <c r="FO35" s="45">
        <v>1.171</v>
      </c>
      <c r="FP35" s="45">
        <v>1.202</v>
      </c>
      <c r="FQ35" s="45">
        <v>1.163</v>
      </c>
      <c r="FR35" s="45">
        <v>1.143</v>
      </c>
      <c r="FS35" s="45">
        <v>1.1419999999999999</v>
      </c>
      <c r="FT35" s="45">
        <v>1.141</v>
      </c>
      <c r="FU35" s="45">
        <v>1.1919999999999999</v>
      </c>
      <c r="FV35" s="45">
        <v>1.143</v>
      </c>
      <c r="FW35" s="45">
        <v>1.1419999999999999</v>
      </c>
      <c r="FX35" s="45">
        <v>1.1910000000000001</v>
      </c>
      <c r="FY35" s="47"/>
      <c r="FZ35" s="11"/>
      <c r="GA35" s="11"/>
      <c r="GB35" s="11"/>
      <c r="GC35" s="11"/>
      <c r="GD35" s="11"/>
      <c r="GE35" s="38"/>
      <c r="GF35" s="38"/>
      <c r="GG35" s="5"/>
      <c r="GH35" s="5"/>
      <c r="GI35" s="5"/>
      <c r="GJ35" s="5"/>
      <c r="GK35" s="5"/>
      <c r="GL35" s="5"/>
      <c r="GM35" s="5"/>
    </row>
    <row r="36" spans="1:256" x14ac:dyDescent="0.2">
      <c r="A36" s="4" t="s">
        <v>278</v>
      </c>
      <c r="B36" s="2" t="s">
        <v>279</v>
      </c>
      <c r="C36" s="48">
        <v>0.12</v>
      </c>
      <c r="D36" s="48">
        <v>0.12</v>
      </c>
      <c r="E36" s="48">
        <v>0.12</v>
      </c>
      <c r="F36" s="48">
        <v>0.12</v>
      </c>
      <c r="G36" s="48">
        <v>0.12</v>
      </c>
      <c r="H36" s="48">
        <v>0.12</v>
      </c>
      <c r="I36" s="48">
        <v>0.12</v>
      </c>
      <c r="J36" s="48">
        <v>0.12</v>
      </c>
      <c r="K36" s="48">
        <v>0.12</v>
      </c>
      <c r="L36" s="48">
        <v>0.12</v>
      </c>
      <c r="M36" s="48">
        <v>0.12</v>
      </c>
      <c r="N36" s="48">
        <v>0.12</v>
      </c>
      <c r="O36" s="48">
        <v>0.12</v>
      </c>
      <c r="P36" s="48">
        <v>0.12</v>
      </c>
      <c r="Q36" s="48">
        <v>0.12</v>
      </c>
      <c r="R36" s="48">
        <v>0.12</v>
      </c>
      <c r="S36" s="48">
        <v>0.12</v>
      </c>
      <c r="T36" s="48">
        <v>0.12</v>
      </c>
      <c r="U36" s="48">
        <v>0.12</v>
      </c>
      <c r="V36" s="48">
        <v>0.12</v>
      </c>
      <c r="W36" s="49">
        <v>0.12</v>
      </c>
      <c r="X36" s="48">
        <v>0.12</v>
      </c>
      <c r="Y36" s="48">
        <v>0.12</v>
      </c>
      <c r="Z36" s="48">
        <v>0.12</v>
      </c>
      <c r="AA36" s="48">
        <v>0.12</v>
      </c>
      <c r="AB36" s="48">
        <v>0.12</v>
      </c>
      <c r="AC36" s="48">
        <v>0.12</v>
      </c>
      <c r="AD36" s="48">
        <v>0.12</v>
      </c>
      <c r="AE36" s="48">
        <v>0.12</v>
      </c>
      <c r="AF36" s="48">
        <v>0.12</v>
      </c>
      <c r="AG36" s="48">
        <v>0.12</v>
      </c>
      <c r="AH36" s="48">
        <v>0.12</v>
      </c>
      <c r="AI36" s="48">
        <v>0.12</v>
      </c>
      <c r="AJ36" s="48">
        <v>0.12</v>
      </c>
      <c r="AK36" s="48">
        <v>0.12</v>
      </c>
      <c r="AL36" s="48">
        <v>0.12</v>
      </c>
      <c r="AM36" s="48">
        <v>0.12</v>
      </c>
      <c r="AN36" s="48">
        <v>0.12</v>
      </c>
      <c r="AO36" s="48">
        <v>0.12</v>
      </c>
      <c r="AP36" s="48">
        <v>0.12</v>
      </c>
      <c r="AQ36" s="48">
        <v>0.12</v>
      </c>
      <c r="AR36" s="48">
        <v>0.12</v>
      </c>
      <c r="AS36" s="48">
        <v>0.12</v>
      </c>
      <c r="AT36" s="48">
        <v>0.12</v>
      </c>
      <c r="AU36" s="48">
        <v>0.12</v>
      </c>
      <c r="AV36" s="48">
        <v>0.12</v>
      </c>
      <c r="AW36" s="48">
        <v>0.12</v>
      </c>
      <c r="AX36" s="48">
        <v>0.12</v>
      </c>
      <c r="AY36" s="48">
        <v>0.12</v>
      </c>
      <c r="AZ36" s="48">
        <v>0.12</v>
      </c>
      <c r="BA36" s="48">
        <v>0.12</v>
      </c>
      <c r="BB36" s="48">
        <v>0.12</v>
      </c>
      <c r="BC36" s="48">
        <v>0.12</v>
      </c>
      <c r="BD36" s="48">
        <v>0.12</v>
      </c>
      <c r="BE36" s="48">
        <v>0.12</v>
      </c>
      <c r="BF36" s="48">
        <v>0.12</v>
      </c>
      <c r="BG36" s="48">
        <v>0.12</v>
      </c>
      <c r="BH36" s="48">
        <v>0.12</v>
      </c>
      <c r="BI36" s="48">
        <v>0.12</v>
      </c>
      <c r="BJ36" s="48">
        <v>0.12</v>
      </c>
      <c r="BK36" s="48">
        <v>0.12</v>
      </c>
      <c r="BL36" s="48">
        <v>0.12</v>
      </c>
      <c r="BM36" s="48">
        <v>0.12</v>
      </c>
      <c r="BN36" s="48">
        <v>0.12</v>
      </c>
      <c r="BO36" s="48">
        <v>0.12</v>
      </c>
      <c r="BP36" s="48">
        <v>0.12</v>
      </c>
      <c r="BQ36" s="48">
        <v>0.12</v>
      </c>
      <c r="BR36" s="48">
        <v>0.12</v>
      </c>
      <c r="BS36" s="48">
        <v>0.12</v>
      </c>
      <c r="BT36" s="48">
        <v>0.12</v>
      </c>
      <c r="BU36" s="48">
        <v>0.12</v>
      </c>
      <c r="BV36" s="48">
        <v>0.12</v>
      </c>
      <c r="BW36" s="48">
        <v>0.12</v>
      </c>
      <c r="BX36" s="48">
        <v>0.12</v>
      </c>
      <c r="BY36" s="48">
        <v>0.12</v>
      </c>
      <c r="BZ36" s="48">
        <v>0.12</v>
      </c>
      <c r="CA36" s="48">
        <v>0.12</v>
      </c>
      <c r="CB36" s="48">
        <v>0.12</v>
      </c>
      <c r="CC36" s="48">
        <v>0.12</v>
      </c>
      <c r="CD36" s="48">
        <v>0.12</v>
      </c>
      <c r="CE36" s="48">
        <v>0.12</v>
      </c>
      <c r="CF36" s="48">
        <v>0.12</v>
      </c>
      <c r="CG36" s="48">
        <v>0.12</v>
      </c>
      <c r="CH36" s="48">
        <v>0.12</v>
      </c>
      <c r="CI36" s="48">
        <v>0.12</v>
      </c>
      <c r="CJ36" s="48">
        <v>0.12</v>
      </c>
      <c r="CK36" s="48">
        <v>0.12</v>
      </c>
      <c r="CL36" s="48">
        <v>0.12</v>
      </c>
      <c r="CM36" s="48">
        <v>0.12</v>
      </c>
      <c r="CN36" s="48">
        <v>0.12</v>
      </c>
      <c r="CO36" s="48">
        <v>0.12</v>
      </c>
      <c r="CP36" s="48">
        <v>0.12</v>
      </c>
      <c r="CQ36" s="48">
        <v>0.12</v>
      </c>
      <c r="CR36" s="48">
        <v>0.12</v>
      </c>
      <c r="CS36" s="48">
        <v>0.12</v>
      </c>
      <c r="CT36" s="48">
        <v>0.12</v>
      </c>
      <c r="CU36" s="48">
        <v>0.12</v>
      </c>
      <c r="CV36" s="48">
        <v>0.12</v>
      </c>
      <c r="CW36" s="48">
        <v>0.12</v>
      </c>
      <c r="CX36" s="48">
        <v>0.12</v>
      </c>
      <c r="CY36" s="48">
        <v>0.12</v>
      </c>
      <c r="CZ36" s="48">
        <v>0.12</v>
      </c>
      <c r="DA36" s="48">
        <v>0.12</v>
      </c>
      <c r="DB36" s="48">
        <v>0.12</v>
      </c>
      <c r="DC36" s="48">
        <v>0.12</v>
      </c>
      <c r="DD36" s="48">
        <v>0.12</v>
      </c>
      <c r="DE36" s="48">
        <v>0.12</v>
      </c>
      <c r="DF36" s="48">
        <v>0.12</v>
      </c>
      <c r="DG36" s="48">
        <v>0.12</v>
      </c>
      <c r="DH36" s="48">
        <v>0.12</v>
      </c>
      <c r="DI36" s="48">
        <v>0.12</v>
      </c>
      <c r="DJ36" s="48">
        <v>0.12</v>
      </c>
      <c r="DK36" s="48">
        <v>0.12</v>
      </c>
      <c r="DL36" s="48">
        <v>0.12</v>
      </c>
      <c r="DM36" s="48">
        <v>0.12</v>
      </c>
      <c r="DN36" s="48">
        <v>0.12</v>
      </c>
      <c r="DO36" s="48">
        <v>0.12</v>
      </c>
      <c r="DP36" s="48">
        <v>0.12</v>
      </c>
      <c r="DQ36" s="48">
        <v>0.12</v>
      </c>
      <c r="DR36" s="48">
        <v>0.12</v>
      </c>
      <c r="DS36" s="48">
        <v>0.12</v>
      </c>
      <c r="DT36" s="48">
        <v>0.12</v>
      </c>
      <c r="DU36" s="48">
        <v>0.12</v>
      </c>
      <c r="DV36" s="48">
        <v>0.12</v>
      </c>
      <c r="DW36" s="48">
        <v>0.12</v>
      </c>
      <c r="DX36" s="48">
        <v>0.12</v>
      </c>
      <c r="DY36" s="48">
        <v>0.12</v>
      </c>
      <c r="DZ36" s="48">
        <v>0.12</v>
      </c>
      <c r="EA36" s="48">
        <v>0.12</v>
      </c>
      <c r="EB36" s="48">
        <v>0.12</v>
      </c>
      <c r="EC36" s="48">
        <v>0.12</v>
      </c>
      <c r="ED36" s="48">
        <v>0.12</v>
      </c>
      <c r="EE36" s="48">
        <v>0.12</v>
      </c>
      <c r="EF36" s="48">
        <v>0.12</v>
      </c>
      <c r="EG36" s="48">
        <v>0.12</v>
      </c>
      <c r="EH36" s="48">
        <v>0.12</v>
      </c>
      <c r="EI36" s="48">
        <v>0.12</v>
      </c>
      <c r="EJ36" s="48">
        <v>0.12</v>
      </c>
      <c r="EK36" s="48">
        <v>0.12</v>
      </c>
      <c r="EL36" s="48">
        <v>0.12</v>
      </c>
      <c r="EM36" s="48">
        <v>0.12</v>
      </c>
      <c r="EN36" s="48">
        <v>0.12</v>
      </c>
      <c r="EO36" s="48">
        <v>0.12</v>
      </c>
      <c r="EP36" s="48">
        <v>0.12</v>
      </c>
      <c r="EQ36" s="48">
        <v>0.12</v>
      </c>
      <c r="ER36" s="48">
        <v>0.12</v>
      </c>
      <c r="ES36" s="48">
        <v>0.12</v>
      </c>
      <c r="ET36" s="48">
        <v>0.12</v>
      </c>
      <c r="EU36" s="48">
        <v>0.12</v>
      </c>
      <c r="EV36" s="48">
        <v>0.12</v>
      </c>
      <c r="EW36" s="48">
        <v>0.12</v>
      </c>
      <c r="EX36" s="48">
        <v>0.12</v>
      </c>
      <c r="EY36" s="48">
        <v>0.12</v>
      </c>
      <c r="EZ36" s="48">
        <v>0.12</v>
      </c>
      <c r="FA36" s="48">
        <v>0.12</v>
      </c>
      <c r="FB36" s="48">
        <v>0.12</v>
      </c>
      <c r="FC36" s="48">
        <v>0.12</v>
      </c>
      <c r="FD36" s="48">
        <v>0.12</v>
      </c>
      <c r="FE36" s="48">
        <v>0.12</v>
      </c>
      <c r="FF36" s="48">
        <v>0.12</v>
      </c>
      <c r="FG36" s="48">
        <v>0.12</v>
      </c>
      <c r="FH36" s="48">
        <v>0.12</v>
      </c>
      <c r="FI36" s="48">
        <v>0.12</v>
      </c>
      <c r="FJ36" s="48">
        <v>0.12</v>
      </c>
      <c r="FK36" s="48">
        <v>0.12</v>
      </c>
      <c r="FL36" s="48">
        <v>0.12</v>
      </c>
      <c r="FM36" s="48">
        <v>0.12</v>
      </c>
      <c r="FN36" s="48">
        <v>0.12</v>
      </c>
      <c r="FO36" s="48">
        <v>0.12</v>
      </c>
      <c r="FP36" s="48">
        <v>0.12</v>
      </c>
      <c r="FQ36" s="48">
        <v>0.12</v>
      </c>
      <c r="FR36" s="48">
        <v>0.12</v>
      </c>
      <c r="FS36" s="48">
        <v>0.12</v>
      </c>
      <c r="FT36" s="48">
        <v>0.12</v>
      </c>
      <c r="FU36" s="48">
        <v>0.12</v>
      </c>
      <c r="FV36" s="48">
        <v>0.12</v>
      </c>
      <c r="FW36" s="48">
        <v>0.12</v>
      </c>
      <c r="FX36" s="48">
        <v>0.12</v>
      </c>
      <c r="FY36" s="48"/>
      <c r="FZ36" s="11"/>
      <c r="GA36" s="11"/>
      <c r="GB36" s="11"/>
      <c r="GC36" s="11"/>
      <c r="GD36" s="11"/>
      <c r="GE36" s="38"/>
      <c r="GF36" s="38"/>
      <c r="GG36" s="5"/>
      <c r="GH36" s="5"/>
      <c r="GI36" s="5"/>
      <c r="GJ36" s="5"/>
      <c r="GK36" s="5"/>
      <c r="GL36" s="5"/>
      <c r="GM36" s="5"/>
    </row>
    <row r="37" spans="1:256" x14ac:dyDescent="0.2">
      <c r="A37" s="4" t="s">
        <v>280</v>
      </c>
      <c r="B37" s="2" t="s">
        <v>281</v>
      </c>
      <c r="C37" s="48">
        <v>0.115</v>
      </c>
      <c r="D37" s="48">
        <v>0.115</v>
      </c>
      <c r="E37" s="48">
        <v>0.115</v>
      </c>
      <c r="F37" s="48">
        <v>0.115</v>
      </c>
      <c r="G37" s="48">
        <v>0.115</v>
      </c>
      <c r="H37" s="48">
        <v>0.115</v>
      </c>
      <c r="I37" s="48">
        <v>0.115</v>
      </c>
      <c r="J37" s="48">
        <v>0.115</v>
      </c>
      <c r="K37" s="48">
        <v>0.115</v>
      </c>
      <c r="L37" s="48">
        <v>0.115</v>
      </c>
      <c r="M37" s="48">
        <v>0.115</v>
      </c>
      <c r="N37" s="48">
        <v>0.115</v>
      </c>
      <c r="O37" s="48">
        <v>0.115</v>
      </c>
      <c r="P37" s="48">
        <v>0.115</v>
      </c>
      <c r="Q37" s="48">
        <v>0.115</v>
      </c>
      <c r="R37" s="48">
        <v>0.115</v>
      </c>
      <c r="S37" s="48">
        <v>0.115</v>
      </c>
      <c r="T37" s="48">
        <v>0.115</v>
      </c>
      <c r="U37" s="48">
        <v>0.115</v>
      </c>
      <c r="V37" s="48">
        <v>0.115</v>
      </c>
      <c r="W37" s="49">
        <v>0.115</v>
      </c>
      <c r="X37" s="48">
        <v>0.115</v>
      </c>
      <c r="Y37" s="48">
        <v>0.115</v>
      </c>
      <c r="Z37" s="48">
        <v>0.115</v>
      </c>
      <c r="AA37" s="48">
        <v>0.115</v>
      </c>
      <c r="AB37" s="48">
        <v>0.115</v>
      </c>
      <c r="AC37" s="48">
        <v>0.115</v>
      </c>
      <c r="AD37" s="48">
        <v>0.115</v>
      </c>
      <c r="AE37" s="48">
        <v>0.115</v>
      </c>
      <c r="AF37" s="48">
        <v>0.115</v>
      </c>
      <c r="AG37" s="48">
        <v>0.115</v>
      </c>
      <c r="AH37" s="48">
        <v>0.115</v>
      </c>
      <c r="AI37" s="48">
        <v>0.115</v>
      </c>
      <c r="AJ37" s="48">
        <v>0.115</v>
      </c>
      <c r="AK37" s="48">
        <v>0.115</v>
      </c>
      <c r="AL37" s="48">
        <v>0.115</v>
      </c>
      <c r="AM37" s="48">
        <v>0.115</v>
      </c>
      <c r="AN37" s="48">
        <v>0.115</v>
      </c>
      <c r="AO37" s="48">
        <v>0.115</v>
      </c>
      <c r="AP37" s="48">
        <v>0.115</v>
      </c>
      <c r="AQ37" s="48">
        <v>0.115</v>
      </c>
      <c r="AR37" s="48">
        <v>0.115</v>
      </c>
      <c r="AS37" s="48">
        <v>0.115</v>
      </c>
      <c r="AT37" s="48">
        <v>0.115</v>
      </c>
      <c r="AU37" s="48">
        <v>0.115</v>
      </c>
      <c r="AV37" s="48">
        <v>0.115</v>
      </c>
      <c r="AW37" s="48">
        <v>0.115</v>
      </c>
      <c r="AX37" s="48">
        <v>0.115</v>
      </c>
      <c r="AY37" s="48">
        <v>0.115</v>
      </c>
      <c r="AZ37" s="48">
        <v>0.115</v>
      </c>
      <c r="BA37" s="48">
        <v>0.115</v>
      </c>
      <c r="BB37" s="48">
        <v>0.115</v>
      </c>
      <c r="BC37" s="48">
        <v>0.115</v>
      </c>
      <c r="BD37" s="48">
        <v>0.115</v>
      </c>
      <c r="BE37" s="48">
        <v>0.115</v>
      </c>
      <c r="BF37" s="48">
        <v>0.115</v>
      </c>
      <c r="BG37" s="48">
        <v>0.115</v>
      </c>
      <c r="BH37" s="48">
        <v>0.115</v>
      </c>
      <c r="BI37" s="48">
        <v>0.115</v>
      </c>
      <c r="BJ37" s="48">
        <v>0.115</v>
      </c>
      <c r="BK37" s="48">
        <v>0.115</v>
      </c>
      <c r="BL37" s="48">
        <v>0.115</v>
      </c>
      <c r="BM37" s="48">
        <v>0.115</v>
      </c>
      <c r="BN37" s="48">
        <v>0.115</v>
      </c>
      <c r="BO37" s="48">
        <v>0.115</v>
      </c>
      <c r="BP37" s="48">
        <v>0.115</v>
      </c>
      <c r="BQ37" s="48">
        <v>0.115</v>
      </c>
      <c r="BR37" s="48">
        <v>0.115</v>
      </c>
      <c r="BS37" s="48">
        <v>0.115</v>
      </c>
      <c r="BT37" s="48">
        <v>0.115</v>
      </c>
      <c r="BU37" s="48">
        <v>0.115</v>
      </c>
      <c r="BV37" s="48">
        <v>0.115</v>
      </c>
      <c r="BW37" s="48">
        <v>0.115</v>
      </c>
      <c r="BX37" s="48">
        <v>0.115</v>
      </c>
      <c r="BY37" s="48">
        <v>0.115</v>
      </c>
      <c r="BZ37" s="48">
        <v>0.115</v>
      </c>
      <c r="CA37" s="48">
        <v>0.115</v>
      </c>
      <c r="CB37" s="48">
        <v>0.115</v>
      </c>
      <c r="CC37" s="48">
        <v>0.115</v>
      </c>
      <c r="CD37" s="48">
        <v>0.115</v>
      </c>
      <c r="CE37" s="48">
        <v>0.115</v>
      </c>
      <c r="CF37" s="48">
        <v>0.115</v>
      </c>
      <c r="CG37" s="48">
        <v>0.115</v>
      </c>
      <c r="CH37" s="48">
        <v>0.115</v>
      </c>
      <c r="CI37" s="48">
        <v>0.115</v>
      </c>
      <c r="CJ37" s="48">
        <v>0.115</v>
      </c>
      <c r="CK37" s="48">
        <v>0.115</v>
      </c>
      <c r="CL37" s="48">
        <v>0.115</v>
      </c>
      <c r="CM37" s="48">
        <v>0.115</v>
      </c>
      <c r="CN37" s="48">
        <v>0.115</v>
      </c>
      <c r="CO37" s="48">
        <v>0.115</v>
      </c>
      <c r="CP37" s="48">
        <v>0.115</v>
      </c>
      <c r="CQ37" s="48">
        <v>0.115</v>
      </c>
      <c r="CR37" s="48">
        <v>0.115</v>
      </c>
      <c r="CS37" s="48">
        <v>0.115</v>
      </c>
      <c r="CT37" s="48">
        <v>0.115</v>
      </c>
      <c r="CU37" s="48">
        <v>0.115</v>
      </c>
      <c r="CV37" s="48">
        <v>0.115</v>
      </c>
      <c r="CW37" s="48">
        <v>0.115</v>
      </c>
      <c r="CX37" s="48">
        <v>0.115</v>
      </c>
      <c r="CY37" s="48">
        <v>0.115</v>
      </c>
      <c r="CZ37" s="48">
        <v>0.115</v>
      </c>
      <c r="DA37" s="48">
        <v>0.115</v>
      </c>
      <c r="DB37" s="48">
        <v>0.115</v>
      </c>
      <c r="DC37" s="48">
        <v>0.115</v>
      </c>
      <c r="DD37" s="48">
        <v>0.115</v>
      </c>
      <c r="DE37" s="48">
        <v>0.115</v>
      </c>
      <c r="DF37" s="48">
        <v>0.115</v>
      </c>
      <c r="DG37" s="48">
        <v>0.115</v>
      </c>
      <c r="DH37" s="48">
        <v>0.115</v>
      </c>
      <c r="DI37" s="48">
        <v>0.115</v>
      </c>
      <c r="DJ37" s="48">
        <v>0.115</v>
      </c>
      <c r="DK37" s="48">
        <v>0.115</v>
      </c>
      <c r="DL37" s="48">
        <v>0.115</v>
      </c>
      <c r="DM37" s="48">
        <v>0.115</v>
      </c>
      <c r="DN37" s="48">
        <v>0.115</v>
      </c>
      <c r="DO37" s="48">
        <v>0.115</v>
      </c>
      <c r="DP37" s="48">
        <v>0.115</v>
      </c>
      <c r="DQ37" s="48">
        <v>0.115</v>
      </c>
      <c r="DR37" s="48">
        <v>0.115</v>
      </c>
      <c r="DS37" s="48">
        <v>0.115</v>
      </c>
      <c r="DT37" s="48">
        <v>0.115</v>
      </c>
      <c r="DU37" s="48">
        <v>0.115</v>
      </c>
      <c r="DV37" s="48">
        <v>0.115</v>
      </c>
      <c r="DW37" s="48">
        <v>0.115</v>
      </c>
      <c r="DX37" s="48">
        <v>0.115</v>
      </c>
      <c r="DY37" s="48">
        <v>0.115</v>
      </c>
      <c r="DZ37" s="48">
        <v>0.115</v>
      </c>
      <c r="EA37" s="48">
        <v>0.115</v>
      </c>
      <c r="EB37" s="48">
        <v>0.115</v>
      </c>
      <c r="EC37" s="48">
        <v>0.115</v>
      </c>
      <c r="ED37" s="48">
        <v>0.115</v>
      </c>
      <c r="EE37" s="48">
        <v>0.115</v>
      </c>
      <c r="EF37" s="48">
        <v>0.115</v>
      </c>
      <c r="EG37" s="48">
        <v>0.115</v>
      </c>
      <c r="EH37" s="48">
        <v>0.115</v>
      </c>
      <c r="EI37" s="48">
        <v>0.115</v>
      </c>
      <c r="EJ37" s="48">
        <v>0.115</v>
      </c>
      <c r="EK37" s="48">
        <v>0.115</v>
      </c>
      <c r="EL37" s="48">
        <v>0.115</v>
      </c>
      <c r="EM37" s="48">
        <v>0.115</v>
      </c>
      <c r="EN37" s="48">
        <v>0.115</v>
      </c>
      <c r="EO37" s="48">
        <v>0.115</v>
      </c>
      <c r="EP37" s="48">
        <v>0.115</v>
      </c>
      <c r="EQ37" s="48">
        <v>0.115</v>
      </c>
      <c r="ER37" s="48">
        <v>0.115</v>
      </c>
      <c r="ES37" s="48">
        <v>0.115</v>
      </c>
      <c r="ET37" s="48">
        <v>0.115</v>
      </c>
      <c r="EU37" s="48">
        <v>0.115</v>
      </c>
      <c r="EV37" s="48">
        <v>0.115</v>
      </c>
      <c r="EW37" s="48">
        <v>0.115</v>
      </c>
      <c r="EX37" s="48">
        <v>0.115</v>
      </c>
      <c r="EY37" s="48">
        <v>0.115</v>
      </c>
      <c r="EZ37" s="48">
        <v>0.115</v>
      </c>
      <c r="FA37" s="48">
        <v>0.115</v>
      </c>
      <c r="FB37" s="48">
        <v>0.115</v>
      </c>
      <c r="FC37" s="48">
        <v>0.115</v>
      </c>
      <c r="FD37" s="48">
        <v>0.115</v>
      </c>
      <c r="FE37" s="48">
        <v>0.115</v>
      </c>
      <c r="FF37" s="48">
        <v>0.115</v>
      </c>
      <c r="FG37" s="48">
        <v>0.115</v>
      </c>
      <c r="FH37" s="48">
        <v>0.115</v>
      </c>
      <c r="FI37" s="48">
        <v>0.115</v>
      </c>
      <c r="FJ37" s="48">
        <v>0.115</v>
      </c>
      <c r="FK37" s="48">
        <v>0.115</v>
      </c>
      <c r="FL37" s="48">
        <v>0.115</v>
      </c>
      <c r="FM37" s="48">
        <v>0.115</v>
      </c>
      <c r="FN37" s="48">
        <v>0.115</v>
      </c>
      <c r="FO37" s="48">
        <v>0.115</v>
      </c>
      <c r="FP37" s="48">
        <v>0.115</v>
      </c>
      <c r="FQ37" s="48">
        <v>0.115</v>
      </c>
      <c r="FR37" s="48">
        <v>0.115</v>
      </c>
      <c r="FS37" s="48">
        <v>0.115</v>
      </c>
      <c r="FT37" s="48">
        <v>0.115</v>
      </c>
      <c r="FU37" s="48">
        <v>0.115</v>
      </c>
      <c r="FV37" s="48">
        <v>0.115</v>
      </c>
      <c r="FW37" s="48">
        <v>0.115</v>
      </c>
      <c r="FX37" s="48">
        <v>0.115</v>
      </c>
      <c r="FY37" s="48"/>
      <c r="FZ37" s="11"/>
      <c r="GA37" s="11"/>
      <c r="GB37" s="11"/>
      <c r="GC37" s="11"/>
      <c r="GD37" s="11"/>
      <c r="GE37" s="38"/>
      <c r="GF37" s="38"/>
      <c r="GG37" s="5"/>
      <c r="GH37" s="5"/>
      <c r="GI37" s="5"/>
      <c r="GJ37" s="5"/>
      <c r="GK37" s="5"/>
      <c r="GL37" s="5"/>
      <c r="GM37" s="5"/>
      <c r="GN37" s="50"/>
      <c r="GO37" s="50"/>
      <c r="GP37" s="50"/>
      <c r="GQ37" s="50"/>
      <c r="GR37" s="50"/>
      <c r="GS37" s="50"/>
      <c r="GT37" s="50"/>
      <c r="GU37" s="50"/>
      <c r="GV37" s="50"/>
      <c r="GW37" s="50"/>
      <c r="GX37" s="50"/>
      <c r="GY37" s="50"/>
      <c r="GZ37" s="50"/>
      <c r="HA37" s="50"/>
      <c r="HB37" s="50"/>
      <c r="HC37" s="50"/>
      <c r="HD37" s="50"/>
      <c r="HE37" s="50"/>
      <c r="HF37" s="50"/>
      <c r="HG37" s="50"/>
      <c r="HH37" s="50"/>
      <c r="HI37" s="50"/>
      <c r="HJ37" s="50"/>
      <c r="HK37" s="50"/>
      <c r="HL37" s="50"/>
      <c r="HM37" s="50"/>
      <c r="HN37" s="50"/>
      <c r="HO37" s="50"/>
      <c r="HP37" s="50"/>
      <c r="HQ37" s="50"/>
      <c r="HR37" s="50"/>
      <c r="HS37" s="50"/>
      <c r="HT37" s="50"/>
      <c r="HU37" s="50"/>
      <c r="HV37" s="50"/>
      <c r="HW37" s="50"/>
      <c r="HX37" s="50"/>
      <c r="HY37" s="50"/>
      <c r="HZ37" s="50"/>
      <c r="IA37" s="50"/>
      <c r="IB37" s="50"/>
      <c r="IC37" s="50"/>
      <c r="ID37" s="50"/>
      <c r="IE37" s="50"/>
      <c r="IF37" s="50"/>
      <c r="IG37" s="50"/>
      <c r="IH37" s="50"/>
      <c r="II37" s="50"/>
      <c r="IJ37" s="50"/>
      <c r="IK37" s="50"/>
      <c r="IL37" s="50"/>
      <c r="IM37" s="50"/>
      <c r="IN37" s="50"/>
      <c r="IO37" s="50"/>
      <c r="IP37" s="50"/>
      <c r="IQ37" s="50"/>
      <c r="IR37" s="50"/>
      <c r="IS37" s="50"/>
      <c r="IT37" s="50"/>
      <c r="IU37" s="50"/>
      <c r="IV37" s="50"/>
    </row>
    <row r="38" spans="1:256" s="52" customFormat="1" x14ac:dyDescent="0.2">
      <c r="A38" s="4" t="s">
        <v>282</v>
      </c>
      <c r="B38" s="43" t="s">
        <v>283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42">
        <v>0</v>
      </c>
      <c r="AI38" s="42">
        <v>0</v>
      </c>
      <c r="AJ38" s="42">
        <v>0</v>
      </c>
      <c r="AK38" s="42">
        <v>0</v>
      </c>
      <c r="AL38" s="42">
        <v>0</v>
      </c>
      <c r="AM38" s="42">
        <v>0</v>
      </c>
      <c r="AN38" s="42">
        <v>0</v>
      </c>
      <c r="AO38" s="42">
        <v>0</v>
      </c>
      <c r="AP38" s="42">
        <v>0</v>
      </c>
      <c r="AQ38" s="42">
        <v>0</v>
      </c>
      <c r="AR38" s="42">
        <v>0</v>
      </c>
      <c r="AS38" s="42">
        <v>0</v>
      </c>
      <c r="AT38" s="42">
        <v>0</v>
      </c>
      <c r="AU38" s="42">
        <v>0</v>
      </c>
      <c r="AV38" s="42">
        <v>0</v>
      </c>
      <c r="AW38" s="42">
        <v>0</v>
      </c>
      <c r="AX38" s="42">
        <v>0</v>
      </c>
      <c r="AY38" s="42">
        <v>0</v>
      </c>
      <c r="AZ38" s="42">
        <v>0</v>
      </c>
      <c r="BA38" s="42">
        <v>0</v>
      </c>
      <c r="BB38" s="42">
        <v>0</v>
      </c>
      <c r="BC38" s="42">
        <v>0</v>
      </c>
      <c r="BD38" s="42">
        <v>0</v>
      </c>
      <c r="BE38" s="42">
        <v>0</v>
      </c>
      <c r="BF38" s="42">
        <v>0</v>
      </c>
      <c r="BG38" s="42">
        <v>0</v>
      </c>
      <c r="BH38" s="42">
        <v>0</v>
      </c>
      <c r="BI38" s="42">
        <v>0</v>
      </c>
      <c r="BJ38" s="42">
        <v>0</v>
      </c>
      <c r="BK38" s="42">
        <v>0</v>
      </c>
      <c r="BL38" s="42">
        <v>0</v>
      </c>
      <c r="BM38" s="42">
        <v>0</v>
      </c>
      <c r="BN38" s="42">
        <v>0</v>
      </c>
      <c r="BO38" s="42">
        <v>0</v>
      </c>
      <c r="BP38" s="42">
        <v>0</v>
      </c>
      <c r="BQ38" s="42">
        <v>0</v>
      </c>
      <c r="BR38" s="42">
        <v>0</v>
      </c>
      <c r="BS38" s="42">
        <v>0</v>
      </c>
      <c r="BT38" s="42">
        <v>0</v>
      </c>
      <c r="BU38" s="42">
        <v>0</v>
      </c>
      <c r="BV38" s="42">
        <v>0</v>
      </c>
      <c r="BW38" s="42">
        <v>0</v>
      </c>
      <c r="BX38" s="42">
        <v>0</v>
      </c>
      <c r="BY38" s="42">
        <v>0</v>
      </c>
      <c r="BZ38" s="42">
        <v>0</v>
      </c>
      <c r="CA38" s="42">
        <v>0</v>
      </c>
      <c r="CB38" s="42">
        <v>0</v>
      </c>
      <c r="CC38" s="42">
        <v>0</v>
      </c>
      <c r="CD38" s="42">
        <v>0</v>
      </c>
      <c r="CE38" s="42">
        <v>0</v>
      </c>
      <c r="CF38" s="42">
        <v>0</v>
      </c>
      <c r="CG38" s="42">
        <v>0</v>
      </c>
      <c r="CH38" s="42">
        <v>0</v>
      </c>
      <c r="CI38" s="42">
        <v>0</v>
      </c>
      <c r="CJ38" s="42">
        <v>0</v>
      </c>
      <c r="CK38" s="42">
        <v>0</v>
      </c>
      <c r="CL38" s="42">
        <v>0</v>
      </c>
      <c r="CM38" s="42">
        <v>0</v>
      </c>
      <c r="CN38" s="42">
        <v>0</v>
      </c>
      <c r="CO38" s="42">
        <v>0</v>
      </c>
      <c r="CP38" s="42">
        <v>0</v>
      </c>
      <c r="CQ38" s="42">
        <v>0</v>
      </c>
      <c r="CR38" s="42">
        <v>0</v>
      </c>
      <c r="CS38" s="42">
        <v>0</v>
      </c>
      <c r="CT38" s="42">
        <v>0</v>
      </c>
      <c r="CU38" s="42">
        <v>0</v>
      </c>
      <c r="CV38" s="42">
        <v>0</v>
      </c>
      <c r="CW38" s="42">
        <v>0</v>
      </c>
      <c r="CX38" s="42">
        <v>0</v>
      </c>
      <c r="CY38" s="42">
        <v>0</v>
      </c>
      <c r="CZ38" s="42">
        <v>0</v>
      </c>
      <c r="DA38" s="42">
        <v>0</v>
      </c>
      <c r="DB38" s="42">
        <v>0</v>
      </c>
      <c r="DC38" s="42">
        <v>0</v>
      </c>
      <c r="DD38" s="42">
        <v>0</v>
      </c>
      <c r="DE38" s="42">
        <v>0</v>
      </c>
      <c r="DF38" s="42">
        <v>0</v>
      </c>
      <c r="DG38" s="42">
        <v>0</v>
      </c>
      <c r="DH38" s="42">
        <v>0</v>
      </c>
      <c r="DI38" s="42">
        <v>0</v>
      </c>
      <c r="DJ38" s="42">
        <v>0</v>
      </c>
      <c r="DK38" s="42">
        <v>0</v>
      </c>
      <c r="DL38" s="42">
        <v>0</v>
      </c>
      <c r="DM38" s="42">
        <v>0</v>
      </c>
      <c r="DN38" s="42">
        <v>0</v>
      </c>
      <c r="DO38" s="42">
        <v>0</v>
      </c>
      <c r="DP38" s="42">
        <v>0</v>
      </c>
      <c r="DQ38" s="42">
        <v>0</v>
      </c>
      <c r="DR38" s="42">
        <v>0</v>
      </c>
      <c r="DS38" s="42">
        <v>0</v>
      </c>
      <c r="DT38" s="42">
        <v>0</v>
      </c>
      <c r="DU38" s="42">
        <v>0</v>
      </c>
      <c r="DV38" s="42">
        <v>0</v>
      </c>
      <c r="DW38" s="42">
        <v>0</v>
      </c>
      <c r="DX38" s="42">
        <v>0</v>
      </c>
      <c r="DY38" s="42">
        <v>0</v>
      </c>
      <c r="DZ38" s="42">
        <v>0</v>
      </c>
      <c r="EA38" s="42">
        <v>0</v>
      </c>
      <c r="EB38" s="42">
        <v>0</v>
      </c>
      <c r="EC38" s="42">
        <v>0</v>
      </c>
      <c r="ED38" s="42">
        <v>0</v>
      </c>
      <c r="EE38" s="42">
        <v>0</v>
      </c>
      <c r="EF38" s="42">
        <v>0</v>
      </c>
      <c r="EG38" s="42">
        <v>0</v>
      </c>
      <c r="EH38" s="42">
        <v>0</v>
      </c>
      <c r="EI38" s="42">
        <v>0</v>
      </c>
      <c r="EJ38" s="42">
        <v>0</v>
      </c>
      <c r="EK38" s="42">
        <v>0</v>
      </c>
      <c r="EL38" s="42">
        <v>0</v>
      </c>
      <c r="EM38" s="42">
        <v>0</v>
      </c>
      <c r="EN38" s="42">
        <v>0</v>
      </c>
      <c r="EO38" s="42">
        <v>0</v>
      </c>
      <c r="EP38" s="42">
        <v>0</v>
      </c>
      <c r="EQ38" s="42">
        <v>0</v>
      </c>
      <c r="ER38" s="42">
        <v>0</v>
      </c>
      <c r="ES38" s="42">
        <v>0</v>
      </c>
      <c r="ET38" s="42">
        <v>0</v>
      </c>
      <c r="EU38" s="42">
        <v>0</v>
      </c>
      <c r="EV38" s="42">
        <v>0</v>
      </c>
      <c r="EW38" s="42">
        <v>0</v>
      </c>
      <c r="EX38" s="42">
        <v>0</v>
      </c>
      <c r="EY38" s="42">
        <v>0</v>
      </c>
      <c r="EZ38" s="42">
        <v>0</v>
      </c>
      <c r="FA38" s="42">
        <v>0</v>
      </c>
      <c r="FB38" s="42">
        <v>0</v>
      </c>
      <c r="FC38" s="42">
        <v>0</v>
      </c>
      <c r="FD38" s="42">
        <v>0</v>
      </c>
      <c r="FE38" s="42">
        <v>0</v>
      </c>
      <c r="FF38" s="42">
        <v>0</v>
      </c>
      <c r="FG38" s="42">
        <v>0</v>
      </c>
      <c r="FH38" s="42">
        <v>0</v>
      </c>
      <c r="FI38" s="42">
        <v>0</v>
      </c>
      <c r="FJ38" s="42">
        <v>0</v>
      </c>
      <c r="FK38" s="42">
        <v>0</v>
      </c>
      <c r="FL38" s="42">
        <v>0</v>
      </c>
      <c r="FM38" s="42">
        <v>0</v>
      </c>
      <c r="FN38" s="42">
        <v>0</v>
      </c>
      <c r="FO38" s="42">
        <v>0</v>
      </c>
      <c r="FP38" s="42">
        <v>0</v>
      </c>
      <c r="FQ38" s="42">
        <v>0</v>
      </c>
      <c r="FR38" s="42">
        <v>0</v>
      </c>
      <c r="FS38" s="42">
        <v>0</v>
      </c>
      <c r="FT38" s="42">
        <v>0</v>
      </c>
      <c r="FU38" s="42">
        <v>0</v>
      </c>
      <c r="FV38" s="42">
        <v>0</v>
      </c>
      <c r="FW38" s="42">
        <v>0</v>
      </c>
      <c r="FX38" s="42">
        <v>0</v>
      </c>
      <c r="FY38" s="42"/>
      <c r="FZ38" s="11"/>
      <c r="GA38" s="11"/>
      <c r="GB38" s="11"/>
      <c r="GC38" s="11"/>
      <c r="GD38" s="11"/>
      <c r="GE38" s="38"/>
      <c r="GF38" s="38"/>
      <c r="GG38" s="5"/>
      <c r="GH38" s="5"/>
      <c r="GI38" s="5"/>
      <c r="GJ38" s="5"/>
      <c r="GK38" s="5"/>
      <c r="GL38" s="5"/>
      <c r="GM38" s="5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  <c r="IL38" s="51"/>
      <c r="IM38" s="51"/>
      <c r="IN38" s="51"/>
      <c r="IO38" s="51"/>
      <c r="IP38" s="51"/>
      <c r="IQ38" s="51"/>
      <c r="IR38" s="51"/>
      <c r="IS38" s="51"/>
      <c r="IT38" s="51"/>
      <c r="IU38" s="51"/>
      <c r="IV38" s="51"/>
    </row>
    <row r="39" spans="1:256" s="12" customFormat="1" x14ac:dyDescent="0.2">
      <c r="A39" s="2"/>
      <c r="B39" s="2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9"/>
      <c r="X39" s="48"/>
      <c r="Y39" s="48"/>
      <c r="Z39" s="48"/>
      <c r="AA39" s="48"/>
      <c r="AB39" s="48"/>
      <c r="AC39" s="48"/>
      <c r="AD39" s="48">
        <f>AD42*5/1000</f>
        <v>993076.40500000003</v>
      </c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11"/>
      <c r="GA39" s="11"/>
      <c r="GB39" s="11"/>
      <c r="GC39" s="11"/>
      <c r="GD39" s="11"/>
      <c r="GE39" s="38"/>
      <c r="GF39" s="38"/>
      <c r="GG39" s="5"/>
      <c r="GH39" s="5"/>
      <c r="GI39" s="5"/>
      <c r="GJ39" s="5"/>
      <c r="GK39" s="5"/>
      <c r="GL39" s="5"/>
      <c r="GM39" s="5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  <c r="IU39" s="30"/>
      <c r="IV39" s="30"/>
    </row>
    <row r="40" spans="1:256" s="12" customFormat="1" ht="15.75" x14ac:dyDescent="0.25">
      <c r="A40" s="2"/>
      <c r="B40" s="41" t="s">
        <v>284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3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  <c r="EY40" s="42"/>
      <c r="EZ40" s="42"/>
      <c r="FA40" s="42"/>
      <c r="FB40" s="42"/>
      <c r="FC40" s="42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11"/>
      <c r="GA40" s="11"/>
      <c r="GB40" s="11"/>
      <c r="GC40" s="11"/>
      <c r="GD40" s="11"/>
      <c r="GE40" s="11"/>
      <c r="GF40" s="11"/>
      <c r="GG40" s="42"/>
      <c r="GH40" s="42"/>
      <c r="GI40" s="42"/>
      <c r="GJ40" s="42"/>
      <c r="GK40" s="42"/>
      <c r="GL40" s="42"/>
      <c r="GM40" s="42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</row>
    <row r="41" spans="1:256" s="12" customFormat="1" x14ac:dyDescent="0.2">
      <c r="A41" s="54" t="s">
        <v>285</v>
      </c>
      <c r="B41" s="55" t="s">
        <v>286</v>
      </c>
      <c r="C41" s="56">
        <v>872107.08</v>
      </c>
      <c r="D41" s="56">
        <v>3133846.45</v>
      </c>
      <c r="E41" s="56">
        <v>916476.95</v>
      </c>
      <c r="F41" s="56">
        <v>1420273.02</v>
      </c>
      <c r="G41" s="56">
        <v>120319.96</v>
      </c>
      <c r="H41" s="56">
        <v>132430.94</v>
      </c>
      <c r="I41" s="56">
        <v>918573.95</v>
      </c>
      <c r="J41" s="56">
        <v>366178.34</v>
      </c>
      <c r="K41" s="56">
        <v>40142.25</v>
      </c>
      <c r="L41" s="56">
        <v>516467.68</v>
      </c>
      <c r="M41" s="56">
        <v>228787.1</v>
      </c>
      <c r="N41" s="56">
        <v>7838602.6399999997</v>
      </c>
      <c r="O41" s="56">
        <v>2261511.98</v>
      </c>
      <c r="P41" s="56">
        <v>36977.68</v>
      </c>
      <c r="Q41" s="56">
        <v>3021084.37</v>
      </c>
      <c r="R41" s="56">
        <v>57885.35</v>
      </c>
      <c r="S41" s="56">
        <v>442958.9</v>
      </c>
      <c r="T41" s="56">
        <v>62481.440000000002</v>
      </c>
      <c r="U41" s="56">
        <v>24857.439999999999</v>
      </c>
      <c r="V41" s="56">
        <v>73312</v>
      </c>
      <c r="W41" s="56">
        <v>18383.259999999998</v>
      </c>
      <c r="X41" s="56">
        <v>16369.69</v>
      </c>
      <c r="Y41" s="56">
        <v>81289.36</v>
      </c>
      <c r="Z41" s="56">
        <v>38718.050000000003</v>
      </c>
      <c r="AA41" s="56">
        <v>3127652.6</v>
      </c>
      <c r="AB41" s="56">
        <v>5867510.1299999999</v>
      </c>
      <c r="AC41" s="56">
        <v>301140.99</v>
      </c>
      <c r="AD41" s="56">
        <v>251553.01</v>
      </c>
      <c r="AE41" s="56">
        <v>51999.58</v>
      </c>
      <c r="AF41" s="56">
        <v>67982.53</v>
      </c>
      <c r="AG41" s="56">
        <v>244399.29</v>
      </c>
      <c r="AH41" s="56">
        <v>114320.64</v>
      </c>
      <c r="AI41" s="56">
        <v>20997.15</v>
      </c>
      <c r="AJ41" s="56">
        <v>93352.51</v>
      </c>
      <c r="AK41" s="56">
        <v>50744</v>
      </c>
      <c r="AL41" s="56">
        <v>81615.16</v>
      </c>
      <c r="AM41" s="56">
        <v>64506.28</v>
      </c>
      <c r="AN41" s="56">
        <v>225316.42</v>
      </c>
      <c r="AO41" s="56">
        <v>931445.17</v>
      </c>
      <c r="AP41" s="56">
        <v>17084724.440000001</v>
      </c>
      <c r="AQ41" s="56">
        <v>72569.399999999994</v>
      </c>
      <c r="AR41" s="56">
        <v>8592959.7200000007</v>
      </c>
      <c r="AS41" s="56">
        <v>1255302.72</v>
      </c>
      <c r="AT41" s="56">
        <v>591491.35</v>
      </c>
      <c r="AU41" s="56">
        <v>85935.76</v>
      </c>
      <c r="AV41" s="56">
        <v>34274.370000000003</v>
      </c>
      <c r="AW41" s="56">
        <v>50357.35</v>
      </c>
      <c r="AX41" s="56">
        <v>29413.11</v>
      </c>
      <c r="AY41" s="56">
        <v>55263.14</v>
      </c>
      <c r="AZ41" s="56">
        <v>958888.48</v>
      </c>
      <c r="BA41" s="56">
        <v>590701.02</v>
      </c>
      <c r="BB41" s="56">
        <v>255113.67</v>
      </c>
      <c r="BC41" s="56">
        <v>5244134.47</v>
      </c>
      <c r="BD41" s="56">
        <v>880969.39</v>
      </c>
      <c r="BE41" s="56">
        <v>235222.64</v>
      </c>
      <c r="BF41" s="56">
        <v>3358357.57</v>
      </c>
      <c r="BG41" s="56">
        <v>72476</v>
      </c>
      <c r="BH41" s="56">
        <v>72130.92</v>
      </c>
      <c r="BI41" s="56">
        <v>31819.23</v>
      </c>
      <c r="BJ41" s="56">
        <v>899220.65</v>
      </c>
      <c r="BK41" s="56">
        <v>1556399.67</v>
      </c>
      <c r="BL41" s="56">
        <v>6165.14</v>
      </c>
      <c r="BM41" s="56">
        <v>33470.300000000003</v>
      </c>
      <c r="BN41" s="56">
        <v>742301.38</v>
      </c>
      <c r="BO41" s="56">
        <v>407874.62</v>
      </c>
      <c r="BP41" s="56">
        <v>140756.23000000001</v>
      </c>
      <c r="BQ41" s="56">
        <v>990636.25</v>
      </c>
      <c r="BR41" s="56">
        <v>310673.82</v>
      </c>
      <c r="BS41" s="56">
        <v>153865.45000000001</v>
      </c>
      <c r="BT41" s="56">
        <v>55061.98</v>
      </c>
      <c r="BU41" s="56">
        <v>115557.34</v>
      </c>
      <c r="BV41" s="56">
        <v>311181.31</v>
      </c>
      <c r="BW41" s="56">
        <v>420737.6</v>
      </c>
      <c r="BX41" s="56">
        <v>49421.77</v>
      </c>
      <c r="BY41" s="56">
        <v>166652.57</v>
      </c>
      <c r="BZ41" s="56">
        <v>85457.8</v>
      </c>
      <c r="CA41" s="56">
        <v>198067.98</v>
      </c>
      <c r="CB41" s="56">
        <v>12950764.539999999</v>
      </c>
      <c r="CC41" s="56">
        <v>52508.53</v>
      </c>
      <c r="CD41" s="56">
        <v>45591</v>
      </c>
      <c r="CE41" s="56">
        <v>59777.46</v>
      </c>
      <c r="CF41" s="56">
        <v>50823.26</v>
      </c>
      <c r="CG41" s="56">
        <v>47113.22</v>
      </c>
      <c r="CH41" s="56">
        <v>39048.339999999997</v>
      </c>
      <c r="CI41" s="56">
        <v>169356.75</v>
      </c>
      <c r="CJ41" s="56">
        <v>186801.17</v>
      </c>
      <c r="CK41" s="56">
        <v>1059432.57</v>
      </c>
      <c r="CL41" s="56">
        <v>193824</v>
      </c>
      <c r="CM41" s="56">
        <v>58080.4</v>
      </c>
      <c r="CN41" s="56">
        <v>4311922.4800000004</v>
      </c>
      <c r="CO41" s="56">
        <v>2079791.01</v>
      </c>
      <c r="CP41" s="56">
        <v>486569.09</v>
      </c>
      <c r="CQ41" s="56">
        <v>230290.25</v>
      </c>
      <c r="CR41" s="56">
        <v>86770.76</v>
      </c>
      <c r="CS41" s="56">
        <v>149942.29</v>
      </c>
      <c r="CT41" s="56">
        <v>51145.88</v>
      </c>
      <c r="CU41" s="56">
        <v>34875.449999999997</v>
      </c>
      <c r="CV41" s="56">
        <v>26478.73</v>
      </c>
      <c r="CW41" s="56">
        <v>90314.85</v>
      </c>
      <c r="CX41" s="56">
        <v>98025.47</v>
      </c>
      <c r="CY41" s="56">
        <v>17469.72</v>
      </c>
      <c r="CZ41" s="56">
        <v>436826.3</v>
      </c>
      <c r="DA41" s="56">
        <v>24893.09</v>
      </c>
      <c r="DB41" s="56">
        <v>40794.39</v>
      </c>
      <c r="DC41" s="56">
        <v>108908.15</v>
      </c>
      <c r="DD41" s="56">
        <v>93188.08</v>
      </c>
      <c r="DE41" s="56">
        <v>259009</v>
      </c>
      <c r="DF41" s="56">
        <v>5318524.8899999997</v>
      </c>
      <c r="DG41" s="56">
        <v>73952.320000000007</v>
      </c>
      <c r="DH41" s="56">
        <v>640446.12</v>
      </c>
      <c r="DI41" s="56">
        <v>789258.23</v>
      </c>
      <c r="DJ41" s="56">
        <v>120030.43</v>
      </c>
      <c r="DK41" s="56">
        <v>78362.080000000002</v>
      </c>
      <c r="DL41" s="56">
        <v>1151714.69</v>
      </c>
      <c r="DM41" s="56">
        <v>85638.05</v>
      </c>
      <c r="DN41" s="56">
        <v>473377.46</v>
      </c>
      <c r="DO41" s="56">
        <v>522629.33</v>
      </c>
      <c r="DP41" s="56">
        <v>35864.910000000003</v>
      </c>
      <c r="DQ41" s="56">
        <v>99898.64</v>
      </c>
      <c r="DR41" s="56">
        <v>245514.47</v>
      </c>
      <c r="DS41" s="56">
        <v>132855.76999999999</v>
      </c>
      <c r="DT41" s="56">
        <v>24263.22</v>
      </c>
      <c r="DU41" s="56">
        <v>67585.91</v>
      </c>
      <c r="DV41" s="56">
        <v>20039.07</v>
      </c>
      <c r="DW41" s="56">
        <v>57112.72</v>
      </c>
      <c r="DX41" s="56">
        <v>62654.93</v>
      </c>
      <c r="DY41" s="56">
        <v>74070.009999999995</v>
      </c>
      <c r="DZ41" s="56">
        <v>202009.51</v>
      </c>
      <c r="EA41" s="56">
        <v>369262.05</v>
      </c>
      <c r="EB41" s="56">
        <v>173771.95</v>
      </c>
      <c r="EC41" s="56">
        <v>72891.350000000006</v>
      </c>
      <c r="ED41" s="56">
        <v>340550.64</v>
      </c>
      <c r="EE41" s="56">
        <v>39296.410000000003</v>
      </c>
      <c r="EF41" s="56">
        <v>224350.43</v>
      </c>
      <c r="EG41" s="56">
        <v>61500.84</v>
      </c>
      <c r="EH41" s="56">
        <v>34866.68</v>
      </c>
      <c r="EI41" s="56">
        <v>1883264.37</v>
      </c>
      <c r="EJ41" s="56">
        <v>1212532.48</v>
      </c>
      <c r="EK41" s="56">
        <v>139505.14000000001</v>
      </c>
      <c r="EL41" s="56">
        <v>38715.050000000003</v>
      </c>
      <c r="EM41" s="56">
        <v>181814.63</v>
      </c>
      <c r="EN41" s="56">
        <v>154050.45000000001</v>
      </c>
      <c r="EO41" s="56">
        <v>92914.1</v>
      </c>
      <c r="EP41" s="56">
        <v>107029.66</v>
      </c>
      <c r="EQ41" s="56">
        <v>611008.4</v>
      </c>
      <c r="ER41" s="56">
        <v>183540.61</v>
      </c>
      <c r="ES41" s="56">
        <v>33405.24</v>
      </c>
      <c r="ET41" s="56">
        <v>55895.1</v>
      </c>
      <c r="EU41" s="56">
        <v>69988.59</v>
      </c>
      <c r="EV41" s="56">
        <v>26356.61</v>
      </c>
      <c r="EW41" s="56">
        <v>143190.12</v>
      </c>
      <c r="EX41" s="56">
        <v>8143.76</v>
      </c>
      <c r="EY41" s="56">
        <v>51663.46</v>
      </c>
      <c r="EZ41" s="56">
        <v>53772.13</v>
      </c>
      <c r="FA41" s="56">
        <v>814449.46</v>
      </c>
      <c r="FB41" s="56">
        <v>206115.4</v>
      </c>
      <c r="FC41" s="56">
        <v>450939.76</v>
      </c>
      <c r="FD41" s="56">
        <v>98965.69</v>
      </c>
      <c r="FE41" s="56">
        <v>33372.61</v>
      </c>
      <c r="FF41" s="56">
        <v>43434.77</v>
      </c>
      <c r="FG41" s="56">
        <v>18685.91</v>
      </c>
      <c r="FH41" s="56">
        <v>56726.3</v>
      </c>
      <c r="FI41" s="56">
        <v>382104.68</v>
      </c>
      <c r="FJ41" s="56">
        <v>319762.98</v>
      </c>
      <c r="FK41" s="56">
        <v>271239.03000000003</v>
      </c>
      <c r="FL41" s="56">
        <v>885890.16</v>
      </c>
      <c r="FM41" s="56">
        <v>362854.13</v>
      </c>
      <c r="FN41" s="56">
        <v>1753924.78</v>
      </c>
      <c r="FO41" s="56">
        <v>304696.99</v>
      </c>
      <c r="FP41" s="56">
        <v>304832.93</v>
      </c>
      <c r="FQ41" s="56">
        <v>198390.83</v>
      </c>
      <c r="FR41" s="56">
        <v>19708.560000000001</v>
      </c>
      <c r="FS41" s="56">
        <v>21030</v>
      </c>
      <c r="FT41" s="56">
        <v>88342.83</v>
      </c>
      <c r="FU41" s="56">
        <v>206734.03</v>
      </c>
      <c r="FV41" s="56">
        <v>148298.57</v>
      </c>
      <c r="FW41" s="56">
        <v>30240.95</v>
      </c>
      <c r="FX41" s="56">
        <v>37949.410000000003</v>
      </c>
      <c r="FY41" s="55"/>
      <c r="FZ41" s="57">
        <f>SUM(C41:FX41)</f>
        <v>127568287.95000002</v>
      </c>
      <c r="GA41" s="11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</row>
    <row r="42" spans="1:256" s="12" customFormat="1" x14ac:dyDescent="0.2">
      <c r="A42" s="4" t="s">
        <v>287</v>
      </c>
      <c r="B42" s="2" t="s">
        <v>288</v>
      </c>
      <c r="C42" s="59">
        <v>452371640</v>
      </c>
      <c r="D42" s="59">
        <v>1737241924</v>
      </c>
      <c r="E42" s="59">
        <v>565354990</v>
      </c>
      <c r="F42" s="59">
        <v>807657362</v>
      </c>
      <c r="G42" s="59">
        <v>95535040</v>
      </c>
      <c r="H42" s="59">
        <v>87728840</v>
      </c>
      <c r="I42" s="59">
        <v>527994880</v>
      </c>
      <c r="J42" s="59">
        <v>121885927</v>
      </c>
      <c r="K42" s="59">
        <v>25725015</v>
      </c>
      <c r="L42" s="59">
        <v>411108940</v>
      </c>
      <c r="M42" s="59">
        <v>147268990</v>
      </c>
      <c r="N42" s="59">
        <v>4288389810</v>
      </c>
      <c r="O42" s="59">
        <v>1275353070</v>
      </c>
      <c r="P42" s="59">
        <v>24608330</v>
      </c>
      <c r="Q42" s="59">
        <v>1757447374</v>
      </c>
      <c r="R42" s="59">
        <v>45201190</v>
      </c>
      <c r="S42" s="59">
        <v>283192838</v>
      </c>
      <c r="T42" s="59">
        <v>25381089</v>
      </c>
      <c r="U42" s="59">
        <v>10441510</v>
      </c>
      <c r="V42" s="59">
        <v>21680344</v>
      </c>
      <c r="W42" s="59">
        <v>5128054</v>
      </c>
      <c r="X42" s="59">
        <v>11653274</v>
      </c>
      <c r="Y42" s="59">
        <v>52618019</v>
      </c>
      <c r="Z42" s="59">
        <v>18859914</v>
      </c>
      <c r="AA42" s="59">
        <v>2436588262</v>
      </c>
      <c r="AB42" s="59">
        <v>4732098619</v>
      </c>
      <c r="AC42" s="59">
        <v>176165663</v>
      </c>
      <c r="AD42" s="59">
        <v>198615281</v>
      </c>
      <c r="AE42" s="59">
        <v>57431486</v>
      </c>
      <c r="AF42" s="59">
        <v>100967247</v>
      </c>
      <c r="AG42" s="59">
        <v>590522210</v>
      </c>
      <c r="AH42" s="59">
        <v>26429094</v>
      </c>
      <c r="AI42" s="59">
        <v>6992672</v>
      </c>
      <c r="AJ42" s="59">
        <v>27388727</v>
      </c>
      <c r="AK42" s="59">
        <v>64961220</v>
      </c>
      <c r="AL42" s="59">
        <v>64818546</v>
      </c>
      <c r="AM42" s="59">
        <v>35232986</v>
      </c>
      <c r="AN42" s="59">
        <v>96254290</v>
      </c>
      <c r="AO42" s="59">
        <v>432857232</v>
      </c>
      <c r="AP42" s="59">
        <v>10007267892</v>
      </c>
      <c r="AQ42" s="59">
        <v>108171073</v>
      </c>
      <c r="AR42" s="59">
        <v>4577728681</v>
      </c>
      <c r="AS42" s="59">
        <v>2519484390</v>
      </c>
      <c r="AT42" s="59">
        <v>154249560</v>
      </c>
      <c r="AU42" s="59">
        <v>28886960</v>
      </c>
      <c r="AV42" s="59">
        <v>13303830</v>
      </c>
      <c r="AW42" s="59">
        <v>16841070</v>
      </c>
      <c r="AX42" s="59">
        <v>12638690</v>
      </c>
      <c r="AY42" s="59">
        <v>21185440</v>
      </c>
      <c r="AZ42" s="59">
        <v>551415620</v>
      </c>
      <c r="BA42" s="59">
        <v>291732470</v>
      </c>
      <c r="BB42" s="59">
        <v>127469950</v>
      </c>
      <c r="BC42" s="59">
        <v>2316851070</v>
      </c>
      <c r="BD42" s="59">
        <v>370267800</v>
      </c>
      <c r="BE42" s="59">
        <v>110284860</v>
      </c>
      <c r="BF42" s="59">
        <v>1302804250</v>
      </c>
      <c r="BG42" s="59">
        <v>27141360</v>
      </c>
      <c r="BH42" s="59">
        <v>37733010</v>
      </c>
      <c r="BI42" s="59">
        <v>37804460</v>
      </c>
      <c r="BJ42" s="59">
        <v>427059430</v>
      </c>
      <c r="BK42" s="59">
        <v>663717810</v>
      </c>
      <c r="BL42" s="59">
        <v>2976915</v>
      </c>
      <c r="BM42" s="59">
        <v>14281750</v>
      </c>
      <c r="BN42" s="59">
        <v>225789070</v>
      </c>
      <c r="BO42" s="59">
        <v>157047770</v>
      </c>
      <c r="BP42" s="59">
        <v>56712500</v>
      </c>
      <c r="BQ42" s="59">
        <v>1017511340</v>
      </c>
      <c r="BR42" s="59">
        <v>1551546720</v>
      </c>
      <c r="BS42" s="59">
        <v>1329116570</v>
      </c>
      <c r="BT42" s="59">
        <v>303961346</v>
      </c>
      <c r="BU42" s="59">
        <v>245623920</v>
      </c>
      <c r="BV42" s="59">
        <v>570841950</v>
      </c>
      <c r="BW42" s="59">
        <v>566790013</v>
      </c>
      <c r="BX42" s="59">
        <v>58897320</v>
      </c>
      <c r="BY42" s="59">
        <v>78598090</v>
      </c>
      <c r="BZ42" s="59">
        <v>35994120</v>
      </c>
      <c r="CA42" s="59">
        <v>42335150</v>
      </c>
      <c r="CB42" s="59">
        <v>6949478126</v>
      </c>
      <c r="CC42" s="59">
        <v>23368450</v>
      </c>
      <c r="CD42" s="59">
        <v>19647280</v>
      </c>
      <c r="CE42" s="59">
        <v>20670589</v>
      </c>
      <c r="CF42" s="59">
        <v>14589158</v>
      </c>
      <c r="CG42" s="59">
        <v>15892771</v>
      </c>
      <c r="CH42" s="59">
        <v>15178094</v>
      </c>
      <c r="CI42" s="59">
        <v>75087798</v>
      </c>
      <c r="CJ42" s="59">
        <v>139464641</v>
      </c>
      <c r="CK42" s="59">
        <v>1493634640</v>
      </c>
      <c r="CL42" s="59">
        <v>289823156</v>
      </c>
      <c r="CM42" s="59">
        <v>527909796</v>
      </c>
      <c r="CN42" s="59">
        <v>2345713471</v>
      </c>
      <c r="CO42" s="59">
        <v>1288846309</v>
      </c>
      <c r="CP42" s="59">
        <v>356695880</v>
      </c>
      <c r="CQ42" s="59">
        <v>122213490</v>
      </c>
      <c r="CR42" s="59">
        <v>242571530</v>
      </c>
      <c r="CS42" s="59">
        <v>43434390</v>
      </c>
      <c r="CT42" s="59">
        <v>40322110</v>
      </c>
      <c r="CU42" s="59">
        <v>13051380</v>
      </c>
      <c r="CV42" s="59">
        <v>13585590</v>
      </c>
      <c r="CW42" s="59">
        <v>50902707</v>
      </c>
      <c r="CX42" s="59">
        <v>42765069</v>
      </c>
      <c r="CY42" s="59">
        <v>6653831</v>
      </c>
      <c r="CZ42" s="59">
        <v>172470670</v>
      </c>
      <c r="DA42" s="59">
        <v>9103090</v>
      </c>
      <c r="DB42" s="59">
        <v>16330939</v>
      </c>
      <c r="DC42" s="59">
        <v>64676610</v>
      </c>
      <c r="DD42" s="59">
        <v>482770930</v>
      </c>
      <c r="DE42" s="59">
        <v>223966910</v>
      </c>
      <c r="DF42" s="59">
        <v>1721134040</v>
      </c>
      <c r="DG42" s="59">
        <v>37314537</v>
      </c>
      <c r="DH42" s="59">
        <v>481684492</v>
      </c>
      <c r="DI42" s="59">
        <v>543262560</v>
      </c>
      <c r="DJ42" s="59">
        <v>59921080</v>
      </c>
      <c r="DK42" s="59">
        <v>51010790</v>
      </c>
      <c r="DL42" s="59">
        <v>524327034</v>
      </c>
      <c r="DM42" s="59">
        <v>44392256</v>
      </c>
      <c r="DN42" s="59">
        <v>182351150</v>
      </c>
      <c r="DO42" s="59">
        <v>200389250</v>
      </c>
      <c r="DP42" s="59">
        <v>14129200</v>
      </c>
      <c r="DQ42" s="59">
        <v>48432002</v>
      </c>
      <c r="DR42" s="59">
        <v>57415457</v>
      </c>
      <c r="DS42" s="59">
        <v>30610612</v>
      </c>
      <c r="DT42" s="59">
        <v>7279427</v>
      </c>
      <c r="DU42" s="59">
        <v>18376341</v>
      </c>
      <c r="DV42" s="59">
        <v>4512449</v>
      </c>
      <c r="DW42" s="59">
        <v>15198733</v>
      </c>
      <c r="DX42" s="59">
        <v>55655750</v>
      </c>
      <c r="DY42" s="59">
        <v>120327040</v>
      </c>
      <c r="DZ42" s="59">
        <v>117441237</v>
      </c>
      <c r="EA42" s="59">
        <v>327388557</v>
      </c>
      <c r="EB42" s="59">
        <v>50805482</v>
      </c>
      <c r="EC42" s="59">
        <v>21969010</v>
      </c>
      <c r="ED42" s="59">
        <v>2545246460</v>
      </c>
      <c r="EE42" s="59">
        <v>11539709</v>
      </c>
      <c r="EF42" s="59">
        <v>83584711</v>
      </c>
      <c r="EG42" s="59">
        <v>18363354</v>
      </c>
      <c r="EH42" s="59">
        <v>12158698</v>
      </c>
      <c r="EI42" s="59">
        <v>950280984</v>
      </c>
      <c r="EJ42" s="59">
        <v>652342007</v>
      </c>
      <c r="EK42" s="59">
        <v>905446930</v>
      </c>
      <c r="EL42" s="59">
        <v>477535390</v>
      </c>
      <c r="EM42" s="59">
        <v>91909534</v>
      </c>
      <c r="EN42" s="59">
        <v>50486435</v>
      </c>
      <c r="EO42" s="59">
        <v>32005268</v>
      </c>
      <c r="EP42" s="59">
        <v>104732339</v>
      </c>
      <c r="EQ42" s="59">
        <v>884039921</v>
      </c>
      <c r="ER42" s="59">
        <v>116686400</v>
      </c>
      <c r="ES42" s="59">
        <v>15806378</v>
      </c>
      <c r="ET42" s="59">
        <v>25900823</v>
      </c>
      <c r="EU42" s="59">
        <v>26568053</v>
      </c>
      <c r="EV42" s="59">
        <v>47858800</v>
      </c>
      <c r="EW42" s="59">
        <v>794449500</v>
      </c>
      <c r="EX42" s="59">
        <v>64409498</v>
      </c>
      <c r="EY42" s="59">
        <v>31425570</v>
      </c>
      <c r="EZ42" s="59">
        <v>24410870</v>
      </c>
      <c r="FA42" s="59">
        <v>1594701010</v>
      </c>
      <c r="FB42" s="59">
        <v>277909420</v>
      </c>
      <c r="FC42" s="59">
        <v>249682216</v>
      </c>
      <c r="FD42" s="59">
        <v>39541004</v>
      </c>
      <c r="FE42" s="59">
        <v>35634874</v>
      </c>
      <c r="FF42" s="59">
        <v>15324649</v>
      </c>
      <c r="FG42" s="59">
        <v>6733161</v>
      </c>
      <c r="FH42" s="59">
        <v>25311173</v>
      </c>
      <c r="FI42" s="59">
        <v>1101343912</v>
      </c>
      <c r="FJ42" s="59">
        <v>371811319</v>
      </c>
      <c r="FK42" s="59">
        <v>511210330</v>
      </c>
      <c r="FL42" s="59">
        <v>483961570</v>
      </c>
      <c r="FM42" s="59">
        <v>312537862</v>
      </c>
      <c r="FN42" s="59">
        <v>973211311</v>
      </c>
      <c r="FO42" s="59">
        <v>729670500</v>
      </c>
      <c r="FP42" s="59">
        <v>443198293</v>
      </c>
      <c r="FQ42" s="59">
        <v>165720317</v>
      </c>
      <c r="FR42" s="59">
        <v>53261050</v>
      </c>
      <c r="FS42" s="59">
        <v>37160840</v>
      </c>
      <c r="FT42" s="59">
        <v>250809350</v>
      </c>
      <c r="FU42" s="59">
        <v>127555050</v>
      </c>
      <c r="FV42" s="59">
        <v>106078250</v>
      </c>
      <c r="FW42" s="59">
        <v>18774061</v>
      </c>
      <c r="FX42" s="59">
        <v>20328175</v>
      </c>
      <c r="FY42" s="58"/>
      <c r="FZ42" s="58">
        <f>SUM(C42:FX42)</f>
        <v>87604021339</v>
      </c>
      <c r="GA42" s="58"/>
      <c r="GB42" s="58"/>
      <c r="GC42" s="58"/>
      <c r="GD42" s="58"/>
      <c r="GE42" s="58"/>
      <c r="GF42" s="58"/>
      <c r="GG42" s="60"/>
      <c r="GH42" s="18"/>
      <c r="GI42" s="18"/>
      <c r="GJ42" s="18"/>
      <c r="GK42" s="18"/>
      <c r="GL42" s="18"/>
      <c r="GM42" s="18"/>
    </row>
    <row r="43" spans="1:256" s="12" customFormat="1" x14ac:dyDescent="0.2">
      <c r="A43" s="4" t="s">
        <v>289</v>
      </c>
      <c r="B43" s="32" t="s">
        <v>290</v>
      </c>
      <c r="C43" s="40">
        <v>2.6079999999999999E-2</v>
      </c>
      <c r="D43" s="40">
        <v>2.7E-2</v>
      </c>
      <c r="E43" s="40">
        <v>2.4688000000000002E-2</v>
      </c>
      <c r="F43" s="40">
        <v>2.6262000000000001E-2</v>
      </c>
      <c r="G43" s="40">
        <v>2.2284999999999999E-2</v>
      </c>
      <c r="H43" s="40">
        <v>2.7E-2</v>
      </c>
      <c r="I43" s="40">
        <v>2.7E-2</v>
      </c>
      <c r="J43" s="40">
        <v>2.7E-2</v>
      </c>
      <c r="K43" s="40">
        <v>2.7E-2</v>
      </c>
      <c r="L43" s="40">
        <v>2.1895000000000001E-2</v>
      </c>
      <c r="M43" s="40">
        <v>2.0947E-2</v>
      </c>
      <c r="N43" s="40">
        <v>2.5711999999999999E-2</v>
      </c>
      <c r="O43" s="40">
        <v>2.5353000000000001E-2</v>
      </c>
      <c r="P43" s="40">
        <v>2.7E-2</v>
      </c>
      <c r="Q43" s="40">
        <v>2.6009999999999998E-2</v>
      </c>
      <c r="R43" s="40">
        <v>2.3909E-2</v>
      </c>
      <c r="S43" s="40">
        <v>2.1014000000000001E-2</v>
      </c>
      <c r="T43" s="40">
        <v>1.9300999999999999E-2</v>
      </c>
      <c r="U43" s="40">
        <v>1.8800999999999998E-2</v>
      </c>
      <c r="V43" s="40">
        <v>2.7E-2</v>
      </c>
      <c r="W43" s="40">
        <v>2.7E-2</v>
      </c>
      <c r="X43" s="40">
        <v>1.0756E-2</v>
      </c>
      <c r="Y43" s="40">
        <v>1.9498000000000001E-2</v>
      </c>
      <c r="Z43" s="40">
        <v>1.8915000000000001E-2</v>
      </c>
      <c r="AA43" s="40">
        <v>2.4995E-2</v>
      </c>
      <c r="AB43" s="40">
        <v>2.5023E-2</v>
      </c>
      <c r="AC43" s="40">
        <v>1.5982E-2</v>
      </c>
      <c r="AD43" s="40">
        <v>1.4692999999999999E-2</v>
      </c>
      <c r="AE43" s="40">
        <v>7.8139999999999998E-3</v>
      </c>
      <c r="AF43" s="40">
        <v>6.6740000000000002E-3</v>
      </c>
      <c r="AG43" s="40">
        <v>1.2759E-2</v>
      </c>
      <c r="AH43" s="40">
        <v>1.7122999999999999E-2</v>
      </c>
      <c r="AI43" s="40">
        <v>2.7E-2</v>
      </c>
      <c r="AJ43" s="40">
        <v>1.8787999999999999E-2</v>
      </c>
      <c r="AK43" s="40">
        <v>1.6279999999999999E-2</v>
      </c>
      <c r="AL43" s="40">
        <v>2.7E-2</v>
      </c>
      <c r="AM43" s="40">
        <v>1.6448999999999998E-2</v>
      </c>
      <c r="AN43" s="40">
        <v>2.2903E-2</v>
      </c>
      <c r="AO43" s="40">
        <v>2.2655999999999999E-2</v>
      </c>
      <c r="AP43" s="40">
        <v>2.5541000000000001E-2</v>
      </c>
      <c r="AQ43" s="40">
        <v>1.5559E-2</v>
      </c>
      <c r="AR43" s="40">
        <v>2.5440000000000001E-2</v>
      </c>
      <c r="AS43" s="40">
        <v>1.1618E-2</v>
      </c>
      <c r="AT43" s="40">
        <v>2.6714000000000002E-2</v>
      </c>
      <c r="AU43" s="40">
        <v>1.9188E-2</v>
      </c>
      <c r="AV43" s="40">
        <v>2.5359E-2</v>
      </c>
      <c r="AW43" s="40">
        <v>2.0596E-2</v>
      </c>
      <c r="AX43" s="40">
        <v>1.6798E-2</v>
      </c>
      <c r="AY43" s="40">
        <v>2.7E-2</v>
      </c>
      <c r="AZ43" s="40">
        <v>1.8092E-2</v>
      </c>
      <c r="BA43" s="61">
        <v>2.1894E-2</v>
      </c>
      <c r="BB43" s="61">
        <v>1.9684E-2</v>
      </c>
      <c r="BC43" s="40">
        <v>2.4025999999999999E-2</v>
      </c>
      <c r="BD43" s="61">
        <v>2.7E-2</v>
      </c>
      <c r="BE43" s="61">
        <v>2.2815999999999999E-2</v>
      </c>
      <c r="BF43" s="61">
        <v>2.6952E-2</v>
      </c>
      <c r="BG43" s="61">
        <v>2.7E-2</v>
      </c>
      <c r="BH43" s="61">
        <v>2.1419000000000001E-2</v>
      </c>
      <c r="BI43" s="61">
        <v>8.4329999999999995E-3</v>
      </c>
      <c r="BJ43" s="61">
        <v>2.3164000000000001E-2</v>
      </c>
      <c r="BK43" s="61">
        <v>2.4459000000000002E-2</v>
      </c>
      <c r="BL43" s="61">
        <v>2.7E-2</v>
      </c>
      <c r="BM43" s="61">
        <v>2.0833999999999998E-2</v>
      </c>
      <c r="BN43" s="61">
        <v>2.7E-2</v>
      </c>
      <c r="BO43" s="61">
        <v>1.5203E-2</v>
      </c>
      <c r="BP43" s="61">
        <v>2.1701999999999999E-2</v>
      </c>
      <c r="BQ43" s="61">
        <v>2.1759000000000001E-2</v>
      </c>
      <c r="BR43" s="61">
        <v>4.7000000000000002E-3</v>
      </c>
      <c r="BS43" s="61">
        <v>2.2309999999999999E-3</v>
      </c>
      <c r="BT43" s="61">
        <v>4.0749999999999996E-3</v>
      </c>
      <c r="BU43" s="61">
        <v>1.3811E-2</v>
      </c>
      <c r="BV43" s="61">
        <v>1.1775000000000001E-2</v>
      </c>
      <c r="BW43" s="61">
        <v>1.55E-2</v>
      </c>
      <c r="BX43" s="61">
        <v>1.6598999999999999E-2</v>
      </c>
      <c r="BY43" s="61">
        <v>2.3781E-2</v>
      </c>
      <c r="BZ43" s="61">
        <v>2.6311999999999999E-2</v>
      </c>
      <c r="CA43" s="61">
        <v>2.3040999999999999E-2</v>
      </c>
      <c r="CB43" s="61">
        <v>2.6252000000000001E-2</v>
      </c>
      <c r="CC43" s="61">
        <v>2.2199E-2</v>
      </c>
      <c r="CD43" s="61">
        <v>1.9519999999999999E-2</v>
      </c>
      <c r="CE43" s="61">
        <v>2.7E-2</v>
      </c>
      <c r="CF43" s="61">
        <v>2.2463E-2</v>
      </c>
      <c r="CG43" s="61">
        <v>2.7E-2</v>
      </c>
      <c r="CH43" s="61">
        <v>2.2187999999999999E-2</v>
      </c>
      <c r="CI43" s="61">
        <v>2.418E-2</v>
      </c>
      <c r="CJ43" s="61">
        <v>2.3469E-2</v>
      </c>
      <c r="CK43" s="61">
        <v>6.6010000000000001E-3</v>
      </c>
      <c r="CL43" s="61">
        <v>8.2290000000000002E-3</v>
      </c>
      <c r="CM43" s="61">
        <v>2.274E-3</v>
      </c>
      <c r="CN43" s="61">
        <v>2.7E-2</v>
      </c>
      <c r="CO43" s="61">
        <v>2.2360000000000001E-2</v>
      </c>
      <c r="CP43" s="61">
        <v>2.0549000000000001E-2</v>
      </c>
      <c r="CQ43" s="61">
        <v>1.2427000000000001E-2</v>
      </c>
      <c r="CR43" s="61">
        <v>1.6800000000000001E-3</v>
      </c>
      <c r="CS43" s="61">
        <v>2.2658000000000001E-2</v>
      </c>
      <c r="CT43" s="61">
        <v>8.5199999999999998E-3</v>
      </c>
      <c r="CU43" s="61">
        <v>1.9616000000000001E-2</v>
      </c>
      <c r="CV43" s="61">
        <v>1.0978999999999999E-2</v>
      </c>
      <c r="CW43" s="61">
        <v>2.4152E-2</v>
      </c>
      <c r="CX43" s="61">
        <v>2.1824E-2</v>
      </c>
      <c r="CY43" s="61">
        <v>2.7E-2</v>
      </c>
      <c r="CZ43" s="61">
        <v>2.6651000000000001E-2</v>
      </c>
      <c r="DA43" s="61">
        <v>2.7E-2</v>
      </c>
      <c r="DB43" s="61">
        <v>2.7E-2</v>
      </c>
      <c r="DC43" s="61">
        <v>1.7417999999999999E-2</v>
      </c>
      <c r="DD43" s="61">
        <v>3.8210000000000002E-3</v>
      </c>
      <c r="DE43" s="61">
        <v>1.145E-2</v>
      </c>
      <c r="DF43" s="61">
        <v>2.4213999999999999E-2</v>
      </c>
      <c r="DG43" s="61">
        <v>2.0452999999999999E-2</v>
      </c>
      <c r="DH43" s="61">
        <v>2.0516E-2</v>
      </c>
      <c r="DI43" s="61">
        <v>1.8845000000000001E-2</v>
      </c>
      <c r="DJ43" s="61">
        <v>2.0882999999999999E-2</v>
      </c>
      <c r="DK43" s="61">
        <v>1.5657999999999998E-2</v>
      </c>
      <c r="DL43" s="61">
        <v>2.1967E-2</v>
      </c>
      <c r="DM43" s="61">
        <v>1.9899E-2</v>
      </c>
      <c r="DN43" s="61">
        <v>2.7E-2</v>
      </c>
      <c r="DO43" s="61">
        <v>2.7E-2</v>
      </c>
      <c r="DP43" s="61">
        <v>2.7E-2</v>
      </c>
      <c r="DQ43" s="61">
        <v>2.5884999999999998E-2</v>
      </c>
      <c r="DR43" s="61">
        <v>2.4417000000000001E-2</v>
      </c>
      <c r="DS43" s="61">
        <v>2.5923999999999999E-2</v>
      </c>
      <c r="DT43" s="61">
        <v>2.1728999999999998E-2</v>
      </c>
      <c r="DU43" s="61">
        <v>2.7E-2</v>
      </c>
      <c r="DV43" s="61">
        <v>2.7E-2</v>
      </c>
      <c r="DW43" s="61">
        <v>2.1996999999999999E-2</v>
      </c>
      <c r="DX43" s="61">
        <v>1.8931E-2</v>
      </c>
      <c r="DY43" s="61">
        <v>1.2928E-2</v>
      </c>
      <c r="DZ43" s="61">
        <v>1.7662000000000001E-2</v>
      </c>
      <c r="EA43" s="61">
        <v>1.2173E-2</v>
      </c>
      <c r="EB43" s="61">
        <v>2.7E-2</v>
      </c>
      <c r="EC43" s="61">
        <v>2.6620999999999999E-2</v>
      </c>
      <c r="ED43" s="61">
        <v>4.4120000000000001E-3</v>
      </c>
      <c r="EE43" s="61">
        <v>2.7E-2</v>
      </c>
      <c r="EF43" s="61">
        <v>1.9595000000000001E-2</v>
      </c>
      <c r="EG43" s="61">
        <v>2.6536000000000001E-2</v>
      </c>
      <c r="EH43" s="61">
        <v>2.5052999999999999E-2</v>
      </c>
      <c r="EI43" s="61">
        <v>2.7E-2</v>
      </c>
      <c r="EJ43" s="61">
        <v>2.7E-2</v>
      </c>
      <c r="EK43" s="61">
        <v>5.7679999999999997E-3</v>
      </c>
      <c r="EL43" s="61">
        <v>2.1159999999999998E-3</v>
      </c>
      <c r="EM43" s="61">
        <v>1.6308E-2</v>
      </c>
      <c r="EN43" s="61">
        <v>2.7E-2</v>
      </c>
      <c r="EO43" s="61">
        <v>2.7E-2</v>
      </c>
      <c r="EP43" s="61">
        <v>2.0586E-2</v>
      </c>
      <c r="EQ43" s="40">
        <v>1.0265E-2</v>
      </c>
      <c r="ER43" s="61">
        <v>2.1283E-2</v>
      </c>
      <c r="ES43" s="61">
        <v>2.3557999999999999E-2</v>
      </c>
      <c r="ET43" s="61">
        <v>2.7E-2</v>
      </c>
      <c r="EU43" s="61">
        <v>2.7E-2</v>
      </c>
      <c r="EV43" s="61">
        <v>1.0965000000000001E-2</v>
      </c>
      <c r="EW43" s="61">
        <v>6.0530000000000002E-3</v>
      </c>
      <c r="EX43" s="61">
        <v>3.9100000000000003E-3</v>
      </c>
      <c r="EY43" s="61">
        <v>2.7E-2</v>
      </c>
      <c r="EZ43" s="61">
        <v>2.2942000000000001E-2</v>
      </c>
      <c r="FA43" s="61">
        <v>1.0666E-2</v>
      </c>
      <c r="FB43" s="61">
        <v>1.1505E-2</v>
      </c>
      <c r="FC43" s="61">
        <v>2.2550000000000001E-2</v>
      </c>
      <c r="FD43" s="61">
        <v>2.4438000000000001E-2</v>
      </c>
      <c r="FE43" s="61">
        <v>1.4180999999999999E-2</v>
      </c>
      <c r="FF43" s="61">
        <v>2.7E-2</v>
      </c>
      <c r="FG43" s="61">
        <v>2.7E-2</v>
      </c>
      <c r="FH43" s="61">
        <v>1.9772000000000001E-2</v>
      </c>
      <c r="FI43" s="61">
        <v>6.1999999999999998E-3</v>
      </c>
      <c r="FJ43" s="61">
        <v>1.9438E-2</v>
      </c>
      <c r="FK43" s="61">
        <v>1.0845E-2</v>
      </c>
      <c r="FL43" s="61">
        <v>2.7E-2</v>
      </c>
      <c r="FM43" s="61">
        <v>1.8414E-2</v>
      </c>
      <c r="FN43" s="61">
        <v>2.7E-2</v>
      </c>
      <c r="FO43" s="61">
        <v>8.3470000000000003E-3</v>
      </c>
      <c r="FP43" s="61">
        <v>1.2142999999999999E-2</v>
      </c>
      <c r="FQ43" s="61">
        <v>1.6879999999999999E-2</v>
      </c>
      <c r="FR43" s="61">
        <v>1.1565000000000001E-2</v>
      </c>
      <c r="FS43" s="61">
        <v>1.8298999999999999E-2</v>
      </c>
      <c r="FT43" s="61">
        <v>1.0773E-2</v>
      </c>
      <c r="FU43" s="61">
        <v>1.8345E-2</v>
      </c>
      <c r="FV43" s="61">
        <v>1.5032E-2</v>
      </c>
      <c r="FW43" s="61">
        <v>2.1498E-2</v>
      </c>
      <c r="FX43" s="61">
        <v>1.9675000000000002E-2</v>
      </c>
      <c r="FY43" s="40"/>
      <c r="FZ43" s="43"/>
      <c r="GA43" s="58"/>
      <c r="GB43" s="43"/>
      <c r="GC43" s="43"/>
      <c r="GD43" s="43"/>
      <c r="GE43" s="2"/>
      <c r="GF43" s="2"/>
      <c r="GG43" s="62"/>
      <c r="GH43" s="32"/>
      <c r="GI43" s="32"/>
      <c r="GJ43" s="32"/>
      <c r="GK43" s="32"/>
      <c r="GL43" s="32"/>
      <c r="GM43" s="32"/>
    </row>
    <row r="44" spans="1:256" s="12" customFormat="1" x14ac:dyDescent="0.2">
      <c r="A44" s="4" t="s">
        <v>291</v>
      </c>
      <c r="B44" s="2" t="s">
        <v>292</v>
      </c>
      <c r="C44" s="2">
        <v>999999999</v>
      </c>
      <c r="D44" s="2">
        <v>999999999</v>
      </c>
      <c r="E44" s="2">
        <v>999999999</v>
      </c>
      <c r="F44" s="2">
        <v>999999999</v>
      </c>
      <c r="G44" s="2">
        <v>999999999</v>
      </c>
      <c r="H44" s="2">
        <v>999999999</v>
      </c>
      <c r="I44" s="2">
        <v>999999999</v>
      </c>
      <c r="J44" s="2">
        <v>999999999</v>
      </c>
      <c r="K44" s="2">
        <v>999999999</v>
      </c>
      <c r="L44" s="2">
        <v>999999999</v>
      </c>
      <c r="M44" s="2">
        <v>999999999</v>
      </c>
      <c r="N44" s="2">
        <v>110341095.25</v>
      </c>
      <c r="O44" s="2">
        <v>999999999</v>
      </c>
      <c r="P44" s="2">
        <v>999999999</v>
      </c>
      <c r="Q44" s="2">
        <v>999999999</v>
      </c>
      <c r="R44" s="2">
        <v>999999999</v>
      </c>
      <c r="S44" s="2">
        <v>999999999</v>
      </c>
      <c r="T44" s="2">
        <v>999999999</v>
      </c>
      <c r="U44" s="2">
        <v>999999999</v>
      </c>
      <c r="V44" s="2">
        <v>999999999</v>
      </c>
      <c r="W44" s="2">
        <v>999999999</v>
      </c>
      <c r="X44" s="2">
        <v>999999999</v>
      </c>
      <c r="Y44" s="2">
        <v>999999999</v>
      </c>
      <c r="Z44" s="2">
        <v>999999999</v>
      </c>
      <c r="AA44" s="2">
        <v>999999999</v>
      </c>
      <c r="AB44" s="2">
        <v>999999999</v>
      </c>
      <c r="AC44" s="2">
        <v>999999999</v>
      </c>
      <c r="AD44" s="2">
        <v>999999999</v>
      </c>
      <c r="AE44" s="2">
        <v>999999999</v>
      </c>
      <c r="AF44" s="2">
        <v>999999999</v>
      </c>
      <c r="AG44" s="2">
        <v>999999999</v>
      </c>
      <c r="AH44" s="2">
        <v>999999999</v>
      </c>
      <c r="AI44" s="2">
        <v>999999999</v>
      </c>
      <c r="AJ44" s="2">
        <v>999999999</v>
      </c>
      <c r="AK44" s="2">
        <v>999999999</v>
      </c>
      <c r="AL44" s="2">
        <v>999999999</v>
      </c>
      <c r="AM44" s="2">
        <v>999999999</v>
      </c>
      <c r="AN44" s="2">
        <v>999999999</v>
      </c>
      <c r="AO44" s="2">
        <v>999999999</v>
      </c>
      <c r="AP44" s="2">
        <v>999999999</v>
      </c>
      <c r="AQ44" s="2">
        <v>999999999</v>
      </c>
      <c r="AR44" s="2">
        <v>999999999</v>
      </c>
      <c r="AS44" s="2">
        <v>999999999</v>
      </c>
      <c r="AT44" s="2">
        <v>999999999</v>
      </c>
      <c r="AU44" s="2">
        <v>999999999</v>
      </c>
      <c r="AV44" s="2">
        <v>999999999</v>
      </c>
      <c r="AW44" s="2">
        <v>999999999</v>
      </c>
      <c r="AX44" s="2">
        <v>999999999</v>
      </c>
      <c r="AY44" s="2">
        <v>999999999</v>
      </c>
      <c r="AZ44" s="2">
        <v>10148576.050000001</v>
      </c>
      <c r="BA44" s="2">
        <v>999999999</v>
      </c>
      <c r="BB44" s="2">
        <v>999999999</v>
      </c>
      <c r="BC44" s="2">
        <v>55433960.869999997</v>
      </c>
      <c r="BD44" s="2">
        <v>999999999</v>
      </c>
      <c r="BE44" s="2">
        <v>999999999</v>
      </c>
      <c r="BF44" s="2">
        <v>999999999</v>
      </c>
      <c r="BG44" s="2">
        <v>999999999</v>
      </c>
      <c r="BH44" s="2">
        <v>999999999</v>
      </c>
      <c r="BI44" s="2">
        <v>999999999</v>
      </c>
      <c r="BJ44" s="2">
        <v>999999999</v>
      </c>
      <c r="BK44" s="2">
        <v>999999999</v>
      </c>
      <c r="BL44" s="2">
        <v>999999999</v>
      </c>
      <c r="BM44" s="2">
        <v>999999999</v>
      </c>
      <c r="BN44" s="2">
        <v>999999999</v>
      </c>
      <c r="BO44" s="2">
        <v>999999999</v>
      </c>
      <c r="BP44" s="2">
        <v>999999999</v>
      </c>
      <c r="BQ44" s="2">
        <v>999999999</v>
      </c>
      <c r="BR44" s="2">
        <v>999999999</v>
      </c>
      <c r="BS44" s="2">
        <v>999999999</v>
      </c>
      <c r="BT44" s="2">
        <v>999999999</v>
      </c>
      <c r="BU44" s="2">
        <v>999999999</v>
      </c>
      <c r="BV44" s="2">
        <v>999999999</v>
      </c>
      <c r="BW44" s="2">
        <v>999999999</v>
      </c>
      <c r="BX44" s="2">
        <v>999999999</v>
      </c>
      <c r="BY44" s="2">
        <v>999999999</v>
      </c>
      <c r="BZ44" s="2">
        <v>999999999</v>
      </c>
      <c r="CA44" s="2">
        <v>999999999</v>
      </c>
      <c r="CB44" s="2">
        <v>999999999</v>
      </c>
      <c r="CC44" s="2">
        <v>999999999</v>
      </c>
      <c r="CD44" s="2">
        <v>999999999</v>
      </c>
      <c r="CE44" s="2">
        <v>999999999</v>
      </c>
      <c r="CF44" s="2">
        <v>999999999</v>
      </c>
      <c r="CG44" s="2">
        <v>999999999</v>
      </c>
      <c r="CH44" s="2">
        <v>999999999</v>
      </c>
      <c r="CI44" s="2">
        <v>999999999</v>
      </c>
      <c r="CJ44" s="2">
        <v>999999999</v>
      </c>
      <c r="CK44" s="2">
        <v>999999999</v>
      </c>
      <c r="CL44" s="2">
        <v>999999999</v>
      </c>
      <c r="CM44" s="2">
        <v>999999999</v>
      </c>
      <c r="CN44" s="2">
        <v>999999999</v>
      </c>
      <c r="CO44" s="2">
        <v>999999999</v>
      </c>
      <c r="CP44" s="2">
        <v>999999999</v>
      </c>
      <c r="CQ44" s="2">
        <v>999999999</v>
      </c>
      <c r="CR44" s="2">
        <v>999999999</v>
      </c>
      <c r="CS44" s="2">
        <v>999999999</v>
      </c>
      <c r="CT44" s="2">
        <v>999999999</v>
      </c>
      <c r="CU44" s="2">
        <v>999999999</v>
      </c>
      <c r="CV44" s="2">
        <v>999999999</v>
      </c>
      <c r="CW44" s="2">
        <v>999999999</v>
      </c>
      <c r="CX44" s="2">
        <v>999999999</v>
      </c>
      <c r="CY44" s="2">
        <v>999999999</v>
      </c>
      <c r="CZ44" s="2">
        <v>999999999</v>
      </c>
      <c r="DA44" s="2">
        <v>999999999</v>
      </c>
      <c r="DB44" s="2">
        <v>999999999</v>
      </c>
      <c r="DC44" s="2">
        <v>999999999</v>
      </c>
      <c r="DD44" s="2">
        <v>999999999</v>
      </c>
      <c r="DE44" s="2">
        <v>999999999</v>
      </c>
      <c r="DF44" s="2">
        <v>999999999</v>
      </c>
      <c r="DG44" s="2">
        <v>999999999</v>
      </c>
      <c r="DH44" s="2">
        <v>999999999</v>
      </c>
      <c r="DI44" s="2">
        <v>999999999</v>
      </c>
      <c r="DJ44" s="2">
        <v>999999999</v>
      </c>
      <c r="DK44" s="2">
        <v>999999999</v>
      </c>
      <c r="DL44" s="2">
        <v>999999999</v>
      </c>
      <c r="DM44" s="2">
        <v>999999999</v>
      </c>
      <c r="DN44" s="2">
        <v>999999999</v>
      </c>
      <c r="DO44" s="2">
        <v>999999999</v>
      </c>
      <c r="DP44" s="2">
        <v>999999999</v>
      </c>
      <c r="DQ44" s="2">
        <v>999999999</v>
      </c>
      <c r="DR44" s="2">
        <v>999999999</v>
      </c>
      <c r="DS44" s="2">
        <v>999999999</v>
      </c>
      <c r="DT44" s="2">
        <v>999999999</v>
      </c>
      <c r="DU44" s="2">
        <v>999999999</v>
      </c>
      <c r="DV44" s="2">
        <v>999999999</v>
      </c>
      <c r="DW44" s="2">
        <v>999999999</v>
      </c>
      <c r="DX44" s="2">
        <v>999999999</v>
      </c>
      <c r="DY44" s="2">
        <v>999999999</v>
      </c>
      <c r="DZ44" s="2">
        <v>999999999</v>
      </c>
      <c r="EA44" s="2">
        <v>999999999</v>
      </c>
      <c r="EB44" s="2">
        <v>999999999</v>
      </c>
      <c r="EC44" s="2">
        <v>999999999</v>
      </c>
      <c r="ED44" s="2">
        <v>999999999</v>
      </c>
      <c r="EE44" s="2">
        <v>999999999</v>
      </c>
      <c r="EF44" s="2">
        <v>999999999</v>
      </c>
      <c r="EG44" s="2">
        <v>999999999</v>
      </c>
      <c r="EH44" s="2">
        <v>999999999</v>
      </c>
      <c r="EI44" s="2">
        <v>999999999</v>
      </c>
      <c r="EJ44" s="2">
        <v>999999999</v>
      </c>
      <c r="EK44" s="2">
        <v>999999999</v>
      </c>
      <c r="EL44" s="2">
        <v>999999999</v>
      </c>
      <c r="EM44" s="2">
        <v>999999999</v>
      </c>
      <c r="EN44" s="2">
        <v>999999999</v>
      </c>
      <c r="EO44" s="2">
        <v>999999999</v>
      </c>
      <c r="EP44" s="2">
        <v>999999999</v>
      </c>
      <c r="EQ44" s="2">
        <v>9006588.0399999991</v>
      </c>
      <c r="ER44" s="2">
        <v>999999999</v>
      </c>
      <c r="ES44" s="2">
        <v>999999999</v>
      </c>
      <c r="ET44" s="2">
        <v>999999999</v>
      </c>
      <c r="EU44" s="2">
        <v>999999999</v>
      </c>
      <c r="EV44" s="2">
        <v>999999999</v>
      </c>
      <c r="EW44" s="2">
        <v>999999999</v>
      </c>
      <c r="EX44" s="2">
        <v>999999999</v>
      </c>
      <c r="EY44" s="2">
        <v>999999999</v>
      </c>
      <c r="EZ44" s="2">
        <v>999999999</v>
      </c>
      <c r="FA44" s="2">
        <v>999999999</v>
      </c>
      <c r="FB44" s="2">
        <v>999999999</v>
      </c>
      <c r="FC44" s="2">
        <v>999999999</v>
      </c>
      <c r="FD44" s="2">
        <v>999999999</v>
      </c>
      <c r="FE44" s="2">
        <v>999999999</v>
      </c>
      <c r="FF44" s="2">
        <v>999999999</v>
      </c>
      <c r="FG44" s="2">
        <v>999999999</v>
      </c>
      <c r="FH44" s="2">
        <v>999999999</v>
      </c>
      <c r="FI44" s="2">
        <v>999999999</v>
      </c>
      <c r="FJ44" s="2">
        <v>999999999</v>
      </c>
      <c r="FK44" s="2">
        <v>999999999</v>
      </c>
      <c r="FL44" s="2">
        <v>999999999</v>
      </c>
      <c r="FM44" s="2">
        <v>999999999</v>
      </c>
      <c r="FN44" s="2">
        <v>999999999</v>
      </c>
      <c r="FO44" s="2">
        <v>999999999</v>
      </c>
      <c r="FP44" s="2">
        <v>999999999</v>
      </c>
      <c r="FQ44" s="2">
        <v>999999999</v>
      </c>
      <c r="FR44" s="2">
        <v>999999999</v>
      </c>
      <c r="FS44" s="2">
        <v>999999999</v>
      </c>
      <c r="FT44" s="2">
        <v>999999999</v>
      </c>
      <c r="FU44" s="2">
        <v>999999999</v>
      </c>
      <c r="FV44" s="2">
        <v>999999999</v>
      </c>
      <c r="FW44" s="2">
        <v>999999999</v>
      </c>
      <c r="FX44" s="2">
        <v>999999999</v>
      </c>
      <c r="FY44" s="43"/>
      <c r="FZ44" s="58">
        <f>SUM(C44:FX44)</f>
        <v>174184930046.21002</v>
      </c>
      <c r="GA44" s="43"/>
      <c r="GB44" s="58"/>
      <c r="GC44" s="58"/>
      <c r="GD44" s="58"/>
      <c r="GE44" s="55"/>
      <c r="GF44" s="55"/>
      <c r="GG44" s="18"/>
      <c r="GH44" s="18"/>
      <c r="GI44" s="18"/>
      <c r="GJ44" s="18"/>
      <c r="GK44" s="18"/>
      <c r="GL44" s="18"/>
      <c r="GM44" s="18"/>
    </row>
    <row r="45" spans="1:256" s="12" customFormat="1" x14ac:dyDescent="0.2">
      <c r="A45" s="2"/>
      <c r="B45" s="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 t="s">
        <v>64</v>
      </c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6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  <c r="EO45" s="43"/>
      <c r="EP45" s="43"/>
      <c r="EQ45" s="43" t="s">
        <v>64</v>
      </c>
      <c r="ER45" s="43"/>
      <c r="ES45" s="43"/>
      <c r="ET45" s="43"/>
      <c r="EU45" s="43"/>
      <c r="EV45" s="43"/>
      <c r="EW45" s="43"/>
      <c r="EX45" s="43"/>
      <c r="EY45" s="43"/>
      <c r="EZ45" s="43"/>
      <c r="FA45" s="43"/>
      <c r="FB45" s="43"/>
      <c r="FC45" s="43"/>
      <c r="FD45" s="43"/>
      <c r="FE45" s="43"/>
      <c r="FF45" s="43"/>
      <c r="FG45" s="43"/>
      <c r="FH45" s="43"/>
      <c r="FI45" s="43"/>
      <c r="FJ45" s="43"/>
      <c r="FK45" s="43"/>
      <c r="FL45" s="43"/>
      <c r="FM45" s="43"/>
      <c r="FN45" s="43"/>
      <c r="FO45" s="43"/>
      <c r="FP45" s="43"/>
      <c r="FQ45" s="43"/>
      <c r="FR45" s="43"/>
      <c r="FS45" s="43"/>
      <c r="FT45" s="43"/>
      <c r="FU45" s="43"/>
      <c r="FV45" s="43"/>
      <c r="FW45" s="43"/>
      <c r="FX45" s="43"/>
      <c r="FY45" s="43"/>
      <c r="FZ45" s="43"/>
      <c r="GA45" s="58"/>
      <c r="GB45" s="43"/>
      <c r="GC45" s="43"/>
      <c r="GD45" s="43"/>
      <c r="GE45" s="18"/>
      <c r="GF45" s="18"/>
      <c r="GG45" s="18"/>
      <c r="GH45" s="18"/>
      <c r="GI45" s="18"/>
      <c r="GJ45" s="18"/>
      <c r="GK45" s="18"/>
      <c r="GL45" s="18"/>
      <c r="GM45" s="18"/>
    </row>
    <row r="46" spans="1:256" s="12" customFormat="1" ht="15.75" x14ac:dyDescent="0.25">
      <c r="A46" s="2"/>
      <c r="B46" s="41" t="s">
        <v>293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43"/>
      <c r="FF46" s="43"/>
      <c r="FG46" s="43"/>
      <c r="FH46" s="43"/>
      <c r="FI46" s="43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43"/>
      <c r="FU46" s="43"/>
      <c r="FV46" s="43"/>
      <c r="FW46" s="43"/>
      <c r="FX46" s="43"/>
      <c r="FY46" s="43"/>
      <c r="FZ46" s="43"/>
      <c r="GA46" s="43"/>
      <c r="GB46" s="43"/>
      <c r="GC46" s="43"/>
      <c r="GD46" s="43"/>
      <c r="GE46" s="2"/>
      <c r="GF46" s="2"/>
      <c r="GG46" s="43"/>
      <c r="GH46" s="43"/>
      <c r="GI46" s="43"/>
      <c r="GJ46" s="43"/>
      <c r="GK46" s="43"/>
      <c r="GL46" s="18"/>
      <c r="GM46" s="18"/>
    </row>
    <row r="47" spans="1:256" s="12" customFormat="1" x14ac:dyDescent="0.2">
      <c r="A47" s="4" t="s">
        <v>294</v>
      </c>
      <c r="B47" s="2" t="s">
        <v>295</v>
      </c>
      <c r="C47" s="2">
        <v>55022462.140000001</v>
      </c>
      <c r="D47" s="2">
        <v>310499781.87</v>
      </c>
      <c r="E47" s="2">
        <v>57184993.149999999</v>
      </c>
      <c r="F47" s="2">
        <v>110487657.84</v>
      </c>
      <c r="G47" s="2">
        <v>8027626.79</v>
      </c>
      <c r="H47" s="2">
        <v>7293494.1299999999</v>
      </c>
      <c r="I47" s="2">
        <v>94991091.940000013</v>
      </c>
      <c r="J47" s="2">
        <v>15274632.41</v>
      </c>
      <c r="K47" s="2">
        <v>2916101.9299999997</v>
      </c>
      <c r="L47" s="2">
        <v>22436420.060000002</v>
      </c>
      <c r="M47" s="2">
        <v>12950928.32</v>
      </c>
      <c r="N47" s="2">
        <v>366299911.98000002</v>
      </c>
      <c r="O47" s="2">
        <v>106915948.80000001</v>
      </c>
      <c r="P47" s="2">
        <v>2180535.88</v>
      </c>
      <c r="Q47" s="2">
        <v>281910743.18000001</v>
      </c>
      <c r="R47" s="2">
        <v>3901625.09</v>
      </c>
      <c r="S47" s="2">
        <v>11152867.310000001</v>
      </c>
      <c r="T47" s="2">
        <v>1865884.34</v>
      </c>
      <c r="U47" s="2">
        <v>988729.17</v>
      </c>
      <c r="V47" s="2">
        <v>2667379.1</v>
      </c>
      <c r="W47" s="2">
        <v>2208720.96</v>
      </c>
      <c r="X47" s="2">
        <v>730220.2</v>
      </c>
      <c r="Y47" s="2">
        <v>4248329.7399999993</v>
      </c>
      <c r="Z47" s="2">
        <v>2632612.1599999997</v>
      </c>
      <c r="AA47" s="2">
        <v>189964498.5</v>
      </c>
      <c r="AB47" s="2">
        <v>207466752.74000001</v>
      </c>
      <c r="AC47" s="2">
        <v>7214440.1200000001</v>
      </c>
      <c r="AD47" s="2">
        <v>7918857.79</v>
      </c>
      <c r="AE47" s="2">
        <v>1524268.8900000001</v>
      </c>
      <c r="AF47" s="2">
        <v>2145661.67</v>
      </c>
      <c r="AG47" s="2">
        <v>7087714.9700000007</v>
      </c>
      <c r="AH47" s="2">
        <v>7763417.1400000006</v>
      </c>
      <c r="AI47" s="2">
        <v>3048654.07</v>
      </c>
      <c r="AJ47" s="2">
        <v>2706836.91</v>
      </c>
      <c r="AK47" s="2">
        <v>2652150.1100000003</v>
      </c>
      <c r="AL47" s="2">
        <v>2813100.55</v>
      </c>
      <c r="AM47" s="2">
        <v>3971291.5</v>
      </c>
      <c r="AN47" s="2">
        <v>3680466.3600000003</v>
      </c>
      <c r="AO47" s="2">
        <v>35853176.490000002</v>
      </c>
      <c r="AP47" s="2">
        <v>592117624.44000006</v>
      </c>
      <c r="AQ47" s="2">
        <v>2816694.73</v>
      </c>
      <c r="AR47" s="2">
        <v>425518050.26999998</v>
      </c>
      <c r="AS47" s="2">
        <v>47427388.25</v>
      </c>
      <c r="AT47" s="2">
        <v>18713152.609999999</v>
      </c>
      <c r="AU47" s="2">
        <v>3433547.21</v>
      </c>
      <c r="AV47" s="2">
        <v>3151371.86</v>
      </c>
      <c r="AW47" s="2">
        <v>2614985.5700000003</v>
      </c>
      <c r="AX47" s="2">
        <v>719858.01</v>
      </c>
      <c r="AY47" s="2">
        <v>4845617.37</v>
      </c>
      <c r="AZ47" s="2">
        <v>77877559.150000006</v>
      </c>
      <c r="BA47" s="2">
        <v>60522813.880000003</v>
      </c>
      <c r="BB47" s="2">
        <v>50828023.259999998</v>
      </c>
      <c r="BC47" s="2">
        <v>220162910.46000001</v>
      </c>
      <c r="BD47" s="2">
        <v>31081285.780000001</v>
      </c>
      <c r="BE47" s="2">
        <v>10771968.619999999</v>
      </c>
      <c r="BF47" s="2">
        <v>158301480.32999998</v>
      </c>
      <c r="BG47" s="2">
        <v>7463505.3799999999</v>
      </c>
      <c r="BH47" s="2">
        <v>5243698.22</v>
      </c>
      <c r="BI47" s="2">
        <v>2729488.26</v>
      </c>
      <c r="BJ47" s="2">
        <v>39988060.609999999</v>
      </c>
      <c r="BK47" s="2">
        <v>100691312.95</v>
      </c>
      <c r="BL47" s="2">
        <v>2216623.79</v>
      </c>
      <c r="BM47" s="2">
        <v>3072653.63</v>
      </c>
      <c r="BN47" s="2">
        <v>26639892.59</v>
      </c>
      <c r="BO47" s="2">
        <v>11699043.48</v>
      </c>
      <c r="BP47" s="2">
        <v>2421516.7399999998</v>
      </c>
      <c r="BQ47" s="2">
        <v>40883798.099999994</v>
      </c>
      <c r="BR47" s="2">
        <v>32555427.289999999</v>
      </c>
      <c r="BS47" s="2">
        <v>8872665.4900000002</v>
      </c>
      <c r="BT47" s="2">
        <v>3325575.33</v>
      </c>
      <c r="BU47" s="2">
        <v>3922757.2600000002</v>
      </c>
      <c r="BV47" s="2">
        <v>9658538.7400000002</v>
      </c>
      <c r="BW47" s="2">
        <v>12773231.43</v>
      </c>
      <c r="BX47" s="2">
        <v>1258261.3900000001</v>
      </c>
      <c r="BY47" s="2">
        <v>4599486.6399999997</v>
      </c>
      <c r="BZ47" s="2">
        <v>2466017.25</v>
      </c>
      <c r="CA47" s="2">
        <v>2341207.92</v>
      </c>
      <c r="CB47" s="2">
        <v>587124374.75</v>
      </c>
      <c r="CC47" s="2">
        <v>2069503.8699999999</v>
      </c>
      <c r="CD47" s="2">
        <v>1097413.06</v>
      </c>
      <c r="CE47" s="2">
        <v>1872647.82</v>
      </c>
      <c r="CF47" s="2">
        <v>1512459.26</v>
      </c>
      <c r="CG47" s="2">
        <v>2136048.88</v>
      </c>
      <c r="CH47" s="2">
        <v>1644597.25</v>
      </c>
      <c r="CI47" s="2">
        <v>5488336.6300000008</v>
      </c>
      <c r="CJ47" s="2">
        <v>8606671.8100000005</v>
      </c>
      <c r="CK47" s="2">
        <v>34963516.640000001</v>
      </c>
      <c r="CL47" s="2">
        <v>10177297.27</v>
      </c>
      <c r="CM47" s="2">
        <v>6369024.9299999997</v>
      </c>
      <c r="CN47" s="2">
        <v>188964662.25</v>
      </c>
      <c r="CO47" s="2">
        <v>103514894.44</v>
      </c>
      <c r="CP47" s="2">
        <v>8724654.6799999997</v>
      </c>
      <c r="CQ47" s="2">
        <v>10705387.35</v>
      </c>
      <c r="CR47" s="2">
        <v>2320300.0299999998</v>
      </c>
      <c r="CS47" s="2">
        <v>3121144</v>
      </c>
      <c r="CT47" s="2">
        <v>1463626.04</v>
      </c>
      <c r="CU47" s="2">
        <v>3020229.6</v>
      </c>
      <c r="CV47" s="2">
        <v>778651.68</v>
      </c>
      <c r="CW47" s="2">
        <v>2115961.33</v>
      </c>
      <c r="CX47" s="2">
        <v>3712253.91</v>
      </c>
      <c r="CY47" s="2">
        <v>1659822.77</v>
      </c>
      <c r="CZ47" s="2">
        <v>16237447</v>
      </c>
      <c r="DA47" s="2">
        <v>2189501.8200000003</v>
      </c>
      <c r="DB47" s="2">
        <v>2975385.95</v>
      </c>
      <c r="DC47" s="2">
        <v>2152864.2000000002</v>
      </c>
      <c r="DD47" s="2">
        <v>1673354.49</v>
      </c>
      <c r="DE47" s="2">
        <v>3738379.24</v>
      </c>
      <c r="DF47" s="2">
        <v>152158847.65000001</v>
      </c>
      <c r="DG47" s="2">
        <v>1408815.29</v>
      </c>
      <c r="DH47" s="2">
        <v>15696920.66</v>
      </c>
      <c r="DI47" s="2">
        <v>19986644.420000002</v>
      </c>
      <c r="DJ47" s="2">
        <v>5279591.7299999995</v>
      </c>
      <c r="DK47" s="2">
        <v>3408377.43</v>
      </c>
      <c r="DL47" s="2">
        <v>44746120.830000006</v>
      </c>
      <c r="DM47" s="2">
        <v>3304754.44</v>
      </c>
      <c r="DN47" s="2">
        <v>10815101.810000001</v>
      </c>
      <c r="DO47" s="2">
        <v>22362756.550000001</v>
      </c>
      <c r="DP47" s="2">
        <v>2422040.52</v>
      </c>
      <c r="DQ47" s="2">
        <v>4115217.49</v>
      </c>
      <c r="DR47" s="2">
        <v>10159023.02</v>
      </c>
      <c r="DS47" s="2">
        <v>6704743.4699999997</v>
      </c>
      <c r="DT47" s="2">
        <v>2238635.0299999998</v>
      </c>
      <c r="DU47" s="2">
        <v>3508138.63</v>
      </c>
      <c r="DV47" s="2">
        <v>2373696.5</v>
      </c>
      <c r="DW47" s="2">
        <v>3290183.5</v>
      </c>
      <c r="DX47" s="2">
        <v>2738964.17</v>
      </c>
      <c r="DY47" s="2">
        <v>3456311.5700000003</v>
      </c>
      <c r="DZ47" s="2">
        <v>8631229.0999999996</v>
      </c>
      <c r="EA47" s="2">
        <v>4383534.29</v>
      </c>
      <c r="EB47" s="2">
        <v>4629226.54</v>
      </c>
      <c r="EC47" s="2">
        <v>2723702.2</v>
      </c>
      <c r="ED47" s="2">
        <v>15845463.370000001</v>
      </c>
      <c r="EE47" s="2">
        <v>2474174.06</v>
      </c>
      <c r="EF47" s="2">
        <v>11756057.390000001</v>
      </c>
      <c r="EG47" s="2">
        <v>2637412.7899999996</v>
      </c>
      <c r="EH47" s="2">
        <v>2450869.0299999998</v>
      </c>
      <c r="EI47" s="2">
        <v>125233023.44999999</v>
      </c>
      <c r="EJ47" s="2">
        <v>60534883.859999999</v>
      </c>
      <c r="EK47" s="2">
        <v>4984688.84</v>
      </c>
      <c r="EL47" s="2">
        <v>3552981.04</v>
      </c>
      <c r="EM47" s="2">
        <v>4557746.82</v>
      </c>
      <c r="EN47" s="2">
        <v>8727079.8599999994</v>
      </c>
      <c r="EO47" s="2">
        <v>3707658.49</v>
      </c>
      <c r="EP47" s="2">
        <v>3696665.71</v>
      </c>
      <c r="EQ47" s="2">
        <v>16597708.93</v>
      </c>
      <c r="ER47" s="2">
        <v>3662135.94</v>
      </c>
      <c r="ES47" s="2">
        <v>1589331.6800000002</v>
      </c>
      <c r="ET47" s="2">
        <v>2580316</v>
      </c>
      <c r="EU47" s="2">
        <v>4929640.6099999994</v>
      </c>
      <c r="EV47" s="2">
        <v>1075008.4200000002</v>
      </c>
      <c r="EW47" s="2">
        <v>7344947.3799999999</v>
      </c>
      <c r="EX47" s="2">
        <v>2922684.07</v>
      </c>
      <c r="EY47" s="2">
        <v>6214037.29</v>
      </c>
      <c r="EZ47" s="2">
        <v>1706561.2400000002</v>
      </c>
      <c r="FA47" s="2">
        <v>22790670.66</v>
      </c>
      <c r="FB47" s="2">
        <v>3560913.92</v>
      </c>
      <c r="FC47" s="2">
        <v>18955011.030000001</v>
      </c>
      <c r="FD47" s="2">
        <v>3347442.01</v>
      </c>
      <c r="FE47" s="2">
        <v>1418568.33</v>
      </c>
      <c r="FF47" s="2">
        <v>2235751.84</v>
      </c>
      <c r="FG47" s="2">
        <v>1506529.33</v>
      </c>
      <c r="FH47" s="2">
        <v>1335988.3900000001</v>
      </c>
      <c r="FI47" s="2">
        <v>13322236.85</v>
      </c>
      <c r="FJ47" s="2">
        <v>12617114.279999999</v>
      </c>
      <c r="FK47" s="2">
        <v>15589495.380000001</v>
      </c>
      <c r="FL47" s="2">
        <v>30450530.34</v>
      </c>
      <c r="FM47" s="2">
        <v>21701797.140000001</v>
      </c>
      <c r="FN47" s="2">
        <v>137005652.19</v>
      </c>
      <c r="FO47" s="2">
        <v>8283197.6600000001</v>
      </c>
      <c r="FP47" s="2">
        <v>17355363.84</v>
      </c>
      <c r="FQ47" s="2">
        <v>6554952.8399999999</v>
      </c>
      <c r="FR47" s="2">
        <v>1935403.21</v>
      </c>
      <c r="FS47" s="2">
        <v>2070276</v>
      </c>
      <c r="FT47" s="2">
        <v>1368176.6500000001</v>
      </c>
      <c r="FU47" s="2">
        <v>6414020.5300000003</v>
      </c>
      <c r="FV47" s="2">
        <v>5299574.1900000004</v>
      </c>
      <c r="FW47" s="2">
        <v>1870871.78</v>
      </c>
      <c r="FX47" s="2">
        <v>1248662.56</v>
      </c>
      <c r="FY47" s="43"/>
      <c r="FZ47" s="43">
        <f>SUM(C47:FX47)</f>
        <v>6006019347.6000004</v>
      </c>
      <c r="GA47" s="43"/>
      <c r="GB47" s="43"/>
      <c r="GC47" s="43"/>
      <c r="GD47" s="43"/>
      <c r="GE47" s="18"/>
      <c r="GF47" s="18"/>
      <c r="GG47" s="18"/>
      <c r="GH47" s="18"/>
      <c r="GI47" s="18"/>
      <c r="GJ47" s="18"/>
      <c r="GK47" s="18"/>
      <c r="GL47" s="18"/>
      <c r="GM47" s="18"/>
    </row>
    <row r="48" spans="1:256" x14ac:dyDescent="0.2">
      <c r="A48" s="4" t="s">
        <v>296</v>
      </c>
      <c r="B48" s="2" t="s">
        <v>297</v>
      </c>
      <c r="C48" s="43">
        <f t="shared" ref="C48:BN48" si="9">ROUND(C47/C16,2)</f>
        <v>7514.68</v>
      </c>
      <c r="D48" s="43">
        <f t="shared" si="9"/>
        <v>7227.7</v>
      </c>
      <c r="E48" s="43">
        <f t="shared" si="9"/>
        <v>7918.82</v>
      </c>
      <c r="F48" s="43">
        <f t="shared" si="9"/>
        <v>7147.19</v>
      </c>
      <c r="G48" s="43">
        <f t="shared" si="9"/>
        <v>7662.87</v>
      </c>
      <c r="H48" s="43">
        <f t="shared" si="9"/>
        <v>7657.21</v>
      </c>
      <c r="I48" s="43">
        <f t="shared" si="9"/>
        <v>7761.72</v>
      </c>
      <c r="J48" s="43">
        <f t="shared" si="9"/>
        <v>7287.17</v>
      </c>
      <c r="K48" s="43">
        <f t="shared" si="9"/>
        <v>9805.32</v>
      </c>
      <c r="L48" s="43">
        <f t="shared" si="9"/>
        <v>7653.82</v>
      </c>
      <c r="M48" s="43">
        <f t="shared" si="9"/>
        <v>8694.82</v>
      </c>
      <c r="N48" s="43">
        <f t="shared" si="9"/>
        <v>7357.19</v>
      </c>
      <c r="O48" s="43">
        <f t="shared" si="9"/>
        <v>7162.11</v>
      </c>
      <c r="P48" s="43">
        <f t="shared" si="9"/>
        <v>13879.92</v>
      </c>
      <c r="Q48" s="43">
        <f t="shared" si="9"/>
        <v>7712.64</v>
      </c>
      <c r="R48" s="43">
        <f t="shared" si="9"/>
        <v>8605.26</v>
      </c>
      <c r="S48" s="43">
        <f t="shared" si="9"/>
        <v>7524.03</v>
      </c>
      <c r="T48" s="43">
        <f t="shared" si="9"/>
        <v>12693.09</v>
      </c>
      <c r="U48" s="43">
        <f t="shared" si="9"/>
        <v>14713.23</v>
      </c>
      <c r="V48" s="43">
        <f t="shared" si="9"/>
        <v>9879.18</v>
      </c>
      <c r="W48" s="43">
        <f t="shared" si="9"/>
        <v>7777.19</v>
      </c>
      <c r="X48" s="43">
        <f t="shared" si="9"/>
        <v>14994.25</v>
      </c>
      <c r="Y48" s="43">
        <f t="shared" si="9"/>
        <v>8036.95</v>
      </c>
      <c r="Z48" s="43">
        <f t="shared" si="9"/>
        <v>9703.69</v>
      </c>
      <c r="AA48" s="43">
        <f t="shared" si="9"/>
        <v>7272.7</v>
      </c>
      <c r="AB48" s="43">
        <f t="shared" si="9"/>
        <v>7326.45</v>
      </c>
      <c r="AC48" s="43">
        <f t="shared" si="9"/>
        <v>7683.11</v>
      </c>
      <c r="AD48" s="43">
        <f t="shared" si="9"/>
        <v>7409.11</v>
      </c>
      <c r="AE48" s="43">
        <f t="shared" si="9"/>
        <v>13312.39</v>
      </c>
      <c r="AF48" s="43">
        <f t="shared" si="9"/>
        <v>12219.03</v>
      </c>
      <c r="AG48" s="43">
        <f t="shared" si="9"/>
        <v>7813.6</v>
      </c>
      <c r="AH48" s="43">
        <f t="shared" si="9"/>
        <v>7393.73</v>
      </c>
      <c r="AI48" s="43">
        <f t="shared" si="9"/>
        <v>9283.36</v>
      </c>
      <c r="AJ48" s="43">
        <f t="shared" si="9"/>
        <v>10669.44</v>
      </c>
      <c r="AK48" s="43">
        <f t="shared" si="9"/>
        <v>11242.69</v>
      </c>
      <c r="AL48" s="43">
        <f t="shared" si="9"/>
        <v>10399.629999999999</v>
      </c>
      <c r="AM48" s="43">
        <f t="shared" si="9"/>
        <v>8178.11</v>
      </c>
      <c r="AN48" s="43">
        <f t="shared" si="9"/>
        <v>8197.0300000000007</v>
      </c>
      <c r="AO48" s="43">
        <f t="shared" si="9"/>
        <v>7080.85</v>
      </c>
      <c r="AP48" s="43">
        <f t="shared" si="9"/>
        <v>7894.43</v>
      </c>
      <c r="AQ48" s="43">
        <f t="shared" si="9"/>
        <v>10549.42</v>
      </c>
      <c r="AR48" s="43">
        <f t="shared" si="9"/>
        <v>7138.8</v>
      </c>
      <c r="AS48" s="43">
        <f t="shared" si="9"/>
        <v>7743.75</v>
      </c>
      <c r="AT48" s="43">
        <f t="shared" si="9"/>
        <v>7263.58</v>
      </c>
      <c r="AU48" s="43">
        <f t="shared" si="9"/>
        <v>9598.9599999999991</v>
      </c>
      <c r="AV48" s="43">
        <f t="shared" si="9"/>
        <v>10298.6</v>
      </c>
      <c r="AW48" s="43">
        <f t="shared" si="9"/>
        <v>11758.03</v>
      </c>
      <c r="AX48" s="43">
        <f t="shared" si="9"/>
        <v>15717.42</v>
      </c>
      <c r="AY48" s="43">
        <f t="shared" si="9"/>
        <v>8321.51</v>
      </c>
      <c r="AZ48" s="43">
        <f t="shared" si="9"/>
        <v>7517.43</v>
      </c>
      <c r="BA48" s="43">
        <f t="shared" si="9"/>
        <v>7055.34</v>
      </c>
      <c r="BB48" s="43">
        <f t="shared" si="9"/>
        <v>7055.43</v>
      </c>
      <c r="BC48" s="43">
        <f t="shared" si="9"/>
        <v>7285.15</v>
      </c>
      <c r="BD48" s="43">
        <f t="shared" si="9"/>
        <v>7055.43</v>
      </c>
      <c r="BE48" s="43">
        <f t="shared" si="9"/>
        <v>7509.21</v>
      </c>
      <c r="BF48" s="43">
        <f t="shared" si="9"/>
        <v>7055.09</v>
      </c>
      <c r="BG48" s="43">
        <f t="shared" si="9"/>
        <v>7921.36</v>
      </c>
      <c r="BH48" s="43">
        <f t="shared" si="9"/>
        <v>8085.89</v>
      </c>
      <c r="BI48" s="43">
        <f t="shared" si="9"/>
        <v>11478.08</v>
      </c>
      <c r="BJ48" s="43">
        <f t="shared" si="9"/>
        <v>7055.43</v>
      </c>
      <c r="BK48" s="43">
        <f t="shared" si="9"/>
        <v>7049.39</v>
      </c>
      <c r="BL48" s="43">
        <f t="shared" si="9"/>
        <v>12059.98</v>
      </c>
      <c r="BM48" s="43">
        <f t="shared" si="9"/>
        <v>10057.790000000001</v>
      </c>
      <c r="BN48" s="43">
        <f t="shared" si="9"/>
        <v>7055.43</v>
      </c>
      <c r="BO48" s="43">
        <f t="shared" ref="BO48:DZ48" si="10">ROUND(BO47/BO16,2)</f>
        <v>7173.37</v>
      </c>
      <c r="BP48" s="43">
        <f t="shared" si="10"/>
        <v>11658.72</v>
      </c>
      <c r="BQ48" s="43">
        <f t="shared" si="10"/>
        <v>7664.75</v>
      </c>
      <c r="BR48" s="43">
        <f t="shared" si="10"/>
        <v>7192.19</v>
      </c>
      <c r="BS48" s="43">
        <f t="shared" si="10"/>
        <v>7693.95</v>
      </c>
      <c r="BT48" s="43">
        <f t="shared" si="10"/>
        <v>10047.06</v>
      </c>
      <c r="BU48" s="43">
        <f t="shared" si="10"/>
        <v>8781.64</v>
      </c>
      <c r="BV48" s="43">
        <f t="shared" si="10"/>
        <v>7420.51</v>
      </c>
      <c r="BW48" s="43">
        <f t="shared" si="10"/>
        <v>7425</v>
      </c>
      <c r="BX48" s="43">
        <f t="shared" si="10"/>
        <v>15270.16</v>
      </c>
      <c r="BY48" s="43">
        <f t="shared" si="10"/>
        <v>8022.83</v>
      </c>
      <c r="BZ48" s="43">
        <f t="shared" si="10"/>
        <v>10534.03</v>
      </c>
      <c r="CA48" s="43">
        <f t="shared" si="10"/>
        <v>12446.61</v>
      </c>
      <c r="CB48" s="43">
        <f t="shared" si="10"/>
        <v>7246.82</v>
      </c>
      <c r="CC48" s="43">
        <f t="shared" si="10"/>
        <v>11771.92</v>
      </c>
      <c r="CD48" s="43">
        <f t="shared" si="10"/>
        <v>13873.74</v>
      </c>
      <c r="CE48" s="43">
        <f t="shared" si="10"/>
        <v>12492.65</v>
      </c>
      <c r="CF48" s="43">
        <f t="shared" si="10"/>
        <v>12982.48</v>
      </c>
      <c r="CG48" s="43">
        <f t="shared" si="10"/>
        <v>11672.4</v>
      </c>
      <c r="CH48" s="43">
        <f t="shared" si="10"/>
        <v>13558.1</v>
      </c>
      <c r="CI48" s="43">
        <f t="shared" si="10"/>
        <v>7459.01</v>
      </c>
      <c r="CJ48" s="43">
        <f t="shared" si="10"/>
        <v>7906.91</v>
      </c>
      <c r="CK48" s="43">
        <f t="shared" si="10"/>
        <v>7295.16</v>
      </c>
      <c r="CL48" s="43">
        <f t="shared" si="10"/>
        <v>7691.43</v>
      </c>
      <c r="CM48" s="43">
        <f t="shared" si="10"/>
        <v>8269.31</v>
      </c>
      <c r="CN48" s="43">
        <f t="shared" si="10"/>
        <v>7048.29</v>
      </c>
      <c r="CO48" s="43">
        <f t="shared" si="10"/>
        <v>7054.84</v>
      </c>
      <c r="CP48" s="43">
        <f t="shared" si="10"/>
        <v>7746.99</v>
      </c>
      <c r="CQ48" s="43">
        <f t="shared" si="10"/>
        <v>7456.04</v>
      </c>
      <c r="CR48" s="43">
        <f t="shared" si="10"/>
        <v>11700.96</v>
      </c>
      <c r="CS48" s="43">
        <f t="shared" si="10"/>
        <v>9245.09</v>
      </c>
      <c r="CT48" s="43">
        <f t="shared" si="10"/>
        <v>13257.48</v>
      </c>
      <c r="CU48" s="43">
        <f t="shared" si="10"/>
        <v>6965.47</v>
      </c>
      <c r="CV48" s="43">
        <f t="shared" si="10"/>
        <v>14029.76</v>
      </c>
      <c r="CW48" s="43">
        <f t="shared" si="10"/>
        <v>12662.84</v>
      </c>
      <c r="CX48" s="43">
        <f t="shared" si="10"/>
        <v>8222.0499999999993</v>
      </c>
      <c r="CY48" s="43">
        <f t="shared" si="10"/>
        <v>8303.27</v>
      </c>
      <c r="CZ48" s="43">
        <f t="shared" si="10"/>
        <v>7057.92</v>
      </c>
      <c r="DA48" s="43">
        <f t="shared" si="10"/>
        <v>12163.9</v>
      </c>
      <c r="DB48" s="43">
        <f t="shared" si="10"/>
        <v>9660.34</v>
      </c>
      <c r="DC48" s="43">
        <f t="shared" si="10"/>
        <v>12516.65</v>
      </c>
      <c r="DD48" s="43">
        <f t="shared" si="10"/>
        <v>13648.89</v>
      </c>
      <c r="DE48" s="43">
        <f t="shared" si="10"/>
        <v>8077.74</v>
      </c>
      <c r="DF48" s="43">
        <f t="shared" si="10"/>
        <v>7055.33</v>
      </c>
      <c r="DG48" s="43">
        <f t="shared" si="10"/>
        <v>14419.81</v>
      </c>
      <c r="DH48" s="43">
        <f t="shared" si="10"/>
        <v>7055.43</v>
      </c>
      <c r="DI48" s="43">
        <f t="shared" si="10"/>
        <v>7077.42</v>
      </c>
      <c r="DJ48" s="43">
        <f t="shared" si="10"/>
        <v>7938.04</v>
      </c>
      <c r="DK48" s="43">
        <f t="shared" si="10"/>
        <v>9279.5499999999993</v>
      </c>
      <c r="DL48" s="43">
        <f t="shared" si="10"/>
        <v>7421.81</v>
      </c>
      <c r="DM48" s="43">
        <f t="shared" si="10"/>
        <v>10609.16</v>
      </c>
      <c r="DN48" s="43">
        <f t="shared" si="10"/>
        <v>7572.01</v>
      </c>
      <c r="DO48" s="43">
        <f t="shared" si="10"/>
        <v>7482.19</v>
      </c>
      <c r="DP48" s="43">
        <f t="shared" si="10"/>
        <v>12116.26</v>
      </c>
      <c r="DQ48" s="43">
        <f t="shared" si="10"/>
        <v>8275.1200000000008</v>
      </c>
      <c r="DR48" s="43">
        <f t="shared" si="10"/>
        <v>7635.49</v>
      </c>
      <c r="DS48" s="43">
        <f t="shared" si="10"/>
        <v>8118.11</v>
      </c>
      <c r="DT48" s="43">
        <f t="shared" si="10"/>
        <v>12799.51</v>
      </c>
      <c r="DU48" s="43">
        <f t="shared" si="10"/>
        <v>8533.5400000000009</v>
      </c>
      <c r="DV48" s="43">
        <f t="shared" si="10"/>
        <v>11928.12</v>
      </c>
      <c r="DW48" s="43">
        <f t="shared" si="10"/>
        <v>9124.19</v>
      </c>
      <c r="DX48" s="43">
        <f t="shared" si="10"/>
        <v>12780.98</v>
      </c>
      <c r="DY48" s="43">
        <f t="shared" si="10"/>
        <v>10360.65</v>
      </c>
      <c r="DZ48" s="43">
        <f t="shared" si="10"/>
        <v>7737.54</v>
      </c>
      <c r="EA48" s="43">
        <f t="shared" ref="EA48:FX48" si="11">ROUND(EA47/EA16,2)</f>
        <v>8425.01</v>
      </c>
      <c r="EB48" s="43">
        <f t="shared" si="11"/>
        <v>7817</v>
      </c>
      <c r="EC48" s="43">
        <f t="shared" si="11"/>
        <v>9385.6</v>
      </c>
      <c r="ED48" s="43">
        <f t="shared" si="11"/>
        <v>9627.82</v>
      </c>
      <c r="EE48" s="43">
        <f t="shared" si="11"/>
        <v>10889.85</v>
      </c>
      <c r="EF48" s="43">
        <f t="shared" si="11"/>
        <v>7455.17</v>
      </c>
      <c r="EG48" s="43">
        <f t="shared" si="11"/>
        <v>9671.48</v>
      </c>
      <c r="EH48" s="43">
        <f t="shared" si="11"/>
        <v>10801.54</v>
      </c>
      <c r="EI48" s="43">
        <f t="shared" si="11"/>
        <v>7311.47</v>
      </c>
      <c r="EJ48" s="43">
        <f t="shared" si="11"/>
        <v>7055.43</v>
      </c>
      <c r="EK48" s="43">
        <f t="shared" si="11"/>
        <v>7694.8</v>
      </c>
      <c r="EL48" s="43">
        <f t="shared" si="11"/>
        <v>7824.23</v>
      </c>
      <c r="EM48" s="43">
        <f t="shared" si="11"/>
        <v>8010.1</v>
      </c>
      <c r="EN48" s="43">
        <f t="shared" si="11"/>
        <v>7578.22</v>
      </c>
      <c r="EO48" s="43">
        <f t="shared" si="11"/>
        <v>7900.4</v>
      </c>
      <c r="EP48" s="43">
        <f t="shared" si="11"/>
        <v>9411.06</v>
      </c>
      <c r="EQ48" s="43">
        <f t="shared" si="11"/>
        <v>7428.93</v>
      </c>
      <c r="ER48" s="43">
        <f t="shared" si="11"/>
        <v>9672.84</v>
      </c>
      <c r="ES48" s="43">
        <f t="shared" si="11"/>
        <v>13642.33</v>
      </c>
      <c r="ET48" s="43">
        <f t="shared" si="11"/>
        <v>12927.43</v>
      </c>
      <c r="EU48" s="43">
        <f t="shared" si="11"/>
        <v>8497.92</v>
      </c>
      <c r="EV48" s="43">
        <f t="shared" si="11"/>
        <v>15973.38</v>
      </c>
      <c r="EW48" s="43">
        <f t="shared" si="11"/>
        <v>10178.700000000001</v>
      </c>
      <c r="EX48" s="43">
        <f t="shared" si="11"/>
        <v>11219.52</v>
      </c>
      <c r="EY48" s="43">
        <f t="shared" si="11"/>
        <v>7167.29</v>
      </c>
      <c r="EZ48" s="43">
        <f t="shared" si="11"/>
        <v>13718.34</v>
      </c>
      <c r="FA48" s="43">
        <f t="shared" si="11"/>
        <v>7752.46</v>
      </c>
      <c r="FB48" s="43">
        <f t="shared" si="11"/>
        <v>8664.02</v>
      </c>
      <c r="FC48" s="43">
        <f t="shared" si="11"/>
        <v>7106.17</v>
      </c>
      <c r="FD48" s="43">
        <f t="shared" si="11"/>
        <v>9052.0300000000007</v>
      </c>
      <c r="FE48" s="43">
        <f t="shared" si="11"/>
        <v>14045.23</v>
      </c>
      <c r="FF48" s="43">
        <f t="shared" si="11"/>
        <v>11975.1</v>
      </c>
      <c r="FG48" s="43">
        <f t="shared" si="11"/>
        <v>14079.71</v>
      </c>
      <c r="FH48" s="43">
        <f t="shared" si="11"/>
        <v>14092.7</v>
      </c>
      <c r="FI48" s="43">
        <f t="shared" si="11"/>
        <v>7369.31</v>
      </c>
      <c r="FJ48" s="43">
        <f t="shared" si="11"/>
        <v>7210.19</v>
      </c>
      <c r="FK48" s="43">
        <f t="shared" si="11"/>
        <v>7274.27</v>
      </c>
      <c r="FL48" s="43">
        <f t="shared" si="11"/>
        <v>7055.43</v>
      </c>
      <c r="FM48" s="43">
        <f t="shared" si="11"/>
        <v>7055.43</v>
      </c>
      <c r="FN48" s="43">
        <f t="shared" si="11"/>
        <v>7255.89</v>
      </c>
      <c r="FO48" s="43">
        <f t="shared" si="11"/>
        <v>7501.54</v>
      </c>
      <c r="FP48" s="43">
        <f t="shared" si="11"/>
        <v>7610.67</v>
      </c>
      <c r="FQ48" s="43">
        <f t="shared" si="11"/>
        <v>7883.29</v>
      </c>
      <c r="FR48" s="43">
        <f t="shared" si="11"/>
        <v>13139.19</v>
      </c>
      <c r="FS48" s="43">
        <f t="shared" si="11"/>
        <v>12631.34</v>
      </c>
      <c r="FT48" s="43">
        <f t="shared" si="11"/>
        <v>14341.47</v>
      </c>
      <c r="FU48" s="43">
        <f t="shared" si="11"/>
        <v>8192.64</v>
      </c>
      <c r="FV48" s="43">
        <f t="shared" si="11"/>
        <v>7905.09</v>
      </c>
      <c r="FW48" s="43">
        <f t="shared" si="11"/>
        <v>13626.16</v>
      </c>
      <c r="FX48" s="43">
        <f t="shared" si="11"/>
        <v>15227.59</v>
      </c>
      <c r="FY48" s="43"/>
      <c r="FZ48" s="43">
        <f>FZ47/FZ16</f>
        <v>7433.3155371636067</v>
      </c>
      <c r="GA48" s="43"/>
      <c r="GB48" s="43"/>
      <c r="GC48" s="43"/>
      <c r="GD48" s="43"/>
      <c r="GE48" s="2"/>
      <c r="GF48" s="2"/>
      <c r="GG48" s="18"/>
      <c r="GH48" s="43"/>
      <c r="GI48" s="43"/>
      <c r="GJ48" s="43"/>
      <c r="GK48" s="43"/>
      <c r="GL48" s="43"/>
      <c r="GM48" s="43"/>
    </row>
    <row r="49" spans="1:256" x14ac:dyDescent="0.2">
      <c r="A49" s="4" t="s">
        <v>298</v>
      </c>
      <c r="B49" s="2" t="s">
        <v>299</v>
      </c>
      <c r="C49" s="43">
        <f>C48</f>
        <v>7514.68</v>
      </c>
      <c r="D49" s="43">
        <f t="shared" ref="D49:BO49" si="12">D48</f>
        <v>7227.7</v>
      </c>
      <c r="E49" s="43">
        <f t="shared" si="12"/>
        <v>7918.82</v>
      </c>
      <c r="F49" s="43">
        <f t="shared" si="12"/>
        <v>7147.19</v>
      </c>
      <c r="G49" s="43">
        <f t="shared" si="12"/>
        <v>7662.87</v>
      </c>
      <c r="H49" s="43">
        <f t="shared" si="12"/>
        <v>7657.21</v>
      </c>
      <c r="I49" s="43">
        <f t="shared" si="12"/>
        <v>7761.72</v>
      </c>
      <c r="J49" s="43">
        <f t="shared" si="12"/>
        <v>7287.17</v>
      </c>
      <c r="K49" s="43">
        <f t="shared" si="12"/>
        <v>9805.32</v>
      </c>
      <c r="L49" s="43">
        <f t="shared" si="12"/>
        <v>7653.82</v>
      </c>
      <c r="M49" s="43">
        <f t="shared" si="12"/>
        <v>8694.82</v>
      </c>
      <c r="N49" s="43">
        <f t="shared" si="12"/>
        <v>7357.19</v>
      </c>
      <c r="O49" s="43">
        <f t="shared" si="12"/>
        <v>7162.11</v>
      </c>
      <c r="P49" s="43">
        <f t="shared" si="12"/>
        <v>13879.92</v>
      </c>
      <c r="Q49" s="43">
        <f t="shared" si="12"/>
        <v>7712.64</v>
      </c>
      <c r="R49" s="43">
        <f t="shared" si="12"/>
        <v>8605.26</v>
      </c>
      <c r="S49" s="43">
        <f t="shared" si="12"/>
        <v>7524.03</v>
      </c>
      <c r="T49" s="43">
        <f t="shared" si="12"/>
        <v>12693.09</v>
      </c>
      <c r="U49" s="43">
        <f t="shared" si="12"/>
        <v>14713.23</v>
      </c>
      <c r="V49" s="43">
        <f t="shared" si="12"/>
        <v>9879.18</v>
      </c>
      <c r="W49" s="43">
        <f t="shared" si="12"/>
        <v>7777.19</v>
      </c>
      <c r="X49" s="43">
        <f t="shared" si="12"/>
        <v>14994.25</v>
      </c>
      <c r="Y49" s="43">
        <f t="shared" si="12"/>
        <v>8036.95</v>
      </c>
      <c r="Z49" s="43">
        <f t="shared" si="12"/>
        <v>9703.69</v>
      </c>
      <c r="AA49" s="43">
        <f t="shared" si="12"/>
        <v>7272.7</v>
      </c>
      <c r="AB49" s="43">
        <f t="shared" si="12"/>
        <v>7326.45</v>
      </c>
      <c r="AC49" s="43">
        <f t="shared" si="12"/>
        <v>7683.11</v>
      </c>
      <c r="AD49" s="43">
        <f t="shared" si="12"/>
        <v>7409.11</v>
      </c>
      <c r="AE49" s="43">
        <f t="shared" si="12"/>
        <v>13312.39</v>
      </c>
      <c r="AF49" s="43">
        <f t="shared" si="12"/>
        <v>12219.03</v>
      </c>
      <c r="AG49" s="43">
        <f t="shared" si="12"/>
        <v>7813.6</v>
      </c>
      <c r="AH49" s="43">
        <f t="shared" si="12"/>
        <v>7393.73</v>
      </c>
      <c r="AI49" s="43">
        <f t="shared" si="12"/>
        <v>9283.36</v>
      </c>
      <c r="AJ49" s="43">
        <f t="shared" si="12"/>
        <v>10669.44</v>
      </c>
      <c r="AK49" s="43">
        <f t="shared" si="12"/>
        <v>11242.69</v>
      </c>
      <c r="AL49" s="43">
        <f t="shared" si="12"/>
        <v>10399.629999999999</v>
      </c>
      <c r="AM49" s="43">
        <f t="shared" si="12"/>
        <v>8178.11</v>
      </c>
      <c r="AN49" s="43">
        <f t="shared" si="12"/>
        <v>8197.0300000000007</v>
      </c>
      <c r="AO49" s="43">
        <f t="shared" si="12"/>
        <v>7080.85</v>
      </c>
      <c r="AP49" s="43">
        <f t="shared" si="12"/>
        <v>7894.43</v>
      </c>
      <c r="AQ49" s="43">
        <f t="shared" si="12"/>
        <v>10549.42</v>
      </c>
      <c r="AR49" s="43">
        <f t="shared" si="12"/>
        <v>7138.8</v>
      </c>
      <c r="AS49" s="43">
        <f t="shared" si="12"/>
        <v>7743.75</v>
      </c>
      <c r="AT49" s="43">
        <f t="shared" si="12"/>
        <v>7263.58</v>
      </c>
      <c r="AU49" s="43">
        <f t="shared" si="12"/>
        <v>9598.9599999999991</v>
      </c>
      <c r="AV49" s="43">
        <f t="shared" si="12"/>
        <v>10298.6</v>
      </c>
      <c r="AW49" s="43">
        <f t="shared" si="12"/>
        <v>11758.03</v>
      </c>
      <c r="AX49" s="43">
        <f t="shared" si="12"/>
        <v>15717.42</v>
      </c>
      <c r="AY49" s="43">
        <f t="shared" si="12"/>
        <v>8321.51</v>
      </c>
      <c r="AZ49" s="43">
        <f t="shared" si="12"/>
        <v>7517.43</v>
      </c>
      <c r="BA49" s="43">
        <f t="shared" si="12"/>
        <v>7055.34</v>
      </c>
      <c r="BB49" s="43">
        <f t="shared" si="12"/>
        <v>7055.43</v>
      </c>
      <c r="BC49" s="43">
        <f t="shared" si="12"/>
        <v>7285.15</v>
      </c>
      <c r="BD49" s="43">
        <f t="shared" si="12"/>
        <v>7055.43</v>
      </c>
      <c r="BE49" s="43">
        <f t="shared" si="12"/>
        <v>7509.21</v>
      </c>
      <c r="BF49" s="43">
        <f t="shared" si="12"/>
        <v>7055.09</v>
      </c>
      <c r="BG49" s="43">
        <f t="shared" si="12"/>
        <v>7921.36</v>
      </c>
      <c r="BH49" s="43">
        <f t="shared" si="12"/>
        <v>8085.89</v>
      </c>
      <c r="BI49" s="43">
        <f t="shared" si="12"/>
        <v>11478.08</v>
      </c>
      <c r="BJ49" s="43">
        <f t="shared" si="12"/>
        <v>7055.43</v>
      </c>
      <c r="BK49" s="43">
        <f t="shared" si="12"/>
        <v>7049.39</v>
      </c>
      <c r="BL49" s="43">
        <f t="shared" si="12"/>
        <v>12059.98</v>
      </c>
      <c r="BM49" s="43">
        <f t="shared" si="12"/>
        <v>10057.790000000001</v>
      </c>
      <c r="BN49" s="43">
        <f t="shared" si="12"/>
        <v>7055.43</v>
      </c>
      <c r="BO49" s="43">
        <f t="shared" si="12"/>
        <v>7173.37</v>
      </c>
      <c r="BP49" s="43">
        <f t="shared" ref="BP49:EA49" si="13">BP48</f>
        <v>11658.72</v>
      </c>
      <c r="BQ49" s="43">
        <f t="shared" si="13"/>
        <v>7664.75</v>
      </c>
      <c r="BR49" s="43">
        <f t="shared" si="13"/>
        <v>7192.19</v>
      </c>
      <c r="BS49" s="43">
        <f t="shared" si="13"/>
        <v>7693.95</v>
      </c>
      <c r="BT49" s="43">
        <f t="shared" si="13"/>
        <v>10047.06</v>
      </c>
      <c r="BU49" s="43">
        <f t="shared" si="13"/>
        <v>8781.64</v>
      </c>
      <c r="BV49" s="43">
        <f t="shared" si="13"/>
        <v>7420.51</v>
      </c>
      <c r="BW49" s="43">
        <f t="shared" si="13"/>
        <v>7425</v>
      </c>
      <c r="BX49" s="43">
        <f t="shared" si="13"/>
        <v>15270.16</v>
      </c>
      <c r="BY49" s="43">
        <f t="shared" si="13"/>
        <v>8022.83</v>
      </c>
      <c r="BZ49" s="43">
        <f t="shared" si="13"/>
        <v>10534.03</v>
      </c>
      <c r="CA49" s="43">
        <f t="shared" si="13"/>
        <v>12446.61</v>
      </c>
      <c r="CB49" s="43">
        <f t="shared" si="13"/>
        <v>7246.82</v>
      </c>
      <c r="CC49" s="43">
        <f t="shared" si="13"/>
        <v>11771.92</v>
      </c>
      <c r="CD49" s="43">
        <f t="shared" si="13"/>
        <v>13873.74</v>
      </c>
      <c r="CE49" s="43">
        <f t="shared" si="13"/>
        <v>12492.65</v>
      </c>
      <c r="CF49" s="43">
        <f t="shared" si="13"/>
        <v>12982.48</v>
      </c>
      <c r="CG49" s="43">
        <f t="shared" si="13"/>
        <v>11672.4</v>
      </c>
      <c r="CH49" s="43">
        <f t="shared" si="13"/>
        <v>13558.1</v>
      </c>
      <c r="CI49" s="43">
        <f t="shared" si="13"/>
        <v>7459.01</v>
      </c>
      <c r="CJ49" s="43">
        <f t="shared" si="13"/>
        <v>7906.91</v>
      </c>
      <c r="CK49" s="43">
        <f t="shared" si="13"/>
        <v>7295.16</v>
      </c>
      <c r="CL49" s="43">
        <f t="shared" si="13"/>
        <v>7691.43</v>
      </c>
      <c r="CM49" s="43">
        <f t="shared" si="13"/>
        <v>8269.31</v>
      </c>
      <c r="CN49" s="43">
        <f t="shared" si="13"/>
        <v>7048.29</v>
      </c>
      <c r="CO49" s="43">
        <f t="shared" si="13"/>
        <v>7054.84</v>
      </c>
      <c r="CP49" s="43">
        <f t="shared" si="13"/>
        <v>7746.99</v>
      </c>
      <c r="CQ49" s="43">
        <f t="shared" si="13"/>
        <v>7456.04</v>
      </c>
      <c r="CR49" s="43">
        <f t="shared" si="13"/>
        <v>11700.96</v>
      </c>
      <c r="CS49" s="43">
        <f t="shared" si="13"/>
        <v>9245.09</v>
      </c>
      <c r="CT49" s="43">
        <f t="shared" si="13"/>
        <v>13257.48</v>
      </c>
      <c r="CU49" s="43">
        <f t="shared" si="13"/>
        <v>6965.47</v>
      </c>
      <c r="CV49" s="43">
        <f t="shared" si="13"/>
        <v>14029.76</v>
      </c>
      <c r="CW49" s="43">
        <f t="shared" si="13"/>
        <v>12662.84</v>
      </c>
      <c r="CX49" s="43">
        <f t="shared" si="13"/>
        <v>8222.0499999999993</v>
      </c>
      <c r="CY49" s="43">
        <f t="shared" si="13"/>
        <v>8303.27</v>
      </c>
      <c r="CZ49" s="43">
        <f t="shared" si="13"/>
        <v>7057.92</v>
      </c>
      <c r="DA49" s="43">
        <f t="shared" si="13"/>
        <v>12163.9</v>
      </c>
      <c r="DB49" s="43">
        <f t="shared" si="13"/>
        <v>9660.34</v>
      </c>
      <c r="DC49" s="43">
        <f t="shared" si="13"/>
        <v>12516.65</v>
      </c>
      <c r="DD49" s="43">
        <f t="shared" si="13"/>
        <v>13648.89</v>
      </c>
      <c r="DE49" s="43">
        <f t="shared" si="13"/>
        <v>8077.74</v>
      </c>
      <c r="DF49" s="43">
        <f t="shared" si="13"/>
        <v>7055.33</v>
      </c>
      <c r="DG49" s="43">
        <f t="shared" si="13"/>
        <v>14419.81</v>
      </c>
      <c r="DH49" s="43">
        <f t="shared" si="13"/>
        <v>7055.43</v>
      </c>
      <c r="DI49" s="43">
        <f t="shared" si="13"/>
        <v>7077.42</v>
      </c>
      <c r="DJ49" s="43">
        <f t="shared" si="13"/>
        <v>7938.04</v>
      </c>
      <c r="DK49" s="43">
        <f t="shared" si="13"/>
        <v>9279.5499999999993</v>
      </c>
      <c r="DL49" s="43">
        <f t="shared" si="13"/>
        <v>7421.81</v>
      </c>
      <c r="DM49" s="43">
        <f t="shared" si="13"/>
        <v>10609.16</v>
      </c>
      <c r="DN49" s="43">
        <f t="shared" si="13"/>
        <v>7572.01</v>
      </c>
      <c r="DO49" s="43">
        <f t="shared" si="13"/>
        <v>7482.19</v>
      </c>
      <c r="DP49" s="43">
        <f t="shared" si="13"/>
        <v>12116.26</v>
      </c>
      <c r="DQ49" s="43">
        <f t="shared" si="13"/>
        <v>8275.1200000000008</v>
      </c>
      <c r="DR49" s="43">
        <f t="shared" si="13"/>
        <v>7635.49</v>
      </c>
      <c r="DS49" s="43">
        <f t="shared" si="13"/>
        <v>8118.11</v>
      </c>
      <c r="DT49" s="43">
        <f t="shared" si="13"/>
        <v>12799.51</v>
      </c>
      <c r="DU49" s="43">
        <f t="shared" si="13"/>
        <v>8533.5400000000009</v>
      </c>
      <c r="DV49" s="43">
        <f t="shared" si="13"/>
        <v>11928.12</v>
      </c>
      <c r="DW49" s="43">
        <f t="shared" si="13"/>
        <v>9124.19</v>
      </c>
      <c r="DX49" s="43">
        <f t="shared" si="13"/>
        <v>12780.98</v>
      </c>
      <c r="DY49" s="43">
        <f t="shared" si="13"/>
        <v>10360.65</v>
      </c>
      <c r="DZ49" s="43">
        <f t="shared" si="13"/>
        <v>7737.54</v>
      </c>
      <c r="EA49" s="43">
        <f t="shared" si="13"/>
        <v>8425.01</v>
      </c>
      <c r="EB49" s="43">
        <f t="shared" ref="EB49:FX49" si="14">EB48</f>
        <v>7817</v>
      </c>
      <c r="EC49" s="43">
        <f t="shared" si="14"/>
        <v>9385.6</v>
      </c>
      <c r="ED49" s="43">
        <f t="shared" si="14"/>
        <v>9627.82</v>
      </c>
      <c r="EE49" s="43">
        <f t="shared" si="14"/>
        <v>10889.85</v>
      </c>
      <c r="EF49" s="43">
        <f t="shared" si="14"/>
        <v>7455.17</v>
      </c>
      <c r="EG49" s="43">
        <f t="shared" si="14"/>
        <v>9671.48</v>
      </c>
      <c r="EH49" s="43">
        <f t="shared" si="14"/>
        <v>10801.54</v>
      </c>
      <c r="EI49" s="43">
        <f t="shared" si="14"/>
        <v>7311.47</v>
      </c>
      <c r="EJ49" s="43">
        <f t="shared" si="14"/>
        <v>7055.43</v>
      </c>
      <c r="EK49" s="43">
        <f t="shared" si="14"/>
        <v>7694.8</v>
      </c>
      <c r="EL49" s="43">
        <f t="shared" si="14"/>
        <v>7824.23</v>
      </c>
      <c r="EM49" s="43">
        <f t="shared" si="14"/>
        <v>8010.1</v>
      </c>
      <c r="EN49" s="43">
        <f t="shared" si="14"/>
        <v>7578.22</v>
      </c>
      <c r="EO49" s="43">
        <f t="shared" si="14"/>
        <v>7900.4</v>
      </c>
      <c r="EP49" s="43">
        <f t="shared" si="14"/>
        <v>9411.06</v>
      </c>
      <c r="EQ49" s="43">
        <f t="shared" si="14"/>
        <v>7428.93</v>
      </c>
      <c r="ER49" s="43">
        <f t="shared" si="14"/>
        <v>9672.84</v>
      </c>
      <c r="ES49" s="43">
        <f t="shared" si="14"/>
        <v>13642.33</v>
      </c>
      <c r="ET49" s="43">
        <f t="shared" si="14"/>
        <v>12927.43</v>
      </c>
      <c r="EU49" s="43">
        <f t="shared" si="14"/>
        <v>8497.92</v>
      </c>
      <c r="EV49" s="43">
        <f t="shared" si="14"/>
        <v>15973.38</v>
      </c>
      <c r="EW49" s="43">
        <f t="shared" si="14"/>
        <v>10178.700000000001</v>
      </c>
      <c r="EX49" s="43">
        <f t="shared" si="14"/>
        <v>11219.52</v>
      </c>
      <c r="EY49" s="43">
        <f t="shared" si="14"/>
        <v>7167.29</v>
      </c>
      <c r="EZ49" s="43">
        <f t="shared" si="14"/>
        <v>13718.34</v>
      </c>
      <c r="FA49" s="43">
        <f t="shared" si="14"/>
        <v>7752.46</v>
      </c>
      <c r="FB49" s="43">
        <f t="shared" si="14"/>
        <v>8664.02</v>
      </c>
      <c r="FC49" s="43">
        <f t="shared" si="14"/>
        <v>7106.17</v>
      </c>
      <c r="FD49" s="43">
        <f t="shared" si="14"/>
        <v>9052.0300000000007</v>
      </c>
      <c r="FE49" s="43">
        <f t="shared" si="14"/>
        <v>14045.23</v>
      </c>
      <c r="FF49" s="43">
        <f t="shared" si="14"/>
        <v>11975.1</v>
      </c>
      <c r="FG49" s="43">
        <f t="shared" si="14"/>
        <v>14079.71</v>
      </c>
      <c r="FH49" s="43">
        <f t="shared" si="14"/>
        <v>14092.7</v>
      </c>
      <c r="FI49" s="43">
        <f t="shared" si="14"/>
        <v>7369.31</v>
      </c>
      <c r="FJ49" s="43">
        <f t="shared" si="14"/>
        <v>7210.19</v>
      </c>
      <c r="FK49" s="43">
        <f t="shared" si="14"/>
        <v>7274.27</v>
      </c>
      <c r="FL49" s="43">
        <f t="shared" si="14"/>
        <v>7055.43</v>
      </c>
      <c r="FM49" s="43">
        <f t="shared" si="14"/>
        <v>7055.43</v>
      </c>
      <c r="FN49" s="43">
        <f t="shared" si="14"/>
        <v>7255.89</v>
      </c>
      <c r="FO49" s="43">
        <f t="shared" si="14"/>
        <v>7501.54</v>
      </c>
      <c r="FP49" s="43">
        <f t="shared" si="14"/>
        <v>7610.67</v>
      </c>
      <c r="FQ49" s="43">
        <f t="shared" si="14"/>
        <v>7883.29</v>
      </c>
      <c r="FR49" s="43">
        <f t="shared" si="14"/>
        <v>13139.19</v>
      </c>
      <c r="FS49" s="43">
        <f t="shared" si="14"/>
        <v>12631.34</v>
      </c>
      <c r="FT49" s="43">
        <f t="shared" si="14"/>
        <v>14341.47</v>
      </c>
      <c r="FU49" s="43">
        <f t="shared" si="14"/>
        <v>8192.64</v>
      </c>
      <c r="FV49" s="43">
        <f t="shared" si="14"/>
        <v>7905.09</v>
      </c>
      <c r="FW49" s="43">
        <f t="shared" si="14"/>
        <v>13626.16</v>
      </c>
      <c r="FX49" s="43">
        <f t="shared" si="14"/>
        <v>15227.59</v>
      </c>
      <c r="FY49" s="43"/>
      <c r="FZ49" s="43"/>
      <c r="GA49" s="43"/>
      <c r="GB49" s="43"/>
      <c r="GC49" s="43"/>
      <c r="GD49" s="43"/>
      <c r="GE49" s="18"/>
      <c r="GF49" s="18"/>
      <c r="GG49" s="18"/>
      <c r="GH49" s="18"/>
      <c r="GI49" s="18"/>
      <c r="GJ49" s="18"/>
      <c r="GK49" s="18"/>
      <c r="GL49" s="18"/>
      <c r="GM49" s="18"/>
    </row>
    <row r="50" spans="1:256" x14ac:dyDescent="0.2">
      <c r="A50" s="4" t="s">
        <v>300</v>
      </c>
      <c r="B50" s="2" t="s">
        <v>301</v>
      </c>
      <c r="C50" s="18">
        <v>6919.56</v>
      </c>
      <c r="D50" s="18">
        <v>6919.56</v>
      </c>
      <c r="E50" s="18">
        <v>6919.56</v>
      </c>
      <c r="F50" s="18">
        <v>6919.56</v>
      </c>
      <c r="G50" s="18">
        <v>6919.56</v>
      </c>
      <c r="H50" s="18">
        <v>6919.56</v>
      </c>
      <c r="I50" s="18">
        <v>6919.56</v>
      </c>
      <c r="J50" s="18">
        <v>6919.56</v>
      </c>
      <c r="K50" s="18">
        <v>6919.56</v>
      </c>
      <c r="L50" s="18">
        <v>6919.56</v>
      </c>
      <c r="M50" s="18">
        <v>6919.56</v>
      </c>
      <c r="N50" s="18">
        <v>6919.56</v>
      </c>
      <c r="O50" s="18">
        <v>6919.56</v>
      </c>
      <c r="P50" s="18">
        <v>6919.56</v>
      </c>
      <c r="Q50" s="18">
        <v>6919.56</v>
      </c>
      <c r="R50" s="18">
        <v>6919.56</v>
      </c>
      <c r="S50" s="18">
        <v>6919.56</v>
      </c>
      <c r="T50" s="18">
        <v>6919.56</v>
      </c>
      <c r="U50" s="18">
        <v>6919.56</v>
      </c>
      <c r="V50" s="18">
        <v>6919.56</v>
      </c>
      <c r="W50" s="18">
        <v>6919.56</v>
      </c>
      <c r="X50" s="18">
        <v>6919.56</v>
      </c>
      <c r="Y50" s="18">
        <v>6919.56</v>
      </c>
      <c r="Z50" s="18">
        <v>6919.56</v>
      </c>
      <c r="AA50" s="18">
        <v>6919.56</v>
      </c>
      <c r="AB50" s="18">
        <v>6919.56</v>
      </c>
      <c r="AC50" s="18">
        <v>6919.56</v>
      </c>
      <c r="AD50" s="18">
        <v>6919.56</v>
      </c>
      <c r="AE50" s="18">
        <v>6919.56</v>
      </c>
      <c r="AF50" s="18">
        <v>6919.56</v>
      </c>
      <c r="AG50" s="18">
        <v>6919.56</v>
      </c>
      <c r="AH50" s="18">
        <v>6919.56</v>
      </c>
      <c r="AI50" s="18">
        <v>6919.56</v>
      </c>
      <c r="AJ50" s="18">
        <v>6919.56</v>
      </c>
      <c r="AK50" s="18">
        <v>6919.56</v>
      </c>
      <c r="AL50" s="18">
        <v>6919.56</v>
      </c>
      <c r="AM50" s="18">
        <v>6919.56</v>
      </c>
      <c r="AN50" s="18">
        <v>6919.56</v>
      </c>
      <c r="AO50" s="18">
        <v>6919.56</v>
      </c>
      <c r="AP50" s="18">
        <v>6919.56</v>
      </c>
      <c r="AQ50" s="18">
        <v>6919.56</v>
      </c>
      <c r="AR50" s="18">
        <v>6919.56</v>
      </c>
      <c r="AS50" s="18">
        <v>6919.56</v>
      </c>
      <c r="AT50" s="18">
        <v>6919.56</v>
      </c>
      <c r="AU50" s="18">
        <v>6919.56</v>
      </c>
      <c r="AV50" s="18">
        <v>6919.56</v>
      </c>
      <c r="AW50" s="18">
        <v>6919.56</v>
      </c>
      <c r="AX50" s="18">
        <v>6919.56</v>
      </c>
      <c r="AY50" s="18">
        <v>6919.56</v>
      </c>
      <c r="AZ50" s="18">
        <v>6919.56</v>
      </c>
      <c r="BA50" s="18">
        <v>6919.56</v>
      </c>
      <c r="BB50" s="18">
        <v>6919.56</v>
      </c>
      <c r="BC50" s="18">
        <v>6919.56</v>
      </c>
      <c r="BD50" s="18">
        <v>6919.56</v>
      </c>
      <c r="BE50" s="18">
        <v>6919.56</v>
      </c>
      <c r="BF50" s="18">
        <v>6919.56</v>
      </c>
      <c r="BG50" s="18">
        <v>6919.56</v>
      </c>
      <c r="BH50" s="18">
        <v>6919.56</v>
      </c>
      <c r="BI50" s="18">
        <v>6919.56</v>
      </c>
      <c r="BJ50" s="18">
        <v>6919.56</v>
      </c>
      <c r="BK50" s="18">
        <v>6919.56</v>
      </c>
      <c r="BL50" s="18">
        <v>6919.56</v>
      </c>
      <c r="BM50" s="18">
        <v>6919.56</v>
      </c>
      <c r="BN50" s="18">
        <v>6919.56</v>
      </c>
      <c r="BO50" s="18">
        <v>6919.56</v>
      </c>
      <c r="BP50" s="18">
        <v>6919.56</v>
      </c>
      <c r="BQ50" s="18">
        <v>6919.56</v>
      </c>
      <c r="BR50" s="18">
        <v>6919.56</v>
      </c>
      <c r="BS50" s="18">
        <v>6919.56</v>
      </c>
      <c r="BT50" s="18">
        <v>6919.56</v>
      </c>
      <c r="BU50" s="18">
        <v>6919.56</v>
      </c>
      <c r="BV50" s="18">
        <v>6919.56</v>
      </c>
      <c r="BW50" s="18">
        <v>6919.56</v>
      </c>
      <c r="BX50" s="18">
        <v>6919.56</v>
      </c>
      <c r="BY50" s="18">
        <v>6919.56</v>
      </c>
      <c r="BZ50" s="18">
        <v>6919.56</v>
      </c>
      <c r="CA50" s="18">
        <v>6919.56</v>
      </c>
      <c r="CB50" s="18">
        <v>6919.56</v>
      </c>
      <c r="CC50" s="18">
        <v>6919.56</v>
      </c>
      <c r="CD50" s="18">
        <v>6919.56</v>
      </c>
      <c r="CE50" s="18">
        <v>6919.56</v>
      </c>
      <c r="CF50" s="18">
        <v>6919.56</v>
      </c>
      <c r="CG50" s="18">
        <v>6919.56</v>
      </c>
      <c r="CH50" s="18">
        <v>6919.56</v>
      </c>
      <c r="CI50" s="18">
        <v>6919.56</v>
      </c>
      <c r="CJ50" s="18">
        <v>6919.56</v>
      </c>
      <c r="CK50" s="18">
        <v>6919.56</v>
      </c>
      <c r="CL50" s="18">
        <v>6919.56</v>
      </c>
      <c r="CM50" s="18">
        <v>6919.56</v>
      </c>
      <c r="CN50" s="18">
        <v>6919.56</v>
      </c>
      <c r="CO50" s="18">
        <v>6919.56</v>
      </c>
      <c r="CP50" s="18">
        <v>6919.56</v>
      </c>
      <c r="CQ50" s="18">
        <v>6919.56</v>
      </c>
      <c r="CR50" s="18">
        <v>6919.56</v>
      </c>
      <c r="CS50" s="18">
        <v>6919.56</v>
      </c>
      <c r="CT50" s="18">
        <v>6919.56</v>
      </c>
      <c r="CU50" s="18">
        <v>6919.56</v>
      </c>
      <c r="CV50" s="18">
        <v>6919.56</v>
      </c>
      <c r="CW50" s="18">
        <v>6919.56</v>
      </c>
      <c r="CX50" s="18">
        <v>6919.56</v>
      </c>
      <c r="CY50" s="18">
        <v>6919.56</v>
      </c>
      <c r="CZ50" s="18">
        <v>6919.56</v>
      </c>
      <c r="DA50" s="18">
        <v>6919.56</v>
      </c>
      <c r="DB50" s="18">
        <v>6919.56</v>
      </c>
      <c r="DC50" s="18">
        <v>6919.56</v>
      </c>
      <c r="DD50" s="18">
        <v>6919.56</v>
      </c>
      <c r="DE50" s="18">
        <v>6919.56</v>
      </c>
      <c r="DF50" s="18">
        <v>6919.56</v>
      </c>
      <c r="DG50" s="18">
        <v>6919.56</v>
      </c>
      <c r="DH50" s="18">
        <v>6919.56</v>
      </c>
      <c r="DI50" s="18">
        <v>6919.56</v>
      </c>
      <c r="DJ50" s="18">
        <v>6919.56</v>
      </c>
      <c r="DK50" s="18">
        <v>6919.56</v>
      </c>
      <c r="DL50" s="18">
        <v>6919.56</v>
      </c>
      <c r="DM50" s="18">
        <v>6919.56</v>
      </c>
      <c r="DN50" s="18">
        <v>6919.56</v>
      </c>
      <c r="DO50" s="18">
        <v>6919.56</v>
      </c>
      <c r="DP50" s="18">
        <v>6919.56</v>
      </c>
      <c r="DQ50" s="18">
        <v>6919.56</v>
      </c>
      <c r="DR50" s="18">
        <v>6919.56</v>
      </c>
      <c r="DS50" s="18">
        <v>6919.56</v>
      </c>
      <c r="DT50" s="18">
        <v>6919.56</v>
      </c>
      <c r="DU50" s="18">
        <v>6919.56</v>
      </c>
      <c r="DV50" s="18">
        <v>6919.56</v>
      </c>
      <c r="DW50" s="18">
        <v>6919.56</v>
      </c>
      <c r="DX50" s="18">
        <v>6919.56</v>
      </c>
      <c r="DY50" s="18">
        <v>6919.56</v>
      </c>
      <c r="DZ50" s="18">
        <v>6919.56</v>
      </c>
      <c r="EA50" s="18">
        <v>6919.56</v>
      </c>
      <c r="EB50" s="18">
        <v>6919.56</v>
      </c>
      <c r="EC50" s="18">
        <v>6919.56</v>
      </c>
      <c r="ED50" s="18">
        <v>6919.56</v>
      </c>
      <c r="EE50" s="18">
        <v>6919.56</v>
      </c>
      <c r="EF50" s="18">
        <v>6919.56</v>
      </c>
      <c r="EG50" s="18">
        <v>6919.56</v>
      </c>
      <c r="EH50" s="18">
        <v>6919.56</v>
      </c>
      <c r="EI50" s="18">
        <v>6919.56</v>
      </c>
      <c r="EJ50" s="18">
        <v>6919.56</v>
      </c>
      <c r="EK50" s="18">
        <v>6919.56</v>
      </c>
      <c r="EL50" s="18">
        <v>6919.56</v>
      </c>
      <c r="EM50" s="18">
        <v>6919.56</v>
      </c>
      <c r="EN50" s="18">
        <v>6919.56</v>
      </c>
      <c r="EO50" s="18">
        <v>6919.56</v>
      </c>
      <c r="EP50" s="18">
        <v>6919.56</v>
      </c>
      <c r="EQ50" s="18">
        <v>6919.56</v>
      </c>
      <c r="ER50" s="18">
        <v>6919.56</v>
      </c>
      <c r="ES50" s="18">
        <v>6919.56</v>
      </c>
      <c r="ET50" s="18">
        <v>6919.56</v>
      </c>
      <c r="EU50" s="18">
        <v>6919.56</v>
      </c>
      <c r="EV50" s="18">
        <v>6919.56</v>
      </c>
      <c r="EW50" s="18">
        <v>6919.56</v>
      </c>
      <c r="EX50" s="18">
        <v>6919.56</v>
      </c>
      <c r="EY50" s="18">
        <v>6919.56</v>
      </c>
      <c r="EZ50" s="18">
        <v>6919.56</v>
      </c>
      <c r="FA50" s="18">
        <v>6919.56</v>
      </c>
      <c r="FB50" s="18">
        <v>6919.56</v>
      </c>
      <c r="FC50" s="18">
        <v>6919.56</v>
      </c>
      <c r="FD50" s="18">
        <v>6919.56</v>
      </c>
      <c r="FE50" s="18">
        <v>6919.56</v>
      </c>
      <c r="FF50" s="18">
        <v>6919.56</v>
      </c>
      <c r="FG50" s="18">
        <v>6919.56</v>
      </c>
      <c r="FH50" s="18">
        <v>6919.56</v>
      </c>
      <c r="FI50" s="18">
        <v>6919.56</v>
      </c>
      <c r="FJ50" s="18">
        <v>6919.56</v>
      </c>
      <c r="FK50" s="18">
        <v>6919.56</v>
      </c>
      <c r="FL50" s="18">
        <v>6919.56</v>
      </c>
      <c r="FM50" s="18">
        <v>6919.56</v>
      </c>
      <c r="FN50" s="18">
        <v>6919.56</v>
      </c>
      <c r="FO50" s="18">
        <v>6919.56</v>
      </c>
      <c r="FP50" s="18">
        <v>6919.56</v>
      </c>
      <c r="FQ50" s="18">
        <v>6919.56</v>
      </c>
      <c r="FR50" s="18">
        <v>6919.56</v>
      </c>
      <c r="FS50" s="18">
        <v>6919.56</v>
      </c>
      <c r="FT50" s="18">
        <v>6919.56</v>
      </c>
      <c r="FU50" s="18">
        <v>6919.56</v>
      </c>
      <c r="FV50" s="18">
        <v>6919.56</v>
      </c>
      <c r="FW50" s="18">
        <v>6919.56</v>
      </c>
      <c r="FX50" s="18">
        <v>6919.56</v>
      </c>
      <c r="FY50" s="18"/>
      <c r="FZ50" s="18"/>
      <c r="GA50" s="43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64"/>
      <c r="GO50" s="64"/>
      <c r="GP50" s="64"/>
      <c r="GQ50" s="64"/>
      <c r="GR50" s="64"/>
      <c r="GS50" s="64"/>
      <c r="GT50" s="64"/>
      <c r="GU50" s="64"/>
      <c r="GV50" s="64"/>
      <c r="GW50" s="64"/>
      <c r="GX50" s="64"/>
      <c r="GY50" s="64"/>
      <c r="GZ50" s="64"/>
      <c r="HA50" s="64"/>
      <c r="HB50" s="64"/>
      <c r="HC50" s="64"/>
      <c r="HD50" s="65"/>
      <c r="HE50" s="65"/>
      <c r="HF50" s="65"/>
      <c r="HG50" s="65"/>
      <c r="HH50" s="65"/>
      <c r="HI50" s="65"/>
      <c r="HJ50" s="65"/>
      <c r="HK50" s="65"/>
      <c r="HL50" s="65"/>
      <c r="HM50" s="65"/>
      <c r="HN50" s="65"/>
      <c r="HO50" s="65"/>
      <c r="HP50" s="65"/>
      <c r="HQ50" s="65"/>
      <c r="HR50" s="65"/>
      <c r="HS50" s="65"/>
      <c r="HT50" s="65"/>
      <c r="HU50" s="65"/>
      <c r="HV50" s="65"/>
      <c r="HW50" s="65"/>
      <c r="HX50" s="65"/>
      <c r="HY50" s="65"/>
      <c r="HZ50" s="65"/>
      <c r="IA50" s="65"/>
      <c r="IB50" s="65"/>
      <c r="IC50" s="65"/>
      <c r="ID50" s="65"/>
      <c r="IE50" s="65"/>
      <c r="IF50" s="65"/>
      <c r="IG50" s="65"/>
      <c r="IH50" s="65"/>
      <c r="II50" s="65"/>
      <c r="IJ50" s="65"/>
      <c r="IK50" s="65"/>
      <c r="IL50" s="65"/>
      <c r="IM50" s="65"/>
      <c r="IN50" s="65"/>
      <c r="IO50" s="65"/>
      <c r="IP50" s="65"/>
      <c r="IQ50" s="65"/>
      <c r="IR50" s="65"/>
      <c r="IS50" s="65"/>
      <c r="IT50" s="65"/>
      <c r="IU50" s="65"/>
      <c r="IV50" s="65"/>
    </row>
    <row r="51" spans="1:256" x14ac:dyDescent="0.2">
      <c r="A51" s="44"/>
      <c r="B51" s="18"/>
      <c r="C51" s="5" t="s">
        <v>64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18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42"/>
      <c r="GA51" s="18"/>
      <c r="GB51" s="43"/>
      <c r="GC51" s="43"/>
      <c r="GD51" s="43"/>
      <c r="GE51" s="18"/>
      <c r="GF51" s="18"/>
      <c r="GG51" s="18"/>
      <c r="GH51" s="18"/>
      <c r="GI51" s="18"/>
      <c r="GJ51" s="18"/>
      <c r="GK51" s="18"/>
      <c r="GL51" s="18"/>
      <c r="GM51" s="18"/>
      <c r="GN51" s="66"/>
      <c r="GO51" s="66"/>
      <c r="GP51" s="66"/>
      <c r="GQ51" s="66"/>
      <c r="GR51" s="66"/>
      <c r="GS51" s="66"/>
      <c r="GT51" s="66"/>
      <c r="GU51" s="66"/>
      <c r="GV51" s="66"/>
      <c r="GW51" s="66"/>
      <c r="GX51" s="66"/>
      <c r="GY51" s="66"/>
      <c r="GZ51" s="66"/>
      <c r="HA51" s="66"/>
      <c r="HB51" s="6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</row>
    <row r="52" spans="1:256" ht="15.75" x14ac:dyDescent="0.25">
      <c r="A52" s="44"/>
      <c r="B52" s="41" t="s">
        <v>302</v>
      </c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2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2"/>
      <c r="GA52" s="43"/>
      <c r="GB52" s="42"/>
      <c r="GC52" s="42"/>
      <c r="GD52" s="42"/>
      <c r="GE52" s="5"/>
      <c r="GF52" s="5"/>
      <c r="GG52" s="5"/>
      <c r="GH52" s="5"/>
      <c r="GI52" s="5"/>
      <c r="GJ52" s="5"/>
      <c r="GK52" s="5"/>
      <c r="GL52" s="5"/>
      <c r="GM52" s="5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</row>
    <row r="53" spans="1:256" x14ac:dyDescent="0.2">
      <c r="A53" s="67" t="s">
        <v>303</v>
      </c>
      <c r="B53" s="43" t="s">
        <v>304</v>
      </c>
      <c r="C53" s="44">
        <v>476587.19999999995</v>
      </c>
      <c r="D53" s="44">
        <v>1692128.3399999999</v>
      </c>
      <c r="E53" s="44">
        <v>473070.77</v>
      </c>
      <c r="F53" s="44">
        <v>1202555.71</v>
      </c>
      <c r="G53" s="44">
        <v>282003.49</v>
      </c>
      <c r="H53" s="44">
        <v>83125.77</v>
      </c>
      <c r="I53" s="44">
        <v>536473.29</v>
      </c>
      <c r="J53" s="44">
        <v>110017.66</v>
      </c>
      <c r="K53" s="44">
        <v>34677.47</v>
      </c>
      <c r="L53" s="44">
        <v>133692.04999999999</v>
      </c>
      <c r="M53" s="44">
        <v>137007.59</v>
      </c>
      <c r="N53" s="44">
        <v>4108794.3600000003</v>
      </c>
      <c r="O53" s="44">
        <v>908834.59</v>
      </c>
      <c r="P53" s="44">
        <v>25536.44</v>
      </c>
      <c r="Q53" s="44">
        <v>1531887.52</v>
      </c>
      <c r="R53" s="44">
        <v>60009.29</v>
      </c>
      <c r="S53" s="44">
        <v>134534.78</v>
      </c>
      <c r="T53" s="44">
        <v>26860.83</v>
      </c>
      <c r="U53" s="44">
        <v>17262.39</v>
      </c>
      <c r="V53" s="44">
        <v>29155.61</v>
      </c>
      <c r="W53" s="2">
        <v>24446.639999999999</v>
      </c>
      <c r="X53" s="44">
        <v>15073.029999999999</v>
      </c>
      <c r="Y53" s="44">
        <v>20635.28</v>
      </c>
      <c r="Z53" s="44">
        <v>19232.11</v>
      </c>
      <c r="AA53" s="44">
        <v>1549588.99</v>
      </c>
      <c r="AB53" s="44">
        <v>3066524.85</v>
      </c>
      <c r="AC53" s="44">
        <v>81167.959999999992</v>
      </c>
      <c r="AD53" s="44">
        <v>50485.86</v>
      </c>
      <c r="AE53" s="44">
        <v>44243.159999999996</v>
      </c>
      <c r="AF53" s="44">
        <v>40752.46</v>
      </c>
      <c r="AG53" s="44">
        <v>203986.91999999998</v>
      </c>
      <c r="AH53" s="44">
        <v>84950.21</v>
      </c>
      <c r="AI53" s="44">
        <v>31580.03</v>
      </c>
      <c r="AJ53" s="44">
        <v>28517.99</v>
      </c>
      <c r="AK53" s="44">
        <v>30536.280000000002</v>
      </c>
      <c r="AL53" s="44">
        <v>28052.15</v>
      </c>
      <c r="AM53" s="44">
        <v>38161.360000000001</v>
      </c>
      <c r="AN53" s="44">
        <v>62710.899999999994</v>
      </c>
      <c r="AO53" s="44">
        <v>280488.15000000002</v>
      </c>
      <c r="AP53" s="44">
        <v>4564838.63</v>
      </c>
      <c r="AQ53" s="44">
        <v>38604.29</v>
      </c>
      <c r="AR53" s="44">
        <v>4296216.4800000004</v>
      </c>
      <c r="AS53" s="44">
        <v>473589.76000000001</v>
      </c>
      <c r="AT53" s="44">
        <v>240584.63</v>
      </c>
      <c r="AU53" s="44">
        <v>33900.959999999999</v>
      </c>
      <c r="AV53" s="44">
        <v>57018.380000000005</v>
      </c>
      <c r="AW53" s="44">
        <v>24632.1</v>
      </c>
      <c r="AX53" s="44">
        <v>16987.919999999998</v>
      </c>
      <c r="AY53" s="44">
        <v>68271.26999999999</v>
      </c>
      <c r="AZ53" s="44">
        <v>457433.02</v>
      </c>
      <c r="BA53" s="44">
        <v>515274.27</v>
      </c>
      <c r="BB53" s="44">
        <v>518672.62</v>
      </c>
      <c r="BC53" s="44">
        <v>989537.10999999987</v>
      </c>
      <c r="BD53" s="44">
        <v>28772</v>
      </c>
      <c r="BE53" s="44">
        <v>100753.04000000001</v>
      </c>
      <c r="BF53" s="44">
        <v>1612453.5</v>
      </c>
      <c r="BG53" s="44">
        <v>146166.57</v>
      </c>
      <c r="BH53" s="44">
        <v>94502.94</v>
      </c>
      <c r="BI53" s="44">
        <v>62339.930000000008</v>
      </c>
      <c r="BJ53" s="44">
        <v>512231.88</v>
      </c>
      <c r="BK53" s="44">
        <v>765946.55</v>
      </c>
      <c r="BL53" s="44">
        <v>33373.46</v>
      </c>
      <c r="BM53" s="44">
        <v>77882.44</v>
      </c>
      <c r="BN53" s="44">
        <v>114240.53</v>
      </c>
      <c r="BO53" s="44">
        <v>173832.85</v>
      </c>
      <c r="BP53" s="44">
        <v>68140.41</v>
      </c>
      <c r="BQ53" s="44">
        <v>250624.63</v>
      </c>
      <c r="BR53" s="44">
        <v>299225.73</v>
      </c>
      <c r="BS53" s="44">
        <v>70708.84</v>
      </c>
      <c r="BT53" s="44">
        <v>53036.14</v>
      </c>
      <c r="BU53" s="44">
        <v>45187.360000000001</v>
      </c>
      <c r="BV53" s="44">
        <v>75769.48</v>
      </c>
      <c r="BW53" s="44">
        <v>116760.88</v>
      </c>
      <c r="BX53" s="44">
        <v>10934.28</v>
      </c>
      <c r="BY53" s="44">
        <v>52576.100000000006</v>
      </c>
      <c r="BZ53" s="44">
        <v>16675.5</v>
      </c>
      <c r="CA53" s="44">
        <v>30768.87</v>
      </c>
      <c r="CB53" s="44">
        <v>4676660.42</v>
      </c>
      <c r="CC53" s="44">
        <v>27076.629999999997</v>
      </c>
      <c r="CD53" s="44">
        <v>19318.599999999999</v>
      </c>
      <c r="CE53" s="44">
        <v>46138.8</v>
      </c>
      <c r="CF53" s="44">
        <v>28408.82</v>
      </c>
      <c r="CG53" s="44">
        <v>39670.159999999996</v>
      </c>
      <c r="CH53" s="44">
        <v>17813.77</v>
      </c>
      <c r="CI53" s="44">
        <v>40439.4</v>
      </c>
      <c r="CJ53" s="44">
        <v>82216.19</v>
      </c>
      <c r="CK53" s="44">
        <v>292056.63</v>
      </c>
      <c r="CL53" s="44">
        <v>118070.95</v>
      </c>
      <c r="CM53" s="44">
        <v>106903.56</v>
      </c>
      <c r="CN53" s="44">
        <v>1562877.85</v>
      </c>
      <c r="CO53" s="44">
        <v>988353.8</v>
      </c>
      <c r="CP53" s="44">
        <v>73651.39</v>
      </c>
      <c r="CQ53" s="44">
        <v>68891.94</v>
      </c>
      <c r="CR53" s="44">
        <v>42777.49</v>
      </c>
      <c r="CS53" s="44">
        <v>48382.95</v>
      </c>
      <c r="CT53" s="44">
        <v>33256.14</v>
      </c>
      <c r="CU53" s="44">
        <v>28737.489999999998</v>
      </c>
      <c r="CV53" s="44">
        <v>28899.149999999998</v>
      </c>
      <c r="CW53" s="44">
        <v>36799.75</v>
      </c>
      <c r="CX53" s="44">
        <v>18617.23</v>
      </c>
      <c r="CY53" s="44">
        <v>34891.019999999997</v>
      </c>
      <c r="CZ53" s="44">
        <v>165653.84</v>
      </c>
      <c r="DA53" s="44">
        <v>27114.43</v>
      </c>
      <c r="DB53" s="44">
        <v>37922.479999999996</v>
      </c>
      <c r="DC53" s="44">
        <v>33468.590000000004</v>
      </c>
      <c r="DD53" s="44">
        <v>11084.86</v>
      </c>
      <c r="DE53" s="44">
        <v>20637.849999999999</v>
      </c>
      <c r="DF53" s="44">
        <v>1362228.56</v>
      </c>
      <c r="DG53" s="44">
        <v>27032.35</v>
      </c>
      <c r="DH53" s="44">
        <v>145432.84</v>
      </c>
      <c r="DI53" s="44">
        <v>226625.99</v>
      </c>
      <c r="DJ53" s="44">
        <v>52500.81</v>
      </c>
      <c r="DK53" s="44">
        <v>27147.840000000004</v>
      </c>
      <c r="DL53" s="44">
        <v>390387.94</v>
      </c>
      <c r="DM53" s="44">
        <v>46693.520000000004</v>
      </c>
      <c r="DN53" s="44">
        <v>103511.34</v>
      </c>
      <c r="DO53" s="44">
        <v>142403.46</v>
      </c>
      <c r="DP53" s="44">
        <v>33918.660000000003</v>
      </c>
      <c r="DQ53" s="44">
        <v>56688.79</v>
      </c>
      <c r="DR53" s="44">
        <v>46912.65</v>
      </c>
      <c r="DS53" s="44">
        <v>33135.42</v>
      </c>
      <c r="DT53" s="44">
        <v>5036.57</v>
      </c>
      <c r="DU53" s="44">
        <v>32485.35</v>
      </c>
      <c r="DV53" s="44">
        <v>16118.64</v>
      </c>
      <c r="DW53" s="44">
        <v>19066.169999999998</v>
      </c>
      <c r="DX53" s="44">
        <v>8706.0300000000007</v>
      </c>
      <c r="DY53" s="44">
        <v>47332.770000000004</v>
      </c>
      <c r="DZ53" s="44">
        <v>183609.09</v>
      </c>
      <c r="EA53" s="44">
        <v>47852.229999999996</v>
      </c>
      <c r="EB53" s="44">
        <v>62769.94</v>
      </c>
      <c r="EC53" s="44">
        <v>32235.27</v>
      </c>
      <c r="ED53" s="44">
        <v>134185.21000000002</v>
      </c>
      <c r="EE53" s="44">
        <v>17776.5</v>
      </c>
      <c r="EF53" s="44">
        <v>63664.17</v>
      </c>
      <c r="EG53" s="44">
        <v>28969</v>
      </c>
      <c r="EH53" s="44">
        <v>9288.91</v>
      </c>
      <c r="EI53" s="44">
        <v>397491.37</v>
      </c>
      <c r="EJ53" s="44">
        <v>755561.34</v>
      </c>
      <c r="EK53" s="44">
        <v>64462.53</v>
      </c>
      <c r="EL53" s="44">
        <v>51924.57</v>
      </c>
      <c r="EM53" s="44">
        <v>40461.910000000003</v>
      </c>
      <c r="EN53" s="44">
        <v>48714.020000000004</v>
      </c>
      <c r="EO53" s="44">
        <v>27734.69</v>
      </c>
      <c r="EP53" s="44">
        <v>30571.87</v>
      </c>
      <c r="EQ53" s="44">
        <v>133087.48000000001</v>
      </c>
      <c r="ER53" s="44">
        <v>47932.24</v>
      </c>
      <c r="ES53" s="44">
        <v>34211.910000000003</v>
      </c>
      <c r="ET53" s="44">
        <v>23066.61</v>
      </c>
      <c r="EU53" s="44">
        <v>33124.83</v>
      </c>
      <c r="EV53" s="44">
        <v>0</v>
      </c>
      <c r="EW53" s="44">
        <v>34577.18</v>
      </c>
      <c r="EX53" s="44">
        <v>21994.75</v>
      </c>
      <c r="EY53" s="44">
        <v>9993.48</v>
      </c>
      <c r="EZ53" s="44">
        <v>14410.18</v>
      </c>
      <c r="FA53" s="44">
        <v>267232.02</v>
      </c>
      <c r="FB53" s="44">
        <v>67373.19</v>
      </c>
      <c r="FC53" s="44">
        <v>229157.19</v>
      </c>
      <c r="FD53" s="44">
        <v>55063.97</v>
      </c>
      <c r="FE53" s="44">
        <v>41364.79</v>
      </c>
      <c r="FF53" s="44">
        <v>33239.54</v>
      </c>
      <c r="FG53" s="44">
        <v>11175.51</v>
      </c>
      <c r="FH53" s="44">
        <v>27237.22</v>
      </c>
      <c r="FI53" s="44">
        <v>138115.06</v>
      </c>
      <c r="FJ53" s="44">
        <v>82251.350000000006</v>
      </c>
      <c r="FK53" s="44">
        <v>279298.13</v>
      </c>
      <c r="FL53" s="44">
        <v>209005.22</v>
      </c>
      <c r="FM53" s="44">
        <v>165571.87</v>
      </c>
      <c r="FN53" s="44">
        <v>908004.78</v>
      </c>
      <c r="FO53" s="44">
        <v>121718.98999999999</v>
      </c>
      <c r="FP53" s="44">
        <v>191334.31</v>
      </c>
      <c r="FQ53" s="44">
        <v>110670.11000000002</v>
      </c>
      <c r="FR53" s="44">
        <v>35896.32</v>
      </c>
      <c r="FS53" s="44">
        <v>41461.83</v>
      </c>
      <c r="FT53" s="44">
        <v>30004.699999999997</v>
      </c>
      <c r="FU53" s="44">
        <v>71366.350000000006</v>
      </c>
      <c r="FV53" s="44">
        <v>86707.88</v>
      </c>
      <c r="FW53" s="44">
        <v>50314.85</v>
      </c>
      <c r="FX53" s="44">
        <v>18807.68</v>
      </c>
      <c r="FY53" s="44">
        <v>211243.03999999998</v>
      </c>
      <c r="FZ53" s="43">
        <f>SUM(C53:FY53)</f>
        <v>52227259.89000003</v>
      </c>
      <c r="GA53" s="42"/>
      <c r="GB53" s="42"/>
      <c r="GC53" s="42"/>
      <c r="GD53" s="42"/>
      <c r="GE53" s="5"/>
      <c r="GF53" s="5"/>
      <c r="GG53" s="5"/>
      <c r="GH53" s="5"/>
      <c r="GI53" s="5"/>
      <c r="GJ53" s="5"/>
      <c r="GK53" s="5"/>
      <c r="GL53" s="5"/>
      <c r="GM53" s="5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</row>
    <row r="54" spans="1:256" x14ac:dyDescent="0.2">
      <c r="A54" s="4" t="s">
        <v>305</v>
      </c>
      <c r="B54" s="2" t="s">
        <v>306</v>
      </c>
      <c r="C54" s="68">
        <v>0</v>
      </c>
      <c r="D54" s="68">
        <v>1522629.4118311885</v>
      </c>
      <c r="E54" s="68">
        <v>103974.29846936333</v>
      </c>
      <c r="F54" s="68">
        <v>633100.92110558727</v>
      </c>
      <c r="G54" s="68">
        <v>48321.768983073445</v>
      </c>
      <c r="H54" s="68">
        <v>0</v>
      </c>
      <c r="I54" s="68">
        <v>228940.13789902627</v>
      </c>
      <c r="J54" s="68">
        <v>60797.534005409194</v>
      </c>
      <c r="K54" s="68">
        <v>31602.027842496827</v>
      </c>
      <c r="L54" s="68">
        <v>12320.284098259313</v>
      </c>
      <c r="M54" s="68">
        <v>81095.809588104166</v>
      </c>
      <c r="N54" s="68">
        <v>1860385.4545460094</v>
      </c>
      <c r="O54" s="68">
        <v>303631.67638744903</v>
      </c>
      <c r="P54" s="68">
        <v>0</v>
      </c>
      <c r="Q54" s="68">
        <v>2165498.4152475912</v>
      </c>
      <c r="R54" s="68">
        <v>27505.460445251068</v>
      </c>
      <c r="S54" s="68">
        <v>24447.723669611536</v>
      </c>
      <c r="T54" s="68">
        <v>18075.977405329944</v>
      </c>
      <c r="U54" s="68">
        <v>9721.8844224991408</v>
      </c>
      <c r="V54" s="68">
        <v>28954.815688186183</v>
      </c>
      <c r="W54" s="69">
        <v>0</v>
      </c>
      <c r="X54" s="68">
        <v>0</v>
      </c>
      <c r="Y54" s="68">
        <v>36147.617662183264</v>
      </c>
      <c r="Z54" s="68">
        <v>61793.571183376596</v>
      </c>
      <c r="AA54" s="68">
        <v>805096.53413489251</v>
      </c>
      <c r="AB54" s="68">
        <v>1117423.9133337471</v>
      </c>
      <c r="AC54" s="68">
        <v>0</v>
      </c>
      <c r="AD54" s="68">
        <v>22323.432270718025</v>
      </c>
      <c r="AE54" s="68">
        <v>31032.662317116519</v>
      </c>
      <c r="AF54" s="68">
        <v>23372.664178288342</v>
      </c>
      <c r="AG54" s="68">
        <v>0</v>
      </c>
      <c r="AH54" s="68">
        <v>270644.86289927294</v>
      </c>
      <c r="AI54" s="68">
        <v>61210.845104302098</v>
      </c>
      <c r="AJ54" s="68">
        <v>6072.6178315423067</v>
      </c>
      <c r="AK54" s="68">
        <v>14894.826003066682</v>
      </c>
      <c r="AL54" s="68">
        <v>16777.073025631053</v>
      </c>
      <c r="AM54" s="68">
        <v>32860.176093112306</v>
      </c>
      <c r="AN54" s="68">
        <v>20916.485077958605</v>
      </c>
      <c r="AO54" s="68">
        <v>168843.11731207001</v>
      </c>
      <c r="AP54" s="68">
        <v>778325.17492563277</v>
      </c>
      <c r="AQ54" s="68">
        <v>16791.022375984339</v>
      </c>
      <c r="AR54" s="68">
        <v>531248.55899077596</v>
      </c>
      <c r="AS54" s="68">
        <v>60438.265708801766</v>
      </c>
      <c r="AT54" s="68">
        <v>43497.777238593066</v>
      </c>
      <c r="AU54" s="68">
        <v>0</v>
      </c>
      <c r="AV54" s="68">
        <v>61662.694136374623</v>
      </c>
      <c r="AW54" s="68">
        <v>0</v>
      </c>
      <c r="AX54" s="68">
        <v>9738.7561126032651</v>
      </c>
      <c r="AY54" s="68">
        <v>16313.7719971644</v>
      </c>
      <c r="AZ54" s="68">
        <v>110833.64113501619</v>
      </c>
      <c r="BA54" s="68">
        <v>0</v>
      </c>
      <c r="BB54" s="68">
        <v>45457.261627318658</v>
      </c>
      <c r="BC54" s="68">
        <v>369967.27046468877</v>
      </c>
      <c r="BD54" s="68">
        <v>8098.0938832893353</v>
      </c>
      <c r="BE54" s="68">
        <v>0</v>
      </c>
      <c r="BF54" s="68">
        <v>526673.78282913496</v>
      </c>
      <c r="BG54" s="68">
        <v>38773.762821392382</v>
      </c>
      <c r="BH54" s="68">
        <v>0</v>
      </c>
      <c r="BI54" s="68">
        <v>3738.4460907400853</v>
      </c>
      <c r="BJ54" s="68">
        <v>7075.3728791967633</v>
      </c>
      <c r="BK54" s="68">
        <v>197900.09822934668</v>
      </c>
      <c r="BL54" s="68">
        <v>0</v>
      </c>
      <c r="BM54" s="68">
        <v>0</v>
      </c>
      <c r="BN54" s="68">
        <v>79700.247267801067</v>
      </c>
      <c r="BO54" s="68">
        <v>48083.203336227358</v>
      </c>
      <c r="BP54" s="68">
        <v>0</v>
      </c>
      <c r="BQ54" s="68">
        <v>41918.206860358798</v>
      </c>
      <c r="BR54" s="68">
        <v>106075.56872751414</v>
      </c>
      <c r="BS54" s="68">
        <v>17184.618089940112</v>
      </c>
      <c r="BT54" s="68">
        <v>0</v>
      </c>
      <c r="BU54" s="68">
        <v>42281.368546538135</v>
      </c>
      <c r="BV54" s="68">
        <v>10980.750401708354</v>
      </c>
      <c r="BW54" s="68">
        <v>27126.184377132409</v>
      </c>
      <c r="BX54" s="68">
        <v>0</v>
      </c>
      <c r="BY54" s="68">
        <v>10270.241486029367</v>
      </c>
      <c r="BZ54" s="68">
        <v>0</v>
      </c>
      <c r="CA54" s="68">
        <v>38127.49838562472</v>
      </c>
      <c r="CB54" s="68">
        <v>3481322.5976247131</v>
      </c>
      <c r="CC54" s="68">
        <v>11094.987979953596</v>
      </c>
      <c r="CD54" s="68">
        <v>7860.0280232278592</v>
      </c>
      <c r="CE54" s="68">
        <v>22363.913270163714</v>
      </c>
      <c r="CF54" s="68">
        <v>9362.5160386048155</v>
      </c>
      <c r="CG54" s="68">
        <v>3037.8655826963541</v>
      </c>
      <c r="CH54" s="68">
        <v>16395.150135030213</v>
      </c>
      <c r="CI54" s="68">
        <v>20514.605504621482</v>
      </c>
      <c r="CJ54" s="68">
        <v>0</v>
      </c>
      <c r="CK54" s="68">
        <v>72517.170948874395</v>
      </c>
      <c r="CL54" s="68">
        <v>31118.099431654464</v>
      </c>
      <c r="CM54" s="68">
        <v>56548.170759363013</v>
      </c>
      <c r="CN54" s="68">
        <v>576651.47448724811</v>
      </c>
      <c r="CO54" s="68">
        <v>511729.64430362108</v>
      </c>
      <c r="CP54" s="68">
        <v>93717.559940854902</v>
      </c>
      <c r="CQ54" s="68">
        <v>50815.153640763179</v>
      </c>
      <c r="CR54" s="68">
        <v>0</v>
      </c>
      <c r="CS54" s="68">
        <v>26385.717627967599</v>
      </c>
      <c r="CT54" s="68">
        <v>21225.537524855499</v>
      </c>
      <c r="CU54" s="68">
        <v>3881.9887476903309</v>
      </c>
      <c r="CV54" s="68">
        <v>21956.106942609345</v>
      </c>
      <c r="CW54" s="68">
        <v>21721.415188971485</v>
      </c>
      <c r="CX54" s="68">
        <v>45072.156330961494</v>
      </c>
      <c r="CY54" s="68">
        <v>0</v>
      </c>
      <c r="CZ54" s="68">
        <v>213192.15492350035</v>
      </c>
      <c r="DA54" s="68">
        <v>32391.261231628225</v>
      </c>
      <c r="DB54" s="68">
        <v>50257.261451104903</v>
      </c>
      <c r="DC54" s="68">
        <v>39771.465978206594</v>
      </c>
      <c r="DD54" s="68">
        <v>0</v>
      </c>
      <c r="DE54" s="68">
        <v>23098.040791457111</v>
      </c>
      <c r="DF54" s="68">
        <v>1398272.3500316155</v>
      </c>
      <c r="DG54" s="68">
        <v>10451.83717342087</v>
      </c>
      <c r="DH54" s="68">
        <v>72925.415559433313</v>
      </c>
      <c r="DI54" s="68">
        <v>205323.96453129334</v>
      </c>
      <c r="DJ54" s="68">
        <v>23404.745195902866</v>
      </c>
      <c r="DK54" s="68">
        <v>0</v>
      </c>
      <c r="DL54" s="68">
        <v>145243.55476864023</v>
      </c>
      <c r="DM54" s="68">
        <v>0</v>
      </c>
      <c r="DN54" s="68">
        <v>38082.557955355558</v>
      </c>
      <c r="DO54" s="68">
        <v>86810.02022306477</v>
      </c>
      <c r="DP54" s="68">
        <v>32154.346218350918</v>
      </c>
      <c r="DQ54" s="68">
        <v>35290.446275888418</v>
      </c>
      <c r="DR54" s="68">
        <v>76039.283535781942</v>
      </c>
      <c r="DS54" s="68">
        <v>36121.074815954431</v>
      </c>
      <c r="DT54" s="68">
        <v>0</v>
      </c>
      <c r="DU54" s="68">
        <v>34677.947599881685</v>
      </c>
      <c r="DV54" s="68">
        <v>34710.356558167783</v>
      </c>
      <c r="DW54" s="68">
        <v>31106.0209304534</v>
      </c>
      <c r="DX54" s="68">
        <v>37806.193641482947</v>
      </c>
      <c r="DY54" s="68">
        <v>0</v>
      </c>
      <c r="DZ54" s="68">
        <v>7248.2552131202783</v>
      </c>
      <c r="EA54" s="68">
        <v>0</v>
      </c>
      <c r="EB54" s="68">
        <v>17895.817124095978</v>
      </c>
      <c r="EC54" s="68">
        <v>43311.485445691047</v>
      </c>
      <c r="ED54" s="68">
        <v>16276.225535576976</v>
      </c>
      <c r="EE54" s="68">
        <v>22677.800269618339</v>
      </c>
      <c r="EF54" s="68">
        <v>7182.0084163289366</v>
      </c>
      <c r="EG54" s="68">
        <v>21370.657702293498</v>
      </c>
      <c r="EH54" s="68">
        <v>5923.708635386386</v>
      </c>
      <c r="EI54" s="68">
        <v>381653.7330308939</v>
      </c>
      <c r="EJ54" s="68">
        <v>47635.877812824059</v>
      </c>
      <c r="EK54" s="68">
        <v>24341.972030110348</v>
      </c>
      <c r="EL54" s="68">
        <v>14410.416321440563</v>
      </c>
      <c r="EM54" s="68">
        <v>12098.871078749569</v>
      </c>
      <c r="EN54" s="68">
        <v>26343.594687699344</v>
      </c>
      <c r="EO54" s="68">
        <v>23820.78350408161</v>
      </c>
      <c r="EP54" s="68">
        <v>66369.111522591105</v>
      </c>
      <c r="EQ54" s="68">
        <v>86525.331155238673</v>
      </c>
      <c r="ER54" s="68">
        <v>44681.155972895482</v>
      </c>
      <c r="ES54" s="68">
        <v>0</v>
      </c>
      <c r="ET54" s="68">
        <v>9262.1377095837342</v>
      </c>
      <c r="EU54" s="68">
        <v>21948.339118127249</v>
      </c>
      <c r="EV54" s="68">
        <v>0</v>
      </c>
      <c r="EW54" s="68">
        <v>10818.367028891889</v>
      </c>
      <c r="EX54" s="68">
        <v>0</v>
      </c>
      <c r="EY54" s="68">
        <v>0</v>
      </c>
      <c r="EZ54" s="68">
        <v>14234.384412628233</v>
      </c>
      <c r="FA54" s="68">
        <v>3539.7875837194379</v>
      </c>
      <c r="FB54" s="68">
        <v>0</v>
      </c>
      <c r="FC54" s="68">
        <v>70244.281302523115</v>
      </c>
      <c r="FD54" s="68">
        <v>21289.111837997258</v>
      </c>
      <c r="FE54" s="68">
        <v>22344.860572191254</v>
      </c>
      <c r="FF54" s="68">
        <v>32638.981540430752</v>
      </c>
      <c r="FG54" s="68">
        <v>10865.350949315061</v>
      </c>
      <c r="FH54" s="68">
        <v>24140.468853781989</v>
      </c>
      <c r="FI54" s="68">
        <v>129126.09112419281</v>
      </c>
      <c r="FJ54" s="68">
        <v>82775.125971181958</v>
      </c>
      <c r="FK54" s="68">
        <v>131663.49347193906</v>
      </c>
      <c r="FL54" s="68">
        <v>100724.00002944615</v>
      </c>
      <c r="FM54" s="68">
        <v>17948.258519977811</v>
      </c>
      <c r="FN54" s="68">
        <v>418940.0498599672</v>
      </c>
      <c r="FO54" s="68">
        <v>41192.234995650753</v>
      </c>
      <c r="FP54" s="68">
        <v>121223.78483845598</v>
      </c>
      <c r="FQ54" s="68">
        <v>30182.200645539047</v>
      </c>
      <c r="FR54" s="68">
        <v>57398.101641532383</v>
      </c>
      <c r="FS54" s="68">
        <v>33837.350580955943</v>
      </c>
      <c r="FT54" s="68">
        <v>31992.020870449647</v>
      </c>
      <c r="FU54" s="68">
        <v>64446.229959479911</v>
      </c>
      <c r="FV54" s="68">
        <v>9547.4996369876844</v>
      </c>
      <c r="FW54" s="68">
        <v>37072.334537433482</v>
      </c>
      <c r="FX54" s="68">
        <v>15844.548537301351</v>
      </c>
      <c r="FY54" s="44">
        <v>9177.3590965777712</v>
      </c>
      <c r="FZ54" s="43">
        <f t="shared" ref="FZ54:FZ59" si="15">SUM(C54:FY54)</f>
        <v>23305301.359096576</v>
      </c>
      <c r="GA54" s="42"/>
      <c r="GB54" s="44"/>
      <c r="GC54" s="44"/>
      <c r="GD54" s="44"/>
      <c r="GE54" s="44"/>
      <c r="GF54" s="44"/>
      <c r="GG54" s="5"/>
      <c r="GH54" s="44"/>
      <c r="GI54" s="44"/>
      <c r="GJ54" s="44"/>
      <c r="GK54" s="44"/>
      <c r="GL54" s="44"/>
      <c r="GM54" s="44"/>
    </row>
    <row r="55" spans="1:256" x14ac:dyDescent="0.2">
      <c r="A55" s="4" t="s">
        <v>307</v>
      </c>
      <c r="B55" s="2" t="s">
        <v>308</v>
      </c>
      <c r="C55" s="44">
        <v>240730</v>
      </c>
      <c r="D55" s="44">
        <v>579043</v>
      </c>
      <c r="E55" s="44">
        <v>318393</v>
      </c>
      <c r="F55" s="44">
        <v>242187</v>
      </c>
      <c r="G55" s="44">
        <v>8869</v>
      </c>
      <c r="H55" s="44">
        <v>659</v>
      </c>
      <c r="I55" s="44">
        <v>420806</v>
      </c>
      <c r="J55" s="44">
        <v>34496</v>
      </c>
      <c r="K55" s="44">
        <v>720</v>
      </c>
      <c r="L55" s="44">
        <v>37926</v>
      </c>
      <c r="M55" s="44">
        <v>61424</v>
      </c>
      <c r="N55" s="44">
        <v>460281</v>
      </c>
      <c r="O55" s="44">
        <v>96608</v>
      </c>
      <c r="P55" s="44">
        <v>0</v>
      </c>
      <c r="Q55" s="44">
        <v>1776543</v>
      </c>
      <c r="R55" s="44">
        <v>1670</v>
      </c>
      <c r="S55" s="44">
        <v>11182</v>
      </c>
      <c r="T55" s="44">
        <v>1256</v>
      </c>
      <c r="U55" s="44">
        <v>0</v>
      </c>
      <c r="V55" s="44">
        <v>61</v>
      </c>
      <c r="W55" s="2">
        <v>0</v>
      </c>
      <c r="X55" s="44">
        <v>0</v>
      </c>
      <c r="Y55" s="44">
        <v>61</v>
      </c>
      <c r="Z55" s="44">
        <v>2374</v>
      </c>
      <c r="AA55" s="44">
        <v>482031</v>
      </c>
      <c r="AB55" s="44">
        <v>300485</v>
      </c>
      <c r="AC55" s="44">
        <v>0</v>
      </c>
      <c r="AD55" s="44">
        <v>1394</v>
      </c>
      <c r="AE55" s="44">
        <v>0</v>
      </c>
      <c r="AF55" s="44">
        <v>842</v>
      </c>
      <c r="AG55" s="44">
        <v>1425</v>
      </c>
      <c r="AH55" s="44">
        <v>0</v>
      </c>
      <c r="AI55" s="44">
        <v>0</v>
      </c>
      <c r="AJ55" s="44">
        <v>306</v>
      </c>
      <c r="AK55" s="44">
        <v>2436</v>
      </c>
      <c r="AL55" s="44">
        <v>2267</v>
      </c>
      <c r="AM55" s="44">
        <v>475</v>
      </c>
      <c r="AN55" s="44">
        <v>0</v>
      </c>
      <c r="AO55" s="44">
        <v>26224</v>
      </c>
      <c r="AP55" s="44">
        <v>2845999</v>
      </c>
      <c r="AQ55" s="44">
        <v>1</v>
      </c>
      <c r="AR55" s="44">
        <v>262695</v>
      </c>
      <c r="AS55" s="44">
        <v>234667</v>
      </c>
      <c r="AT55" s="44">
        <v>1853</v>
      </c>
      <c r="AU55" s="44">
        <v>950</v>
      </c>
      <c r="AV55" s="44">
        <v>123</v>
      </c>
      <c r="AW55" s="44">
        <v>0</v>
      </c>
      <c r="AX55" s="44">
        <v>123</v>
      </c>
      <c r="AY55" s="44">
        <v>475</v>
      </c>
      <c r="AZ55" s="44">
        <v>244822</v>
      </c>
      <c r="BA55" s="44">
        <v>27081</v>
      </c>
      <c r="BB55" s="44">
        <v>55494</v>
      </c>
      <c r="BC55" s="44">
        <v>291980</v>
      </c>
      <c r="BD55" s="44">
        <v>8608</v>
      </c>
      <c r="BE55" s="44">
        <v>368</v>
      </c>
      <c r="BF55" s="44">
        <v>45032</v>
      </c>
      <c r="BG55" s="44">
        <v>10876</v>
      </c>
      <c r="BH55" s="44">
        <v>306</v>
      </c>
      <c r="BI55" s="44">
        <v>720</v>
      </c>
      <c r="BJ55" s="44">
        <v>17431</v>
      </c>
      <c r="BK55" s="44">
        <v>58421</v>
      </c>
      <c r="BL55" s="44">
        <v>0</v>
      </c>
      <c r="BM55" s="44">
        <v>61</v>
      </c>
      <c r="BN55" s="44">
        <v>4228</v>
      </c>
      <c r="BO55" s="44">
        <v>61</v>
      </c>
      <c r="BP55" s="44">
        <v>0</v>
      </c>
      <c r="BQ55" s="44">
        <v>187167</v>
      </c>
      <c r="BR55" s="44">
        <v>96714</v>
      </c>
      <c r="BS55" s="44">
        <v>23942</v>
      </c>
      <c r="BT55" s="44">
        <v>475</v>
      </c>
      <c r="BU55" s="44">
        <v>3875</v>
      </c>
      <c r="BV55" s="44">
        <v>7214</v>
      </c>
      <c r="BW55" s="44">
        <v>16237</v>
      </c>
      <c r="BX55" s="44">
        <v>0</v>
      </c>
      <c r="BY55" s="44">
        <v>0</v>
      </c>
      <c r="BZ55" s="44">
        <v>0</v>
      </c>
      <c r="CA55" s="44">
        <v>1425</v>
      </c>
      <c r="CB55" s="44">
        <v>695358</v>
      </c>
      <c r="CC55" s="44">
        <v>0</v>
      </c>
      <c r="CD55" s="44">
        <v>0</v>
      </c>
      <c r="CE55" s="44">
        <v>0</v>
      </c>
      <c r="CF55" s="44">
        <v>184</v>
      </c>
      <c r="CG55" s="44">
        <v>720</v>
      </c>
      <c r="CH55" s="44">
        <v>2497</v>
      </c>
      <c r="CI55" s="44">
        <v>21000</v>
      </c>
      <c r="CJ55" s="44">
        <v>38785</v>
      </c>
      <c r="CK55" s="44">
        <v>19576</v>
      </c>
      <c r="CL55" s="44">
        <v>1853</v>
      </c>
      <c r="CM55" s="44">
        <v>4274</v>
      </c>
      <c r="CN55" s="44">
        <v>231220</v>
      </c>
      <c r="CO55" s="44">
        <v>52723</v>
      </c>
      <c r="CP55" s="44">
        <v>17523</v>
      </c>
      <c r="CQ55" s="44">
        <v>5790</v>
      </c>
      <c r="CR55" s="44">
        <v>1899</v>
      </c>
      <c r="CS55" s="44">
        <v>61</v>
      </c>
      <c r="CT55" s="44">
        <v>1011</v>
      </c>
      <c r="CU55" s="44">
        <v>0</v>
      </c>
      <c r="CV55" s="44">
        <v>0</v>
      </c>
      <c r="CW55" s="44">
        <v>0</v>
      </c>
      <c r="CX55" s="44">
        <v>368</v>
      </c>
      <c r="CY55" s="44">
        <v>0</v>
      </c>
      <c r="CZ55" s="44">
        <v>14322</v>
      </c>
      <c r="DA55" s="44">
        <v>0</v>
      </c>
      <c r="DB55" s="44">
        <v>1195</v>
      </c>
      <c r="DC55" s="44">
        <v>0</v>
      </c>
      <c r="DD55" s="44">
        <v>0</v>
      </c>
      <c r="DE55" s="44">
        <v>2328</v>
      </c>
      <c r="DF55" s="44">
        <v>147310</v>
      </c>
      <c r="DG55" s="44">
        <v>0</v>
      </c>
      <c r="DH55" s="44">
        <v>24554</v>
      </c>
      <c r="DI55" s="44">
        <v>7873</v>
      </c>
      <c r="DJ55" s="44">
        <v>781</v>
      </c>
      <c r="DK55" s="44">
        <v>842</v>
      </c>
      <c r="DL55" s="44">
        <v>104405</v>
      </c>
      <c r="DM55" s="44">
        <v>0</v>
      </c>
      <c r="DN55" s="44">
        <v>10722</v>
      </c>
      <c r="DO55" s="44">
        <v>75392</v>
      </c>
      <c r="DP55" s="44">
        <v>0</v>
      </c>
      <c r="DQ55" s="44">
        <v>6786</v>
      </c>
      <c r="DR55" s="44">
        <v>1332</v>
      </c>
      <c r="DS55" s="44">
        <v>7674</v>
      </c>
      <c r="DT55" s="44">
        <v>781</v>
      </c>
      <c r="DU55" s="44">
        <v>123</v>
      </c>
      <c r="DV55" s="44">
        <v>0</v>
      </c>
      <c r="DW55" s="44">
        <v>368</v>
      </c>
      <c r="DX55" s="44">
        <v>245</v>
      </c>
      <c r="DY55" s="44">
        <v>781</v>
      </c>
      <c r="DZ55" s="44">
        <v>0</v>
      </c>
      <c r="EA55" s="44">
        <v>123</v>
      </c>
      <c r="EB55" s="44">
        <v>14445</v>
      </c>
      <c r="EC55" s="44">
        <v>0</v>
      </c>
      <c r="ED55" s="44">
        <v>18534</v>
      </c>
      <c r="EE55" s="44">
        <v>490</v>
      </c>
      <c r="EF55" s="44">
        <v>7628</v>
      </c>
      <c r="EG55" s="44">
        <v>6188</v>
      </c>
      <c r="EH55" s="44">
        <v>950</v>
      </c>
      <c r="EI55" s="44">
        <v>111036</v>
      </c>
      <c r="EJ55" s="44">
        <v>24278</v>
      </c>
      <c r="EK55" s="44">
        <v>7613</v>
      </c>
      <c r="EL55" s="44">
        <v>3385</v>
      </c>
      <c r="EM55" s="44">
        <v>306</v>
      </c>
      <c r="EN55" s="44">
        <v>12851</v>
      </c>
      <c r="EO55" s="44">
        <v>3217</v>
      </c>
      <c r="EP55" s="44">
        <v>4105</v>
      </c>
      <c r="EQ55" s="44">
        <v>22931</v>
      </c>
      <c r="ER55" s="44">
        <v>2374</v>
      </c>
      <c r="ES55" s="44">
        <v>61</v>
      </c>
      <c r="ET55" s="44">
        <v>123</v>
      </c>
      <c r="EU55" s="44">
        <v>15103</v>
      </c>
      <c r="EV55" s="44">
        <v>3921</v>
      </c>
      <c r="EW55" s="44">
        <v>6755</v>
      </c>
      <c r="EX55" s="44">
        <v>781</v>
      </c>
      <c r="EY55" s="44">
        <v>0</v>
      </c>
      <c r="EZ55" s="44">
        <v>0</v>
      </c>
      <c r="FA55" s="44">
        <v>82945</v>
      </c>
      <c r="FB55" s="44">
        <v>0</v>
      </c>
      <c r="FC55" s="44">
        <v>2864</v>
      </c>
      <c r="FD55" s="44">
        <v>536</v>
      </c>
      <c r="FE55" s="44">
        <v>0</v>
      </c>
      <c r="FF55" s="44">
        <v>0</v>
      </c>
      <c r="FG55" s="44">
        <v>0</v>
      </c>
      <c r="FH55" s="44">
        <v>0</v>
      </c>
      <c r="FI55" s="44">
        <v>30528</v>
      </c>
      <c r="FJ55" s="44">
        <v>15042</v>
      </c>
      <c r="FK55" s="44">
        <v>37268</v>
      </c>
      <c r="FL55" s="44">
        <v>5667</v>
      </c>
      <c r="FM55" s="44">
        <v>29839</v>
      </c>
      <c r="FN55" s="44">
        <v>608404</v>
      </c>
      <c r="FO55" s="44">
        <v>1639</v>
      </c>
      <c r="FP55" s="44">
        <v>78794</v>
      </c>
      <c r="FQ55" s="44">
        <v>7505</v>
      </c>
      <c r="FR55" s="44">
        <v>0</v>
      </c>
      <c r="FS55" s="44">
        <v>0</v>
      </c>
      <c r="FT55" s="44">
        <v>0</v>
      </c>
      <c r="FU55" s="44">
        <v>35889</v>
      </c>
      <c r="FV55" s="44">
        <v>7398</v>
      </c>
      <c r="FW55" s="44">
        <v>4810</v>
      </c>
      <c r="FX55" s="44">
        <v>0</v>
      </c>
      <c r="FY55" s="44">
        <v>114773</v>
      </c>
      <c r="FZ55" s="43">
        <f t="shared" si="15"/>
        <v>12396353</v>
      </c>
      <c r="GA55" s="44"/>
      <c r="GB55" s="68"/>
      <c r="GC55" s="68"/>
      <c r="GD55" s="68"/>
      <c r="GE55" s="70"/>
      <c r="GF55" s="70"/>
      <c r="GG55" s="70"/>
      <c r="GH55" s="70"/>
      <c r="GI55" s="70"/>
      <c r="GJ55" s="70"/>
      <c r="GK55" s="70"/>
      <c r="GL55" s="70"/>
      <c r="GM55" s="70"/>
      <c r="GN55" s="64"/>
      <c r="GO55" s="64"/>
      <c r="GP55" s="64"/>
      <c r="GQ55" s="64"/>
      <c r="GR55" s="64"/>
      <c r="GS55" s="64"/>
      <c r="GT55" s="64"/>
      <c r="GU55" s="64"/>
      <c r="GV55" s="64"/>
      <c r="GW55" s="64"/>
      <c r="GX55" s="64"/>
      <c r="GY55" s="64"/>
      <c r="GZ55" s="64"/>
      <c r="HA55" s="64"/>
      <c r="HB55" s="64"/>
      <c r="HC55" s="64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  <c r="IV55" s="65"/>
    </row>
    <row r="56" spans="1:256" x14ac:dyDescent="0.2">
      <c r="A56" s="4" t="s">
        <v>309</v>
      </c>
      <c r="B56" s="2" t="s">
        <v>310</v>
      </c>
      <c r="C56" s="44">
        <v>716297</v>
      </c>
      <c r="D56" s="44">
        <v>4772370</v>
      </c>
      <c r="E56" s="44">
        <v>991769</v>
      </c>
      <c r="F56" s="44">
        <v>1271512</v>
      </c>
      <c r="G56" s="44">
        <v>59250</v>
      </c>
      <c r="H56" s="44">
        <v>63585</v>
      </c>
      <c r="I56" s="44">
        <v>1485797</v>
      </c>
      <c r="J56" s="44">
        <v>136805</v>
      </c>
      <c r="K56" s="44">
        <v>12524</v>
      </c>
      <c r="L56" s="44">
        <v>652615</v>
      </c>
      <c r="M56" s="44">
        <v>314128</v>
      </c>
      <c r="N56" s="44">
        <v>7149487</v>
      </c>
      <c r="O56" s="44">
        <v>2389016</v>
      </c>
      <c r="P56" s="44">
        <v>8671</v>
      </c>
      <c r="Q56" s="44">
        <v>4803913</v>
      </c>
      <c r="R56" s="44">
        <v>29384</v>
      </c>
      <c r="S56" s="44">
        <v>77555</v>
      </c>
      <c r="T56" s="44">
        <v>6262</v>
      </c>
      <c r="U56" s="44">
        <v>5299</v>
      </c>
      <c r="V56" s="44">
        <v>19268</v>
      </c>
      <c r="W56" s="2">
        <v>17823</v>
      </c>
      <c r="X56" s="44">
        <v>2409</v>
      </c>
      <c r="Y56" s="44">
        <v>44799</v>
      </c>
      <c r="Z56" s="44">
        <v>8671</v>
      </c>
      <c r="AA56" s="44">
        <v>2534835</v>
      </c>
      <c r="AB56" s="44">
        <v>4370763</v>
      </c>
      <c r="AC56" s="44">
        <v>50579</v>
      </c>
      <c r="AD56" s="44">
        <v>63585</v>
      </c>
      <c r="AE56" s="44">
        <v>3372</v>
      </c>
      <c r="AF56" s="44">
        <v>16860</v>
      </c>
      <c r="AG56" s="44">
        <v>150030</v>
      </c>
      <c r="AH56" s="44">
        <v>42390</v>
      </c>
      <c r="AI56" s="44">
        <v>14451</v>
      </c>
      <c r="AJ56" s="44">
        <v>15415</v>
      </c>
      <c r="AK56" s="44">
        <v>9634</v>
      </c>
      <c r="AL56" s="44">
        <v>14451</v>
      </c>
      <c r="AM56" s="44">
        <v>32756</v>
      </c>
      <c r="AN56" s="44">
        <v>28902</v>
      </c>
      <c r="AO56" s="44">
        <v>834600</v>
      </c>
      <c r="AP56" s="44">
        <v>12595332</v>
      </c>
      <c r="AQ56" s="44">
        <v>14451</v>
      </c>
      <c r="AR56" s="44">
        <v>5216329</v>
      </c>
      <c r="AS56" s="44">
        <v>236037</v>
      </c>
      <c r="AT56" s="44">
        <v>368808</v>
      </c>
      <c r="AU56" s="44">
        <v>16378</v>
      </c>
      <c r="AV56" s="44">
        <v>19268</v>
      </c>
      <c r="AW56" s="44">
        <v>18305</v>
      </c>
      <c r="AX56" s="44">
        <v>8189</v>
      </c>
      <c r="AY56" s="44">
        <v>35165</v>
      </c>
      <c r="AZ56" s="44">
        <v>1773586</v>
      </c>
      <c r="BA56" s="44">
        <v>1554221</v>
      </c>
      <c r="BB56" s="44">
        <v>1014080</v>
      </c>
      <c r="BC56" s="44">
        <v>3936654</v>
      </c>
      <c r="BD56" s="44">
        <v>279065</v>
      </c>
      <c r="BE56" s="44">
        <v>55878</v>
      </c>
      <c r="BF56" s="44">
        <v>1977840</v>
      </c>
      <c r="BG56" s="44">
        <v>63585</v>
      </c>
      <c r="BH56" s="44">
        <v>32756</v>
      </c>
      <c r="BI56" s="44">
        <v>18787</v>
      </c>
      <c r="BJ56" s="44">
        <v>637610</v>
      </c>
      <c r="BK56" s="44">
        <v>1431412</v>
      </c>
      <c r="BL56" s="44">
        <v>13970</v>
      </c>
      <c r="BM56" s="44">
        <v>27457</v>
      </c>
      <c r="BN56" s="44">
        <v>813897</v>
      </c>
      <c r="BO56" s="44">
        <v>146921</v>
      </c>
      <c r="BP56" s="44">
        <v>21677</v>
      </c>
      <c r="BQ56" s="44">
        <v>183049</v>
      </c>
      <c r="BR56" s="44">
        <v>162817</v>
      </c>
      <c r="BS56" s="44">
        <v>52988</v>
      </c>
      <c r="BT56" s="44">
        <v>23604</v>
      </c>
      <c r="BU56" s="44">
        <v>79407</v>
      </c>
      <c r="BV56" s="44">
        <v>67439</v>
      </c>
      <c r="BW56" s="44">
        <v>178046.74</v>
      </c>
      <c r="BX56" s="44">
        <v>482</v>
      </c>
      <c r="BY56" s="44">
        <v>33238</v>
      </c>
      <c r="BZ56" s="44">
        <v>7226</v>
      </c>
      <c r="CA56" s="44">
        <v>24085</v>
      </c>
      <c r="CB56" s="44">
        <v>12085660</v>
      </c>
      <c r="CC56" s="44">
        <v>11079</v>
      </c>
      <c r="CD56" s="44">
        <v>482</v>
      </c>
      <c r="CE56" s="44">
        <v>10598</v>
      </c>
      <c r="CF56" s="44">
        <v>6744</v>
      </c>
      <c r="CG56" s="44">
        <v>11079</v>
      </c>
      <c r="CH56" s="44">
        <v>4335</v>
      </c>
      <c r="CI56" s="44">
        <v>38055</v>
      </c>
      <c r="CJ56" s="44">
        <v>92488</v>
      </c>
      <c r="CK56" s="44">
        <v>232183</v>
      </c>
      <c r="CL56" s="44">
        <v>49616</v>
      </c>
      <c r="CM56" s="44">
        <v>49134</v>
      </c>
      <c r="CN56" s="44">
        <v>3343733</v>
      </c>
      <c r="CO56" s="44">
        <v>2311252</v>
      </c>
      <c r="CP56" s="44">
        <v>141149</v>
      </c>
      <c r="CQ56" s="44">
        <v>95378</v>
      </c>
      <c r="CR56" s="44">
        <v>10598</v>
      </c>
      <c r="CS56" s="44">
        <v>19268</v>
      </c>
      <c r="CT56" s="44">
        <v>11561</v>
      </c>
      <c r="CU56" s="44">
        <v>25530</v>
      </c>
      <c r="CV56" s="44">
        <v>3372</v>
      </c>
      <c r="CW56" s="44">
        <v>22640</v>
      </c>
      <c r="CX56" s="44">
        <v>44799</v>
      </c>
      <c r="CY56" s="44">
        <v>6262</v>
      </c>
      <c r="CZ56" s="44">
        <v>527605</v>
      </c>
      <c r="DA56" s="44">
        <v>13488</v>
      </c>
      <c r="DB56" s="44">
        <v>17823</v>
      </c>
      <c r="DC56" s="44">
        <v>6744</v>
      </c>
      <c r="DD56" s="44">
        <v>12500</v>
      </c>
      <c r="DE56" s="44">
        <v>11561</v>
      </c>
      <c r="DF56" s="44">
        <v>3277264</v>
      </c>
      <c r="DG56" s="44">
        <v>4817</v>
      </c>
      <c r="DH56" s="44">
        <v>378487</v>
      </c>
      <c r="DI56" s="44">
        <v>217250</v>
      </c>
      <c r="DJ56" s="44">
        <v>42872</v>
      </c>
      <c r="DK56" s="44">
        <v>19750</v>
      </c>
      <c r="DL56" s="44">
        <v>884952</v>
      </c>
      <c r="DM56" s="44">
        <v>20232</v>
      </c>
      <c r="DN56" s="44">
        <v>77555</v>
      </c>
      <c r="DO56" s="44">
        <v>412652</v>
      </c>
      <c r="DP56" s="44">
        <v>9152</v>
      </c>
      <c r="DQ56" s="44">
        <v>24567</v>
      </c>
      <c r="DR56" s="44">
        <v>109348</v>
      </c>
      <c r="DS56" s="44">
        <v>48652</v>
      </c>
      <c r="DT56" s="44">
        <v>3372</v>
      </c>
      <c r="DU56" s="44">
        <v>14451</v>
      </c>
      <c r="DV56" s="44">
        <v>10116</v>
      </c>
      <c r="DW56" s="44">
        <v>14451</v>
      </c>
      <c r="DX56" s="44">
        <v>12524</v>
      </c>
      <c r="DY56" s="44">
        <v>15415</v>
      </c>
      <c r="DZ56" s="44">
        <v>75146</v>
      </c>
      <c r="EA56" s="44">
        <v>95295</v>
      </c>
      <c r="EB56" s="44">
        <v>44799</v>
      </c>
      <c r="EC56" s="44">
        <v>13488</v>
      </c>
      <c r="ED56" s="44">
        <v>154416.24</v>
      </c>
      <c r="EE56" s="44">
        <v>11079</v>
      </c>
      <c r="EF56" s="44">
        <v>115610</v>
      </c>
      <c r="EG56" s="44">
        <v>17823</v>
      </c>
      <c r="EH56" s="44">
        <v>9634</v>
      </c>
      <c r="EI56" s="44">
        <v>2767198</v>
      </c>
      <c r="EJ56" s="44">
        <v>1112063</v>
      </c>
      <c r="EK56" s="44">
        <v>100821</v>
      </c>
      <c r="EL56" s="44">
        <v>35646</v>
      </c>
      <c r="EM56" s="44">
        <v>46244</v>
      </c>
      <c r="EN56" s="44">
        <v>61177</v>
      </c>
      <c r="EO56" s="44">
        <v>11079</v>
      </c>
      <c r="EP56" s="44">
        <v>50098</v>
      </c>
      <c r="EQ56" s="44">
        <v>383320.11</v>
      </c>
      <c r="ER56" s="44">
        <v>84916.53</v>
      </c>
      <c r="ES56" s="44">
        <v>6744</v>
      </c>
      <c r="ET56" s="44">
        <v>9152</v>
      </c>
      <c r="EU56" s="44">
        <v>31793</v>
      </c>
      <c r="EV56" s="44">
        <v>3854</v>
      </c>
      <c r="EW56" s="44">
        <v>25530</v>
      </c>
      <c r="EX56" s="44">
        <v>17823</v>
      </c>
      <c r="EY56" s="44">
        <v>20713</v>
      </c>
      <c r="EZ56" s="44">
        <v>12524</v>
      </c>
      <c r="FA56" s="44">
        <v>427331.58</v>
      </c>
      <c r="FB56" s="44">
        <v>80295</v>
      </c>
      <c r="FC56" s="44">
        <v>165226</v>
      </c>
      <c r="FD56" s="44">
        <v>28902</v>
      </c>
      <c r="FE56" s="44">
        <v>7226</v>
      </c>
      <c r="FF56" s="44">
        <v>6262</v>
      </c>
      <c r="FG56" s="44">
        <v>2409</v>
      </c>
      <c r="FH56" s="44">
        <v>5780</v>
      </c>
      <c r="FI56" s="44">
        <v>138732</v>
      </c>
      <c r="FJ56" s="44">
        <v>70811</v>
      </c>
      <c r="FK56" s="44">
        <v>101640</v>
      </c>
      <c r="FL56" s="44">
        <v>409832</v>
      </c>
      <c r="FM56" s="44">
        <v>142585</v>
      </c>
      <c r="FN56" s="44">
        <v>2746840</v>
      </c>
      <c r="FO56" s="44">
        <v>63585</v>
      </c>
      <c r="FP56" s="44">
        <v>524436</v>
      </c>
      <c r="FQ56" s="44">
        <v>71293</v>
      </c>
      <c r="FR56" s="44">
        <v>8671</v>
      </c>
      <c r="FS56" s="44">
        <v>10116</v>
      </c>
      <c r="FT56" s="44">
        <v>6250</v>
      </c>
      <c r="FU56" s="44">
        <v>50098</v>
      </c>
      <c r="FV56" s="44">
        <v>56841</v>
      </c>
      <c r="FW56" s="44">
        <v>5299</v>
      </c>
      <c r="FX56" s="44">
        <v>2890</v>
      </c>
      <c r="FY56" s="44">
        <v>54094.022967342411</v>
      </c>
      <c r="FZ56" s="43">
        <f t="shared" si="15"/>
        <v>101681897.22296734</v>
      </c>
      <c r="GA56" s="68"/>
      <c r="GB56" s="44"/>
      <c r="GC56" s="44"/>
      <c r="GD56" s="44"/>
      <c r="GE56" s="5"/>
      <c r="GF56" s="5"/>
      <c r="GG56" s="5"/>
      <c r="GH56" s="5"/>
      <c r="GI56" s="5"/>
      <c r="GJ56" s="5"/>
      <c r="GK56" s="5"/>
      <c r="GL56" s="5"/>
      <c r="GM56" s="5"/>
      <c r="GN56" s="64"/>
      <c r="GO56" s="64"/>
      <c r="GP56" s="64"/>
      <c r="GQ56" s="64"/>
      <c r="GR56" s="64"/>
      <c r="GS56" s="64"/>
      <c r="GT56" s="64"/>
      <c r="GU56" s="64"/>
      <c r="GV56" s="64"/>
      <c r="GW56" s="64"/>
      <c r="GX56" s="64"/>
      <c r="GY56" s="64"/>
      <c r="GZ56" s="64"/>
      <c r="HA56" s="64"/>
      <c r="HB56" s="64"/>
      <c r="HC56" s="64"/>
      <c r="HD56" s="65"/>
      <c r="HE56" s="65"/>
      <c r="HF56" s="65"/>
      <c r="HG56" s="65"/>
      <c r="HH56" s="65"/>
      <c r="HI56" s="65"/>
      <c r="HJ56" s="65"/>
      <c r="HK56" s="65"/>
      <c r="HL56" s="65"/>
      <c r="HM56" s="65"/>
      <c r="HN56" s="65"/>
      <c r="HO56" s="65"/>
      <c r="HP56" s="65"/>
      <c r="HQ56" s="65"/>
      <c r="HR56" s="65"/>
      <c r="HS56" s="65"/>
      <c r="HT56" s="65"/>
      <c r="HU56" s="65"/>
      <c r="HV56" s="65"/>
      <c r="HW56" s="65"/>
      <c r="HX56" s="65"/>
      <c r="HY56" s="65"/>
      <c r="HZ56" s="65"/>
      <c r="IA56" s="65"/>
      <c r="IB56" s="65"/>
      <c r="IC56" s="65"/>
      <c r="ID56" s="65"/>
      <c r="IE56" s="65"/>
      <c r="IF56" s="65"/>
      <c r="IG56" s="65"/>
      <c r="IH56" s="65"/>
      <c r="II56" s="65"/>
      <c r="IJ56" s="65"/>
      <c r="IK56" s="65"/>
      <c r="IL56" s="65"/>
      <c r="IM56" s="65"/>
      <c r="IN56" s="65"/>
      <c r="IO56" s="65"/>
      <c r="IP56" s="65"/>
      <c r="IQ56" s="65"/>
      <c r="IR56" s="65"/>
      <c r="IS56" s="65"/>
      <c r="IT56" s="65"/>
      <c r="IU56" s="65"/>
      <c r="IV56" s="65"/>
    </row>
    <row r="57" spans="1:256" x14ac:dyDescent="0.2">
      <c r="A57" s="2"/>
      <c r="B57" s="2" t="s">
        <v>311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2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>
        <v>0</v>
      </c>
      <c r="FX57" s="44"/>
      <c r="FY57" s="44"/>
      <c r="FZ57" s="43">
        <f t="shared" si="15"/>
        <v>0</v>
      </c>
      <c r="GA57" s="44"/>
      <c r="GB57" s="44"/>
      <c r="GC57" s="44"/>
      <c r="GD57" s="44"/>
      <c r="GE57" s="5"/>
      <c r="GF57" s="5"/>
      <c r="GG57" s="5"/>
      <c r="GH57" s="5"/>
      <c r="GI57" s="5"/>
      <c r="GJ57" s="5"/>
      <c r="GK57" s="5"/>
      <c r="GL57" s="5"/>
      <c r="GM57" s="5"/>
    </row>
    <row r="58" spans="1:256" x14ac:dyDescent="0.2">
      <c r="A58" s="67" t="s">
        <v>312</v>
      </c>
      <c r="B58" s="43" t="s">
        <v>313</v>
      </c>
      <c r="C58" s="44">
        <v>51732.130856164476</v>
      </c>
      <c r="D58" s="44">
        <v>382693.45822450251</v>
      </c>
      <c r="E58" s="44">
        <v>62805.293061605968</v>
      </c>
      <c r="F58" s="44">
        <v>125371.52821722227</v>
      </c>
      <c r="G58" s="44">
        <v>18462.202466837327</v>
      </c>
      <c r="H58" s="44">
        <v>16141.534558994646</v>
      </c>
      <c r="I58" s="44">
        <v>88336.677421302666</v>
      </c>
      <c r="J58" s="44">
        <v>34022.843093778531</v>
      </c>
      <c r="K58" s="44">
        <v>4784.7131863832001</v>
      </c>
      <c r="L58" s="44">
        <v>43133.454635349342</v>
      </c>
      <c r="M58" s="44">
        <v>29418.627089598813</v>
      </c>
      <c r="N58" s="44">
        <v>474300.44779974385</v>
      </c>
      <c r="O58" s="44">
        <v>146083.50519216724</v>
      </c>
      <c r="P58" s="44">
        <v>2595.7100302536655</v>
      </c>
      <c r="Q58" s="44">
        <v>327853.57459047233</v>
      </c>
      <c r="R58" s="44">
        <v>8302.8340702815913</v>
      </c>
      <c r="S58" s="44">
        <v>20075.60120240481</v>
      </c>
      <c r="T58" s="44">
        <v>2885.6622976098688</v>
      </c>
      <c r="U58" s="44">
        <v>1309.8041634541248</v>
      </c>
      <c r="V58" s="44">
        <v>5443.8735543562061</v>
      </c>
      <c r="W58" s="2">
        <v>9905.3939861218187</v>
      </c>
      <c r="X58" s="44">
        <v>982.35312259059356</v>
      </c>
      <c r="Y58" s="44">
        <v>9438.6302546793504</v>
      </c>
      <c r="Z58" s="44">
        <v>5259.6823438704696</v>
      </c>
      <c r="AA58" s="44">
        <v>236514.32986993942</v>
      </c>
      <c r="AB58" s="44">
        <v>270240.61924696196</v>
      </c>
      <c r="AC58" s="44">
        <v>8912.0892533312308</v>
      </c>
      <c r="AD58" s="44">
        <v>9849.1973507845159</v>
      </c>
      <c r="AE58" s="44">
        <v>1770.583663020712</v>
      </c>
      <c r="AF58" s="44">
        <v>2939.5126832673959</v>
      </c>
      <c r="AG58" s="44">
        <v>19092</v>
      </c>
      <c r="AH58" s="44">
        <v>17260.290856919262</v>
      </c>
      <c r="AI58" s="44">
        <v>5218.2274683709402</v>
      </c>
      <c r="AJ58" s="44">
        <v>4286.9745663232034</v>
      </c>
      <c r="AK58" s="44">
        <v>3452.0581713838528</v>
      </c>
      <c r="AL58" s="44">
        <v>3853.4602843354633</v>
      </c>
      <c r="AM58" s="44">
        <v>8157.6480206540446</v>
      </c>
      <c r="AN58" s="44">
        <v>8040.151032702237</v>
      </c>
      <c r="AO58" s="44">
        <v>50125.661727913903</v>
      </c>
      <c r="AP58" s="44">
        <v>672871.50683100289</v>
      </c>
      <c r="AQ58" s="44">
        <v>4250.3103288559514</v>
      </c>
      <c r="AR58" s="44">
        <v>547805.97273344744</v>
      </c>
      <c r="AS58" s="44">
        <v>55662.308523220061</v>
      </c>
      <c r="AT58" s="44">
        <v>46327.407493600185</v>
      </c>
      <c r="AU58" s="44">
        <v>6016.5464277402834</v>
      </c>
      <c r="AV58" s="44">
        <v>5705.7772411711439</v>
      </c>
      <c r="AW58" s="44">
        <v>5354.3344400845162</v>
      </c>
      <c r="AX58" s="44">
        <v>962.64742843844544</v>
      </c>
      <c r="AY58" s="44">
        <v>12424.53667370963</v>
      </c>
      <c r="AZ58" s="44">
        <v>99935.767019921434</v>
      </c>
      <c r="BA58" s="44">
        <v>78554.427908205398</v>
      </c>
      <c r="BB58" s="44">
        <v>62767.043796647624</v>
      </c>
      <c r="BC58" s="44">
        <v>273673.49077697366</v>
      </c>
      <c r="BD58" s="44">
        <v>43776.283744828281</v>
      </c>
      <c r="BE58" s="44">
        <v>19177.309476474486</v>
      </c>
      <c r="BF58" s="44">
        <v>206230.47433916808</v>
      </c>
      <c r="BG58" s="44">
        <v>16497.138545125264</v>
      </c>
      <c r="BH58" s="44">
        <v>12982.71053425898</v>
      </c>
      <c r="BI58" s="44">
        <v>5147.6033806217929</v>
      </c>
      <c r="BJ58" s="44">
        <v>70835.722235418332</v>
      </c>
      <c r="BK58" s="44">
        <v>128249.78540533788</v>
      </c>
      <c r="BL58" s="44">
        <v>3907.2170238454573</v>
      </c>
      <c r="BM58" s="44">
        <v>6470.6821611832183</v>
      </c>
      <c r="BN58" s="44">
        <v>36432.424872825628</v>
      </c>
      <c r="BO58" s="44">
        <v>27376.798192771083</v>
      </c>
      <c r="BP58" s="44">
        <v>3558.4802065404474</v>
      </c>
      <c r="BQ58" s="44">
        <v>49676.291492549084</v>
      </c>
      <c r="BR58" s="44">
        <v>45019.437987857767</v>
      </c>
      <c r="BS58" s="44">
        <v>12660.521643144368</v>
      </c>
      <c r="BT58" s="44">
        <v>5916.8215613382899</v>
      </c>
      <c r="BU58" s="44">
        <v>6831</v>
      </c>
      <c r="BV58" s="44">
        <v>21881.943123265955</v>
      </c>
      <c r="BW58" s="44">
        <v>31449.593099671412</v>
      </c>
      <c r="BX58" s="44">
        <v>1611.4069003285872</v>
      </c>
      <c r="BY58" s="44">
        <v>10876.864027538726</v>
      </c>
      <c r="BZ58" s="44">
        <v>4129.1798623063678</v>
      </c>
      <c r="CA58" s="44">
        <v>3090.4944510503369</v>
      </c>
      <c r="CB58" s="44">
        <v>795183.09385155747</v>
      </c>
      <c r="CC58" s="44">
        <v>3929.4124903623742</v>
      </c>
      <c r="CD58" s="44">
        <v>1453.0639938319198</v>
      </c>
      <c r="CE58" s="44">
        <v>2750.4212241098439</v>
      </c>
      <c r="CF58" s="44">
        <v>1942.4849895275775</v>
      </c>
      <c r="CG58" s="44">
        <v>3059.8436118222016</v>
      </c>
      <c r="CH58" s="44">
        <v>2080.0060507330695</v>
      </c>
      <c r="CI58" s="44">
        <v>12187.804049336746</v>
      </c>
      <c r="CJ58" s="44">
        <v>10805.430103287867</v>
      </c>
      <c r="CK58" s="44">
        <v>62346.260521042081</v>
      </c>
      <c r="CL58" s="44">
        <v>17706.022044088175</v>
      </c>
      <c r="CM58" s="44">
        <v>10702.599198396792</v>
      </c>
      <c r="CN58" s="44">
        <v>242022.22402394141</v>
      </c>
      <c r="CO58" s="44">
        <v>143310.43348268708</v>
      </c>
      <c r="CP58" s="44">
        <v>27182</v>
      </c>
      <c r="CQ58" s="44">
        <v>25849.337349397589</v>
      </c>
      <c r="CR58" s="44">
        <v>3357.0567986230635</v>
      </c>
      <c r="CS58" s="44">
        <v>5421.6467297762474</v>
      </c>
      <c r="CT58" s="44">
        <v>2014.2340791738382</v>
      </c>
      <c r="CU58" s="44">
        <v>8560.4948364888114</v>
      </c>
      <c r="CV58" s="44">
        <v>1187.0100231303006</v>
      </c>
      <c r="CW58" s="44">
        <v>2836.3718873632765</v>
      </c>
      <c r="CX58" s="44">
        <v>7993.4116825692345</v>
      </c>
      <c r="CY58" s="44">
        <v>4349.103560623691</v>
      </c>
      <c r="CZ58" s="44">
        <v>34884.906278020215</v>
      </c>
      <c r="DA58" s="44">
        <v>3401.8268320180382</v>
      </c>
      <c r="DB58" s="44">
        <v>5618.7476888387819</v>
      </c>
      <c r="DC58" s="44">
        <v>2943.1535512965052</v>
      </c>
      <c r="DD58" s="44">
        <v>1153</v>
      </c>
      <c r="DE58" s="44">
        <v>4666.417344173442</v>
      </c>
      <c r="DF58" s="44">
        <v>205676.16937669375</v>
      </c>
      <c r="DG58" s="44">
        <v>1750.113212469023</v>
      </c>
      <c r="DH58" s="44">
        <v>41145.750645999811</v>
      </c>
      <c r="DI58" s="44">
        <v>48196.915238536356</v>
      </c>
      <c r="DJ58" s="44">
        <v>10906.456692913385</v>
      </c>
      <c r="DK58" s="44">
        <v>5902.3177396943029</v>
      </c>
      <c r="DL58" s="44">
        <v>59630.604070063157</v>
      </c>
      <c r="DM58" s="44">
        <v>7755.5799136069118</v>
      </c>
      <c r="DN58" s="44">
        <v>20975.664858021344</v>
      </c>
      <c r="DO58" s="44">
        <v>29375.435488010589</v>
      </c>
      <c r="DP58" s="44">
        <v>2846.5946825827455</v>
      </c>
      <c r="DQ58" s="44">
        <v>7188.3704105624893</v>
      </c>
      <c r="DR58" s="44">
        <v>23977.308376802703</v>
      </c>
      <c r="DS58" s="44">
        <v>14255.342129487573</v>
      </c>
      <c r="DT58" s="44">
        <v>2836.7129948364886</v>
      </c>
      <c r="DU58" s="44">
        <v>6848.3958691910493</v>
      </c>
      <c r="DV58" s="44">
        <v>3417.7404111690707</v>
      </c>
      <c r="DW58" s="44">
        <v>6622.9788278613078</v>
      </c>
      <c r="DX58" s="44">
        <v>5930.7375809935202</v>
      </c>
      <c r="DY58" s="44">
        <v>8693.3461123110155</v>
      </c>
      <c r="DZ58" s="44">
        <v>22155.824039653035</v>
      </c>
      <c r="EA58" s="44">
        <v>5268</v>
      </c>
      <c r="EB58" s="44">
        <v>10836.156257046223</v>
      </c>
      <c r="EC58" s="44">
        <v>4949.8491544532126</v>
      </c>
      <c r="ED58" s="44">
        <v>15538.782228179454</v>
      </c>
      <c r="EE58" s="44">
        <v>4870.8342328450262</v>
      </c>
      <c r="EF58" s="44">
        <v>32131.133384733999</v>
      </c>
      <c r="EG58" s="44">
        <v>5505.270624518118</v>
      </c>
      <c r="EH58" s="44">
        <v>4768.5057825751728</v>
      </c>
      <c r="EI58" s="44">
        <v>166164.36929529946</v>
      </c>
      <c r="EJ58" s="44">
        <v>82752.28473738399</v>
      </c>
      <c r="EK58" s="44">
        <v>17263</v>
      </c>
      <c r="EL58" s="44">
        <v>11570.975438596492</v>
      </c>
      <c r="EM58" s="44">
        <v>9071.6877527064025</v>
      </c>
      <c r="EN58" s="44">
        <v>17966.758575714099</v>
      </c>
      <c r="EO58" s="44">
        <v>7482.1353854180243</v>
      </c>
      <c r="EP58" s="44">
        <v>6677.952833927864</v>
      </c>
      <c r="EQ58" s="44">
        <v>33265.52318668252</v>
      </c>
      <c r="ER58" s="44">
        <v>6180.9889021006738</v>
      </c>
      <c r="ES58" s="44">
        <v>1942.786226685796</v>
      </c>
      <c r="ET58" s="44">
        <v>3163.0486500586931</v>
      </c>
      <c r="EU58" s="44">
        <v>8846.9025694535012</v>
      </c>
      <c r="EV58" s="44">
        <v>842.51703406813624</v>
      </c>
      <c r="EW58" s="44">
        <v>17589.452483801295</v>
      </c>
      <c r="EX58" s="44">
        <v>6969.8839092872568</v>
      </c>
      <c r="EY58" s="44">
        <v>14849.547463359639</v>
      </c>
      <c r="EZ58" s="44">
        <v>2064.0297632468996</v>
      </c>
      <c r="FA58" s="44">
        <v>28017.619648348184</v>
      </c>
      <c r="FB58" s="44">
        <v>6116</v>
      </c>
      <c r="FC58" s="44">
        <v>39496.125469405786</v>
      </c>
      <c r="FD58" s="44">
        <v>7396.1066516347237</v>
      </c>
      <c r="FE58" s="44">
        <v>1804.9639283220852</v>
      </c>
      <c r="FF58" s="44">
        <v>3401.8268320180382</v>
      </c>
      <c r="FG58" s="44">
        <v>1911.1386696730551</v>
      </c>
      <c r="FH58" s="44">
        <v>1478.3514079590411</v>
      </c>
      <c r="FI58" s="44">
        <v>25432.454512570086</v>
      </c>
      <c r="FJ58" s="44">
        <v>24382.952432627961</v>
      </c>
      <c r="FK58" s="44">
        <v>19803.787583970348</v>
      </c>
      <c r="FL58" s="44">
        <v>36604.546565138196</v>
      </c>
      <c r="FM58" s="44">
        <v>42095.097124253938</v>
      </c>
      <c r="FN58" s="44">
        <v>175057.32339811517</v>
      </c>
      <c r="FO58" s="44">
        <v>16346.3543136191</v>
      </c>
      <c r="FP58" s="44">
        <v>21477.212416029652</v>
      </c>
      <c r="FQ58" s="44">
        <v>12105.215771387231</v>
      </c>
      <c r="FR58" s="44">
        <v>2055.8739374208717</v>
      </c>
      <c r="FS58" s="44">
        <v>2156.5111231687465</v>
      </c>
      <c r="FT58" s="44">
        <v>1405</v>
      </c>
      <c r="FU58" s="44">
        <v>15059.772717023676</v>
      </c>
      <c r="FV58" s="44">
        <v>12326.844419391206</v>
      </c>
      <c r="FW58" s="44">
        <v>2320.667907842681</v>
      </c>
      <c r="FX58" s="44">
        <v>1409.5908773562951</v>
      </c>
      <c r="FY58" s="44">
        <v>54094.022967342411</v>
      </c>
      <c r="FZ58" s="43">
        <f t="shared" si="15"/>
        <v>8206424.5150005575</v>
      </c>
      <c r="GA58" s="44"/>
      <c r="GB58" s="44"/>
      <c r="GC58" s="44"/>
      <c r="GD58" s="44"/>
      <c r="GE58" s="5"/>
      <c r="GF58" s="5"/>
      <c r="GG58" s="5"/>
      <c r="GH58" s="5"/>
      <c r="GI58" s="5"/>
      <c r="GJ58" s="5"/>
      <c r="GK58" s="5"/>
      <c r="GL58" s="5"/>
      <c r="GM58" s="5"/>
    </row>
    <row r="59" spans="1:256" x14ac:dyDescent="0.2">
      <c r="A59" s="71" t="s">
        <v>314</v>
      </c>
      <c r="B59" s="43" t="s">
        <v>315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2">
        <v>0</v>
      </c>
      <c r="X59" s="44">
        <v>0</v>
      </c>
      <c r="Y59" s="44">
        <v>0</v>
      </c>
      <c r="Z59" s="44">
        <v>0</v>
      </c>
      <c r="AA59" s="44">
        <v>0</v>
      </c>
      <c r="AB59" s="44">
        <v>0</v>
      </c>
      <c r="AC59" s="44">
        <v>0</v>
      </c>
      <c r="AD59" s="44">
        <v>0</v>
      </c>
      <c r="AE59" s="44">
        <v>0</v>
      </c>
      <c r="AF59" s="44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L59" s="44">
        <v>0</v>
      </c>
      <c r="AM59" s="44">
        <v>0</v>
      </c>
      <c r="AN59" s="44">
        <v>0</v>
      </c>
      <c r="AO59" s="44">
        <v>0</v>
      </c>
      <c r="AP59" s="44">
        <v>0</v>
      </c>
      <c r="AQ59" s="44">
        <v>10697.43</v>
      </c>
      <c r="AR59" s="44">
        <v>0</v>
      </c>
      <c r="AS59" s="44">
        <v>0</v>
      </c>
      <c r="AT59" s="44">
        <v>0</v>
      </c>
      <c r="AU59" s="44">
        <v>0</v>
      </c>
      <c r="AV59" s="44">
        <v>0</v>
      </c>
      <c r="AW59" s="44">
        <v>0</v>
      </c>
      <c r="AX59" s="44">
        <v>0</v>
      </c>
      <c r="AY59" s="44">
        <v>0</v>
      </c>
      <c r="AZ59" s="44">
        <v>0</v>
      </c>
      <c r="BA59" s="44">
        <v>0</v>
      </c>
      <c r="BB59" s="44">
        <v>0</v>
      </c>
      <c r="BC59" s="44">
        <v>0</v>
      </c>
      <c r="BD59" s="44">
        <v>0</v>
      </c>
      <c r="BE59" s="44">
        <v>0</v>
      </c>
      <c r="BF59" s="44">
        <v>0</v>
      </c>
      <c r="BG59" s="44">
        <v>0</v>
      </c>
      <c r="BH59" s="44">
        <v>0</v>
      </c>
      <c r="BI59" s="44">
        <v>0</v>
      </c>
      <c r="BJ59" s="44">
        <v>0</v>
      </c>
      <c r="BK59" s="44">
        <v>0</v>
      </c>
      <c r="BL59" s="44">
        <v>0</v>
      </c>
      <c r="BM59" s="44">
        <v>0</v>
      </c>
      <c r="BN59" s="44">
        <v>0</v>
      </c>
      <c r="BO59" s="44">
        <v>0</v>
      </c>
      <c r="BP59" s="44">
        <v>0</v>
      </c>
      <c r="BQ59" s="44">
        <v>0</v>
      </c>
      <c r="BR59" s="44">
        <v>0</v>
      </c>
      <c r="BS59" s="44">
        <v>0</v>
      </c>
      <c r="BT59" s="44">
        <v>0</v>
      </c>
      <c r="BU59" s="44">
        <v>0</v>
      </c>
      <c r="BV59" s="44">
        <v>0</v>
      </c>
      <c r="BW59" s="44">
        <v>83368.38</v>
      </c>
      <c r="BX59" s="44">
        <v>0</v>
      </c>
      <c r="BY59" s="44">
        <v>93305.95</v>
      </c>
      <c r="BZ59" s="44">
        <v>0</v>
      </c>
      <c r="CA59" s="44">
        <v>0</v>
      </c>
      <c r="CB59" s="44">
        <v>0</v>
      </c>
      <c r="CC59" s="44">
        <v>0</v>
      </c>
      <c r="CD59" s="44">
        <v>0</v>
      </c>
      <c r="CE59" s="44">
        <v>0</v>
      </c>
      <c r="CF59" s="44">
        <v>0</v>
      </c>
      <c r="CG59" s="44">
        <v>0</v>
      </c>
      <c r="CH59" s="44">
        <v>0</v>
      </c>
      <c r="CI59" s="44">
        <v>0</v>
      </c>
      <c r="CJ59" s="44">
        <v>0</v>
      </c>
      <c r="CK59" s="44">
        <v>96064.8</v>
      </c>
      <c r="CL59" s="44">
        <v>0</v>
      </c>
      <c r="CM59" s="44">
        <v>0</v>
      </c>
      <c r="CN59" s="44">
        <v>67739.05</v>
      </c>
      <c r="CO59" s="44">
        <v>0</v>
      </c>
      <c r="CP59" s="44">
        <v>0</v>
      </c>
      <c r="CQ59" s="44">
        <v>0</v>
      </c>
      <c r="CR59" s="44">
        <v>0</v>
      </c>
      <c r="CS59" s="44">
        <v>0</v>
      </c>
      <c r="CT59" s="44">
        <v>0</v>
      </c>
      <c r="CU59" s="44">
        <v>0</v>
      </c>
      <c r="CV59" s="44">
        <v>0</v>
      </c>
      <c r="CW59" s="44">
        <v>0</v>
      </c>
      <c r="CX59" s="44">
        <v>0</v>
      </c>
      <c r="CY59" s="44">
        <v>0</v>
      </c>
      <c r="CZ59" s="44">
        <v>169034.51</v>
      </c>
      <c r="DA59" s="44">
        <v>0</v>
      </c>
      <c r="DB59" s="44">
        <v>0</v>
      </c>
      <c r="DC59" s="44">
        <v>0</v>
      </c>
      <c r="DD59" s="44">
        <v>0</v>
      </c>
      <c r="DE59" s="44">
        <v>0</v>
      </c>
      <c r="DF59" s="44">
        <v>91797.75</v>
      </c>
      <c r="DG59" s="44">
        <v>0</v>
      </c>
      <c r="DH59" s="44">
        <v>34297.26</v>
      </c>
      <c r="DI59" s="44">
        <v>0</v>
      </c>
      <c r="DJ59" s="44">
        <v>0</v>
      </c>
      <c r="DK59" s="44">
        <v>0</v>
      </c>
      <c r="DL59" s="44">
        <v>0</v>
      </c>
      <c r="DM59" s="44">
        <v>65327.35</v>
      </c>
      <c r="DN59" s="44">
        <v>0</v>
      </c>
      <c r="DO59" s="44">
        <v>0</v>
      </c>
      <c r="DP59" s="44">
        <v>0</v>
      </c>
      <c r="DQ59" s="44">
        <v>0</v>
      </c>
      <c r="DR59" s="44">
        <v>0</v>
      </c>
      <c r="DS59" s="44">
        <v>0</v>
      </c>
      <c r="DT59" s="44">
        <v>0</v>
      </c>
      <c r="DU59" s="44">
        <v>0</v>
      </c>
      <c r="DV59" s="44">
        <v>0</v>
      </c>
      <c r="DW59" s="44">
        <v>0</v>
      </c>
      <c r="DX59" s="44">
        <v>0</v>
      </c>
      <c r="DY59" s="44">
        <v>0</v>
      </c>
      <c r="DZ59" s="44">
        <v>0</v>
      </c>
      <c r="EA59" s="44">
        <v>157145.55037853363</v>
      </c>
      <c r="EB59" s="44">
        <v>0</v>
      </c>
      <c r="EC59" s="44">
        <v>0</v>
      </c>
      <c r="ED59" s="44">
        <v>0</v>
      </c>
      <c r="EE59" s="44">
        <v>0</v>
      </c>
      <c r="EF59" s="44">
        <v>0</v>
      </c>
      <c r="EG59" s="44">
        <v>0</v>
      </c>
      <c r="EH59" s="44">
        <v>0</v>
      </c>
      <c r="EI59" s="44">
        <v>0</v>
      </c>
      <c r="EJ59" s="44">
        <v>90600.97</v>
      </c>
      <c r="EK59" s="44">
        <v>0</v>
      </c>
      <c r="EL59" s="44">
        <v>0</v>
      </c>
      <c r="EM59" s="44">
        <v>0</v>
      </c>
      <c r="EN59" s="44">
        <v>0</v>
      </c>
      <c r="EO59" s="44">
        <v>0</v>
      </c>
      <c r="EP59" s="44">
        <v>0</v>
      </c>
      <c r="EQ59" s="44">
        <v>0</v>
      </c>
      <c r="ER59" s="44">
        <v>0</v>
      </c>
      <c r="ES59" s="44">
        <v>0</v>
      </c>
      <c r="ET59" s="44">
        <v>0</v>
      </c>
      <c r="EU59" s="44">
        <v>0</v>
      </c>
      <c r="EV59" s="44">
        <v>0</v>
      </c>
      <c r="EW59" s="44">
        <v>0</v>
      </c>
      <c r="EX59" s="44">
        <v>0</v>
      </c>
      <c r="EY59" s="44">
        <v>0</v>
      </c>
      <c r="EZ59" s="44">
        <v>0</v>
      </c>
      <c r="FA59" s="44">
        <v>0</v>
      </c>
      <c r="FB59" s="44">
        <v>0</v>
      </c>
      <c r="FC59" s="44">
        <v>0</v>
      </c>
      <c r="FD59" s="44">
        <v>0</v>
      </c>
      <c r="FE59" s="44">
        <v>0</v>
      </c>
      <c r="FF59" s="44">
        <v>0</v>
      </c>
      <c r="FG59" s="44">
        <v>0</v>
      </c>
      <c r="FH59" s="44">
        <v>0</v>
      </c>
      <c r="FI59" s="44">
        <v>0</v>
      </c>
      <c r="FJ59" s="44">
        <v>0</v>
      </c>
      <c r="FK59" s="44">
        <v>0</v>
      </c>
      <c r="FL59" s="44">
        <v>0</v>
      </c>
      <c r="FM59" s="44">
        <v>0</v>
      </c>
      <c r="FN59" s="44">
        <v>0</v>
      </c>
      <c r="FO59" s="44">
        <v>0</v>
      </c>
      <c r="FP59" s="44">
        <v>0</v>
      </c>
      <c r="FQ59" s="44">
        <v>0</v>
      </c>
      <c r="FR59" s="44">
        <v>0</v>
      </c>
      <c r="FS59" s="44">
        <v>0</v>
      </c>
      <c r="FT59" s="44">
        <v>0</v>
      </c>
      <c r="FU59" s="44">
        <v>0</v>
      </c>
      <c r="FV59" s="44">
        <v>0</v>
      </c>
      <c r="FW59" s="44">
        <v>0</v>
      </c>
      <c r="FX59" s="44">
        <v>0</v>
      </c>
      <c r="FY59" s="44">
        <v>0</v>
      </c>
      <c r="FZ59" s="43">
        <f t="shared" si="15"/>
        <v>959379.00037853362</v>
      </c>
      <c r="GA59" s="44"/>
      <c r="GB59" s="44"/>
      <c r="GC59" s="44"/>
      <c r="GD59" s="44"/>
      <c r="GE59" s="44"/>
      <c r="GF59" s="44"/>
      <c r="GG59" s="5"/>
      <c r="GH59" s="44"/>
      <c r="GI59" s="44"/>
      <c r="GJ59" s="44"/>
      <c r="GK59" s="44"/>
      <c r="GL59" s="44"/>
      <c r="GM59" s="44"/>
    </row>
    <row r="60" spans="1:256" x14ac:dyDescent="0.2">
      <c r="A60" s="3" t="s">
        <v>316</v>
      </c>
      <c r="B60" s="2" t="s">
        <v>317</v>
      </c>
      <c r="C60" s="5">
        <f>ROUND(SUM(C53:C59),2)</f>
        <v>1485346.33</v>
      </c>
      <c r="D60" s="5">
        <f t="shared" ref="D60:BO60" si="16">ROUND(SUM(D53:D59),2)</f>
        <v>8948864.2100000009</v>
      </c>
      <c r="E60" s="5">
        <f t="shared" si="16"/>
        <v>1950012.36</v>
      </c>
      <c r="F60" s="5">
        <f t="shared" si="16"/>
        <v>3474727.16</v>
      </c>
      <c r="G60" s="5">
        <f t="shared" si="16"/>
        <v>416906.46</v>
      </c>
      <c r="H60" s="5">
        <f t="shared" si="16"/>
        <v>163511.29999999999</v>
      </c>
      <c r="I60" s="5">
        <f t="shared" si="16"/>
        <v>2760353.11</v>
      </c>
      <c r="J60" s="5">
        <f t="shared" si="16"/>
        <v>376139.04</v>
      </c>
      <c r="K60" s="5">
        <f t="shared" si="16"/>
        <v>84308.21</v>
      </c>
      <c r="L60" s="5">
        <f t="shared" si="16"/>
        <v>879686.79</v>
      </c>
      <c r="M60" s="5">
        <f t="shared" si="16"/>
        <v>623074.03</v>
      </c>
      <c r="N60" s="5">
        <f t="shared" si="16"/>
        <v>14053248.26</v>
      </c>
      <c r="O60" s="5">
        <f t="shared" si="16"/>
        <v>3844173.77</v>
      </c>
      <c r="P60" s="5">
        <f t="shared" si="16"/>
        <v>36803.15</v>
      </c>
      <c r="Q60" s="5">
        <f t="shared" si="16"/>
        <v>10605695.51</v>
      </c>
      <c r="R60" s="5">
        <f t="shared" si="16"/>
        <v>126871.58</v>
      </c>
      <c r="S60" s="5">
        <f t="shared" si="16"/>
        <v>267795.09999999998</v>
      </c>
      <c r="T60" s="5">
        <f t="shared" si="16"/>
        <v>55340.47</v>
      </c>
      <c r="U60" s="5">
        <f t="shared" si="16"/>
        <v>33593.08</v>
      </c>
      <c r="V60" s="5">
        <f t="shared" si="16"/>
        <v>82883.3</v>
      </c>
      <c r="W60" s="5">
        <f t="shared" si="16"/>
        <v>52175.03</v>
      </c>
      <c r="X60" s="5">
        <f t="shared" si="16"/>
        <v>18464.38</v>
      </c>
      <c r="Y60" s="5">
        <f t="shared" si="16"/>
        <v>111081.53</v>
      </c>
      <c r="Z60" s="5">
        <f t="shared" si="16"/>
        <v>97330.36</v>
      </c>
      <c r="AA60" s="5">
        <f t="shared" si="16"/>
        <v>5608065.8499999996</v>
      </c>
      <c r="AB60" s="5">
        <f t="shared" si="16"/>
        <v>9125437.3800000008</v>
      </c>
      <c r="AC60" s="5">
        <f t="shared" si="16"/>
        <v>140659.04999999999</v>
      </c>
      <c r="AD60" s="5">
        <f t="shared" si="16"/>
        <v>147637.49</v>
      </c>
      <c r="AE60" s="5">
        <f t="shared" si="16"/>
        <v>80418.41</v>
      </c>
      <c r="AF60" s="5">
        <f t="shared" si="16"/>
        <v>84766.64</v>
      </c>
      <c r="AG60" s="5">
        <f t="shared" si="16"/>
        <v>374533.92</v>
      </c>
      <c r="AH60" s="5">
        <f t="shared" si="16"/>
        <v>415245.36</v>
      </c>
      <c r="AI60" s="5">
        <f t="shared" si="16"/>
        <v>112460.1</v>
      </c>
      <c r="AJ60" s="5">
        <f t="shared" si="16"/>
        <v>54598.58</v>
      </c>
      <c r="AK60" s="5">
        <f t="shared" si="16"/>
        <v>60953.16</v>
      </c>
      <c r="AL60" s="5">
        <f t="shared" si="16"/>
        <v>65400.68</v>
      </c>
      <c r="AM60" s="5">
        <f t="shared" si="16"/>
        <v>112410.18</v>
      </c>
      <c r="AN60" s="5">
        <f t="shared" si="16"/>
        <v>120569.54</v>
      </c>
      <c r="AO60" s="5">
        <f t="shared" si="16"/>
        <v>1360280.93</v>
      </c>
      <c r="AP60" s="5">
        <f t="shared" si="16"/>
        <v>21457366.309999999</v>
      </c>
      <c r="AQ60" s="5">
        <f t="shared" si="16"/>
        <v>84795.05</v>
      </c>
      <c r="AR60" s="5">
        <f t="shared" si="16"/>
        <v>10854295.01</v>
      </c>
      <c r="AS60" s="5">
        <f t="shared" si="16"/>
        <v>1060394.33</v>
      </c>
      <c r="AT60" s="5">
        <f t="shared" si="16"/>
        <v>701070.81</v>
      </c>
      <c r="AU60" s="5">
        <f t="shared" si="16"/>
        <v>57245.51</v>
      </c>
      <c r="AV60" s="5">
        <f t="shared" si="16"/>
        <v>143777.85</v>
      </c>
      <c r="AW60" s="5">
        <f t="shared" si="16"/>
        <v>48291.43</v>
      </c>
      <c r="AX60" s="5">
        <f t="shared" si="16"/>
        <v>36001.32</v>
      </c>
      <c r="AY60" s="5">
        <f t="shared" si="16"/>
        <v>132649.57999999999</v>
      </c>
      <c r="AZ60" s="5">
        <f t="shared" si="16"/>
        <v>2686610.43</v>
      </c>
      <c r="BA60" s="5">
        <f t="shared" si="16"/>
        <v>2175130.7000000002</v>
      </c>
      <c r="BB60" s="5">
        <f t="shared" si="16"/>
        <v>1696470.93</v>
      </c>
      <c r="BC60" s="5">
        <f t="shared" si="16"/>
        <v>5861811.8700000001</v>
      </c>
      <c r="BD60" s="5">
        <f t="shared" si="16"/>
        <v>368319.38</v>
      </c>
      <c r="BE60" s="5">
        <f t="shared" si="16"/>
        <v>176176.35</v>
      </c>
      <c r="BF60" s="5">
        <f t="shared" si="16"/>
        <v>4368229.76</v>
      </c>
      <c r="BG60" s="5">
        <f t="shared" si="16"/>
        <v>275898.46999999997</v>
      </c>
      <c r="BH60" s="5">
        <f t="shared" si="16"/>
        <v>140547.65</v>
      </c>
      <c r="BI60" s="5">
        <f t="shared" si="16"/>
        <v>90732.98</v>
      </c>
      <c r="BJ60" s="5">
        <f t="shared" si="16"/>
        <v>1245183.98</v>
      </c>
      <c r="BK60" s="5">
        <f t="shared" si="16"/>
        <v>2581929.4300000002</v>
      </c>
      <c r="BL60" s="5">
        <f t="shared" si="16"/>
        <v>51250.68</v>
      </c>
      <c r="BM60" s="5">
        <f t="shared" si="16"/>
        <v>111871.12</v>
      </c>
      <c r="BN60" s="5">
        <f t="shared" si="16"/>
        <v>1048498.2</v>
      </c>
      <c r="BO60" s="5">
        <f t="shared" si="16"/>
        <v>396274.85</v>
      </c>
      <c r="BP60" s="5">
        <f t="shared" ref="BP60:EA60" si="17">ROUND(SUM(BP53:BP59),2)</f>
        <v>93375.89</v>
      </c>
      <c r="BQ60" s="5">
        <f t="shared" si="17"/>
        <v>712435.13</v>
      </c>
      <c r="BR60" s="5">
        <f t="shared" si="17"/>
        <v>709851.74</v>
      </c>
      <c r="BS60" s="5">
        <f t="shared" si="17"/>
        <v>177483.98</v>
      </c>
      <c r="BT60" s="5">
        <f t="shared" si="17"/>
        <v>83031.960000000006</v>
      </c>
      <c r="BU60" s="5">
        <f t="shared" si="17"/>
        <v>177581.73</v>
      </c>
      <c r="BV60" s="5">
        <f t="shared" si="17"/>
        <v>183285.17</v>
      </c>
      <c r="BW60" s="5">
        <f t="shared" si="17"/>
        <v>452988.78</v>
      </c>
      <c r="BX60" s="5">
        <f t="shared" si="17"/>
        <v>13027.69</v>
      </c>
      <c r="BY60" s="5">
        <f t="shared" si="17"/>
        <v>200267.16</v>
      </c>
      <c r="BZ60" s="5">
        <f t="shared" si="17"/>
        <v>28030.68</v>
      </c>
      <c r="CA60" s="5">
        <f t="shared" si="17"/>
        <v>97496.86</v>
      </c>
      <c r="CB60" s="5">
        <f t="shared" si="17"/>
        <v>21734184.109999999</v>
      </c>
      <c r="CC60" s="5">
        <f t="shared" si="17"/>
        <v>53180.03</v>
      </c>
      <c r="CD60" s="5">
        <f t="shared" si="17"/>
        <v>29113.69</v>
      </c>
      <c r="CE60" s="5">
        <f t="shared" si="17"/>
        <v>81851.13</v>
      </c>
      <c r="CF60" s="5">
        <f t="shared" si="17"/>
        <v>46641.82</v>
      </c>
      <c r="CG60" s="5">
        <f t="shared" si="17"/>
        <v>57566.87</v>
      </c>
      <c r="CH60" s="5">
        <f t="shared" si="17"/>
        <v>43120.93</v>
      </c>
      <c r="CI60" s="5">
        <f t="shared" si="17"/>
        <v>132196.81</v>
      </c>
      <c r="CJ60" s="5">
        <f t="shared" si="17"/>
        <v>224294.62</v>
      </c>
      <c r="CK60" s="5">
        <f t="shared" si="17"/>
        <v>774743.86</v>
      </c>
      <c r="CL60" s="5">
        <f t="shared" si="17"/>
        <v>218364.07</v>
      </c>
      <c r="CM60" s="5">
        <f t="shared" si="17"/>
        <v>227562.33</v>
      </c>
      <c r="CN60" s="5">
        <f t="shared" si="17"/>
        <v>6024243.5999999996</v>
      </c>
      <c r="CO60" s="5">
        <f t="shared" si="17"/>
        <v>4007368.88</v>
      </c>
      <c r="CP60" s="5">
        <f t="shared" si="17"/>
        <v>353222.95</v>
      </c>
      <c r="CQ60" s="5">
        <f t="shared" si="17"/>
        <v>246724.43</v>
      </c>
      <c r="CR60" s="5">
        <f t="shared" si="17"/>
        <v>58631.55</v>
      </c>
      <c r="CS60" s="5">
        <f t="shared" si="17"/>
        <v>99519.31</v>
      </c>
      <c r="CT60" s="5">
        <f t="shared" si="17"/>
        <v>69067.91</v>
      </c>
      <c r="CU60" s="5">
        <f t="shared" si="17"/>
        <v>66709.97</v>
      </c>
      <c r="CV60" s="5">
        <f t="shared" si="17"/>
        <v>55414.27</v>
      </c>
      <c r="CW60" s="5">
        <f t="shared" si="17"/>
        <v>83997.54</v>
      </c>
      <c r="CX60" s="5">
        <f t="shared" si="17"/>
        <v>116849.8</v>
      </c>
      <c r="CY60" s="5">
        <f t="shared" si="17"/>
        <v>45502.12</v>
      </c>
      <c r="CZ60" s="5">
        <f t="shared" si="17"/>
        <v>1124692.4099999999</v>
      </c>
      <c r="DA60" s="5">
        <f t="shared" si="17"/>
        <v>76395.520000000004</v>
      </c>
      <c r="DB60" s="5">
        <f t="shared" si="17"/>
        <v>112816.49</v>
      </c>
      <c r="DC60" s="5">
        <f t="shared" si="17"/>
        <v>82927.210000000006</v>
      </c>
      <c r="DD60" s="5">
        <f t="shared" si="17"/>
        <v>24737.86</v>
      </c>
      <c r="DE60" s="5">
        <f t="shared" si="17"/>
        <v>62291.31</v>
      </c>
      <c r="DF60" s="5">
        <f t="shared" si="17"/>
        <v>6482548.8300000001</v>
      </c>
      <c r="DG60" s="5">
        <f t="shared" si="17"/>
        <v>44051.3</v>
      </c>
      <c r="DH60" s="5">
        <f t="shared" si="17"/>
        <v>696842.27</v>
      </c>
      <c r="DI60" s="5">
        <f t="shared" si="17"/>
        <v>705269.87</v>
      </c>
      <c r="DJ60" s="5">
        <f t="shared" si="17"/>
        <v>130465.01</v>
      </c>
      <c r="DK60" s="5">
        <f t="shared" si="17"/>
        <v>53642.16</v>
      </c>
      <c r="DL60" s="5">
        <f t="shared" si="17"/>
        <v>1584619.1</v>
      </c>
      <c r="DM60" s="5">
        <f t="shared" si="17"/>
        <v>140008.45000000001</v>
      </c>
      <c r="DN60" s="5">
        <f t="shared" si="17"/>
        <v>250846.56</v>
      </c>
      <c r="DO60" s="5">
        <f t="shared" si="17"/>
        <v>746632.92</v>
      </c>
      <c r="DP60" s="5">
        <f t="shared" si="17"/>
        <v>78071.600000000006</v>
      </c>
      <c r="DQ60" s="5">
        <f t="shared" si="17"/>
        <v>130520.61</v>
      </c>
      <c r="DR60" s="5">
        <f t="shared" si="17"/>
        <v>257609.24</v>
      </c>
      <c r="DS60" s="5">
        <f t="shared" si="17"/>
        <v>139837.84</v>
      </c>
      <c r="DT60" s="5">
        <f t="shared" si="17"/>
        <v>12026.28</v>
      </c>
      <c r="DU60" s="5">
        <f t="shared" si="17"/>
        <v>88585.69</v>
      </c>
      <c r="DV60" s="5">
        <f t="shared" si="17"/>
        <v>64362.74</v>
      </c>
      <c r="DW60" s="5">
        <f t="shared" si="17"/>
        <v>71614.17</v>
      </c>
      <c r="DX60" s="5">
        <f t="shared" si="17"/>
        <v>65211.96</v>
      </c>
      <c r="DY60" s="5">
        <f t="shared" si="17"/>
        <v>72222.12</v>
      </c>
      <c r="DZ60" s="5">
        <f t="shared" si="17"/>
        <v>288159.17</v>
      </c>
      <c r="EA60" s="5">
        <f t="shared" si="17"/>
        <v>305683.78000000003</v>
      </c>
      <c r="EB60" s="5">
        <f t="shared" ref="EB60:FY60" si="18">ROUND(SUM(EB53:EB59),2)</f>
        <v>150745.91</v>
      </c>
      <c r="EC60" s="5">
        <f t="shared" si="18"/>
        <v>93984.6</v>
      </c>
      <c r="ED60" s="5">
        <f t="shared" si="18"/>
        <v>338950.46</v>
      </c>
      <c r="EE60" s="5">
        <f t="shared" si="18"/>
        <v>56894.13</v>
      </c>
      <c r="EF60" s="5">
        <f t="shared" si="18"/>
        <v>226215.31</v>
      </c>
      <c r="EG60" s="5">
        <f t="shared" si="18"/>
        <v>79855.929999999993</v>
      </c>
      <c r="EH60" s="5">
        <f t="shared" si="18"/>
        <v>30565.119999999999</v>
      </c>
      <c r="EI60" s="5">
        <f t="shared" si="18"/>
        <v>3823543.47</v>
      </c>
      <c r="EJ60" s="5">
        <f t="shared" si="18"/>
        <v>2112891.4700000002</v>
      </c>
      <c r="EK60" s="5">
        <f t="shared" si="18"/>
        <v>214501.5</v>
      </c>
      <c r="EL60" s="5">
        <f t="shared" si="18"/>
        <v>116936.96000000001</v>
      </c>
      <c r="EM60" s="5">
        <f t="shared" si="18"/>
        <v>108182.47</v>
      </c>
      <c r="EN60" s="5">
        <f t="shared" si="18"/>
        <v>167052.37</v>
      </c>
      <c r="EO60" s="5">
        <f t="shared" si="18"/>
        <v>73333.61</v>
      </c>
      <c r="EP60" s="5">
        <f t="shared" si="18"/>
        <v>157821.93</v>
      </c>
      <c r="EQ60" s="5">
        <f t="shared" si="18"/>
        <v>659129.43999999994</v>
      </c>
      <c r="ER60" s="5">
        <f t="shared" si="18"/>
        <v>186084.91</v>
      </c>
      <c r="ES60" s="5">
        <f t="shared" si="18"/>
        <v>42959.7</v>
      </c>
      <c r="ET60" s="5">
        <f t="shared" si="18"/>
        <v>44766.8</v>
      </c>
      <c r="EU60" s="5">
        <f t="shared" si="18"/>
        <v>110816.07</v>
      </c>
      <c r="EV60" s="5">
        <f t="shared" si="18"/>
        <v>8617.52</v>
      </c>
      <c r="EW60" s="5">
        <f t="shared" si="18"/>
        <v>95270</v>
      </c>
      <c r="EX60" s="5">
        <f t="shared" si="18"/>
        <v>47568.63</v>
      </c>
      <c r="EY60" s="5">
        <f t="shared" si="18"/>
        <v>45556.03</v>
      </c>
      <c r="EZ60" s="5">
        <f t="shared" si="18"/>
        <v>43232.59</v>
      </c>
      <c r="FA60" s="5">
        <f t="shared" si="18"/>
        <v>809066.01</v>
      </c>
      <c r="FB60" s="5">
        <f t="shared" si="18"/>
        <v>153784.19</v>
      </c>
      <c r="FC60" s="5">
        <f t="shared" si="18"/>
        <v>506987.6</v>
      </c>
      <c r="FD60" s="5">
        <f t="shared" si="18"/>
        <v>113187.19</v>
      </c>
      <c r="FE60" s="5">
        <f t="shared" si="18"/>
        <v>72740.61</v>
      </c>
      <c r="FF60" s="5">
        <f t="shared" si="18"/>
        <v>75542.350000000006</v>
      </c>
      <c r="FG60" s="5">
        <f t="shared" si="18"/>
        <v>26361</v>
      </c>
      <c r="FH60" s="5">
        <f t="shared" si="18"/>
        <v>58636.04</v>
      </c>
      <c r="FI60" s="5">
        <f t="shared" si="18"/>
        <v>461933.61</v>
      </c>
      <c r="FJ60" s="5">
        <f t="shared" si="18"/>
        <v>275262.43</v>
      </c>
      <c r="FK60" s="5">
        <f t="shared" si="18"/>
        <v>569673.41</v>
      </c>
      <c r="FL60" s="5">
        <f t="shared" si="18"/>
        <v>761832.77</v>
      </c>
      <c r="FM60" s="5">
        <f t="shared" si="18"/>
        <v>398039.23</v>
      </c>
      <c r="FN60" s="5">
        <f t="shared" si="18"/>
        <v>4857246.1500000004</v>
      </c>
      <c r="FO60" s="5">
        <f t="shared" si="18"/>
        <v>244481.58</v>
      </c>
      <c r="FP60" s="5">
        <f t="shared" si="18"/>
        <v>937265.31</v>
      </c>
      <c r="FQ60" s="5">
        <f t="shared" si="18"/>
        <v>231755.53</v>
      </c>
      <c r="FR60" s="5">
        <f t="shared" si="18"/>
        <v>104021.3</v>
      </c>
      <c r="FS60" s="5">
        <f t="shared" si="18"/>
        <v>87571.69</v>
      </c>
      <c r="FT60" s="5">
        <f t="shared" si="18"/>
        <v>69651.72</v>
      </c>
      <c r="FU60" s="5">
        <f t="shared" si="18"/>
        <v>236859.35</v>
      </c>
      <c r="FV60" s="5">
        <f t="shared" si="18"/>
        <v>172821.22</v>
      </c>
      <c r="FW60" s="5">
        <f t="shared" si="18"/>
        <v>99816.85</v>
      </c>
      <c r="FX60" s="5">
        <f t="shared" si="18"/>
        <v>38951.82</v>
      </c>
      <c r="FY60" s="5">
        <f t="shared" si="18"/>
        <v>443381.45</v>
      </c>
      <c r="FZ60" s="42">
        <f>SUM(C60:FY60)</f>
        <v>198776614.95000017</v>
      </c>
      <c r="GA60" s="44"/>
      <c r="GB60" s="44"/>
      <c r="GC60" s="44"/>
      <c r="GD60" s="44"/>
      <c r="GE60" s="44"/>
      <c r="GF60" s="44"/>
      <c r="GG60" s="5"/>
      <c r="GH60" s="44"/>
      <c r="GI60" s="44"/>
      <c r="GJ60" s="44"/>
      <c r="GK60" s="44"/>
      <c r="GL60" s="44"/>
      <c r="GM60" s="44"/>
    </row>
    <row r="61" spans="1:256" x14ac:dyDescent="0.2">
      <c r="A61" s="44"/>
      <c r="B61" s="2" t="s">
        <v>318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3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  <c r="EO61" s="42"/>
      <c r="EP61" s="42"/>
      <c r="EQ61" s="42"/>
      <c r="ER61" s="42"/>
      <c r="ES61" s="42"/>
      <c r="ET61" s="42"/>
      <c r="EU61" s="42"/>
      <c r="EV61" s="42"/>
      <c r="EW61" s="42"/>
      <c r="EX61" s="42"/>
      <c r="EY61" s="42"/>
      <c r="EZ61" s="42"/>
      <c r="FA61" s="42"/>
      <c r="FB61" s="42"/>
      <c r="FC61" s="42"/>
      <c r="FD61" s="42"/>
      <c r="FE61" s="42"/>
      <c r="FF61" s="42"/>
      <c r="FG61" s="42"/>
      <c r="FH61" s="42"/>
      <c r="FI61" s="42"/>
      <c r="FJ61" s="42"/>
      <c r="FK61" s="42"/>
      <c r="FL61" s="42"/>
      <c r="FM61" s="42"/>
      <c r="FN61" s="42"/>
      <c r="FO61" s="42"/>
      <c r="FP61" s="42"/>
      <c r="FQ61" s="42"/>
      <c r="FR61" s="42"/>
      <c r="FS61" s="42"/>
      <c r="FT61" s="42"/>
      <c r="FU61" s="42"/>
      <c r="FV61" s="42"/>
      <c r="FW61" s="42"/>
      <c r="FX61" s="42"/>
      <c r="FY61" s="42"/>
      <c r="FZ61" s="42"/>
      <c r="GA61" s="44"/>
      <c r="GB61" s="42"/>
      <c r="GC61" s="42"/>
      <c r="GD61" s="42"/>
      <c r="GE61" s="5"/>
      <c r="GF61" s="5"/>
      <c r="GG61" s="5"/>
      <c r="GH61" s="5"/>
      <c r="GI61" s="5"/>
      <c r="GJ61" s="5"/>
      <c r="GK61" s="5"/>
      <c r="GL61" s="5"/>
      <c r="GM61" s="5"/>
    </row>
    <row r="62" spans="1:256" x14ac:dyDescent="0.2">
      <c r="A62" s="44"/>
      <c r="B62" s="2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9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42"/>
      <c r="GA62" s="42"/>
      <c r="GB62" s="42"/>
      <c r="GC62" s="42"/>
      <c r="GD62" s="42"/>
      <c r="GE62" s="5"/>
      <c r="GF62" s="5"/>
      <c r="GG62" s="5"/>
      <c r="GH62" s="5"/>
      <c r="GI62" s="5"/>
      <c r="GJ62" s="5"/>
      <c r="GK62" s="5"/>
      <c r="GL62" s="5"/>
      <c r="GM62" s="5"/>
    </row>
    <row r="63" spans="1:256" ht="15.75" x14ac:dyDescent="0.25">
      <c r="A63" s="44"/>
      <c r="B63" s="41" t="s">
        <v>319</v>
      </c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3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  <c r="EW63" s="42"/>
      <c r="EX63" s="42"/>
      <c r="EY63" s="42"/>
      <c r="EZ63" s="42"/>
      <c r="FA63" s="42"/>
      <c r="FB63" s="42"/>
      <c r="FC63" s="42"/>
      <c r="FD63" s="42"/>
      <c r="FE63" s="42"/>
      <c r="FF63" s="42"/>
      <c r="FG63" s="42"/>
      <c r="FH63" s="42"/>
      <c r="FI63" s="42"/>
      <c r="FJ63" s="42"/>
      <c r="FK63" s="42"/>
      <c r="FL63" s="42"/>
      <c r="FM63" s="42"/>
      <c r="FN63" s="42"/>
      <c r="FO63" s="42"/>
      <c r="FP63" s="42"/>
      <c r="FQ63" s="42"/>
      <c r="FR63" s="42"/>
      <c r="FS63" s="42"/>
      <c r="FT63" s="42"/>
      <c r="FU63" s="42"/>
      <c r="FV63" s="42"/>
      <c r="FW63" s="42"/>
      <c r="FX63" s="42"/>
      <c r="FY63" s="42"/>
      <c r="FZ63" s="42"/>
      <c r="GA63" s="42"/>
      <c r="GB63" s="42"/>
      <c r="GC63" s="42"/>
      <c r="GD63" s="42"/>
      <c r="GE63" s="5"/>
      <c r="GF63" s="5"/>
      <c r="GG63" s="5"/>
      <c r="GH63" s="5"/>
      <c r="GI63" s="5"/>
      <c r="GJ63" s="5"/>
      <c r="GK63" s="5"/>
      <c r="GL63" s="5"/>
      <c r="GM63" s="5"/>
    </row>
    <row r="64" spans="1:256" x14ac:dyDescent="0.2">
      <c r="A64" s="4" t="s">
        <v>320</v>
      </c>
      <c r="B64" s="2" t="s">
        <v>321</v>
      </c>
      <c r="C64" s="48">
        <v>3.6999999999999998E-2</v>
      </c>
      <c r="D64" s="48">
        <v>3.6999999999999998E-2</v>
      </c>
      <c r="E64" s="48">
        <v>3.6999999999999998E-2</v>
      </c>
      <c r="F64" s="48">
        <v>3.6999999999999998E-2</v>
      </c>
      <c r="G64" s="48">
        <v>3.6999999999999998E-2</v>
      </c>
      <c r="H64" s="48">
        <v>3.6999999999999998E-2</v>
      </c>
      <c r="I64" s="48">
        <v>3.6999999999999998E-2</v>
      </c>
      <c r="J64" s="48">
        <v>3.6999999999999998E-2</v>
      </c>
      <c r="K64" s="48">
        <v>3.6999999999999998E-2</v>
      </c>
      <c r="L64" s="48">
        <v>3.6999999999999998E-2</v>
      </c>
      <c r="M64" s="48">
        <v>3.6999999999999998E-2</v>
      </c>
      <c r="N64" s="48">
        <v>3.6999999999999998E-2</v>
      </c>
      <c r="O64" s="48">
        <v>3.6999999999999998E-2</v>
      </c>
      <c r="P64" s="48">
        <v>3.6999999999999998E-2</v>
      </c>
      <c r="Q64" s="48">
        <v>3.6999999999999998E-2</v>
      </c>
      <c r="R64" s="48">
        <v>3.6999999999999998E-2</v>
      </c>
      <c r="S64" s="48">
        <v>3.6999999999999998E-2</v>
      </c>
      <c r="T64" s="48">
        <v>3.6999999999999998E-2</v>
      </c>
      <c r="U64" s="48">
        <v>3.6999999999999998E-2</v>
      </c>
      <c r="V64" s="48">
        <v>3.6999999999999998E-2</v>
      </c>
      <c r="W64" s="48">
        <v>3.6999999999999998E-2</v>
      </c>
      <c r="X64" s="48">
        <v>3.6999999999999998E-2</v>
      </c>
      <c r="Y64" s="48">
        <v>3.6999999999999998E-2</v>
      </c>
      <c r="Z64" s="48">
        <v>3.6999999999999998E-2</v>
      </c>
      <c r="AA64" s="48">
        <v>3.6999999999999998E-2</v>
      </c>
      <c r="AB64" s="48">
        <v>3.6999999999999998E-2</v>
      </c>
      <c r="AC64" s="48">
        <v>3.6999999999999998E-2</v>
      </c>
      <c r="AD64" s="48">
        <v>3.6999999999999998E-2</v>
      </c>
      <c r="AE64" s="48">
        <v>3.6999999999999998E-2</v>
      </c>
      <c r="AF64" s="48">
        <v>3.6999999999999998E-2</v>
      </c>
      <c r="AG64" s="48">
        <v>3.6999999999999998E-2</v>
      </c>
      <c r="AH64" s="48">
        <v>3.6999999999999998E-2</v>
      </c>
      <c r="AI64" s="48">
        <v>3.6999999999999998E-2</v>
      </c>
      <c r="AJ64" s="48">
        <v>3.6999999999999998E-2</v>
      </c>
      <c r="AK64" s="48">
        <v>3.6999999999999998E-2</v>
      </c>
      <c r="AL64" s="48">
        <v>3.6999999999999998E-2</v>
      </c>
      <c r="AM64" s="48">
        <v>3.6999999999999998E-2</v>
      </c>
      <c r="AN64" s="48">
        <v>3.6999999999999998E-2</v>
      </c>
      <c r="AO64" s="48">
        <v>3.6999999999999998E-2</v>
      </c>
      <c r="AP64" s="48">
        <v>3.6999999999999998E-2</v>
      </c>
      <c r="AQ64" s="48">
        <v>3.6999999999999998E-2</v>
      </c>
      <c r="AR64" s="48">
        <v>3.6999999999999998E-2</v>
      </c>
      <c r="AS64" s="48">
        <v>3.6999999999999998E-2</v>
      </c>
      <c r="AT64" s="48">
        <v>3.6999999999999998E-2</v>
      </c>
      <c r="AU64" s="48">
        <v>3.6999999999999998E-2</v>
      </c>
      <c r="AV64" s="48">
        <v>3.6999999999999998E-2</v>
      </c>
      <c r="AW64" s="48">
        <v>3.6999999999999998E-2</v>
      </c>
      <c r="AX64" s="48">
        <v>3.6999999999999998E-2</v>
      </c>
      <c r="AY64" s="48">
        <v>3.6999999999999998E-2</v>
      </c>
      <c r="AZ64" s="48">
        <v>3.6999999999999998E-2</v>
      </c>
      <c r="BA64" s="48">
        <v>3.6999999999999998E-2</v>
      </c>
      <c r="BB64" s="48">
        <v>3.6999999999999998E-2</v>
      </c>
      <c r="BC64" s="48">
        <v>3.6999999999999998E-2</v>
      </c>
      <c r="BD64" s="48">
        <v>3.6999999999999998E-2</v>
      </c>
      <c r="BE64" s="48">
        <v>3.6999999999999998E-2</v>
      </c>
      <c r="BF64" s="48">
        <v>3.6999999999999998E-2</v>
      </c>
      <c r="BG64" s="48">
        <v>3.6999999999999998E-2</v>
      </c>
      <c r="BH64" s="48">
        <v>3.6999999999999998E-2</v>
      </c>
      <c r="BI64" s="48">
        <v>3.6999999999999998E-2</v>
      </c>
      <c r="BJ64" s="48">
        <v>3.6999999999999998E-2</v>
      </c>
      <c r="BK64" s="48">
        <v>3.6999999999999998E-2</v>
      </c>
      <c r="BL64" s="48">
        <v>3.6999999999999998E-2</v>
      </c>
      <c r="BM64" s="48">
        <v>3.6999999999999998E-2</v>
      </c>
      <c r="BN64" s="48">
        <v>3.6999999999999998E-2</v>
      </c>
      <c r="BO64" s="48">
        <v>3.6999999999999998E-2</v>
      </c>
      <c r="BP64" s="48">
        <v>3.6999999999999998E-2</v>
      </c>
      <c r="BQ64" s="48">
        <v>3.6999999999999998E-2</v>
      </c>
      <c r="BR64" s="48">
        <v>3.6999999999999998E-2</v>
      </c>
      <c r="BS64" s="48">
        <v>3.6999999999999998E-2</v>
      </c>
      <c r="BT64" s="48">
        <v>3.6999999999999998E-2</v>
      </c>
      <c r="BU64" s="48">
        <v>3.6999999999999998E-2</v>
      </c>
      <c r="BV64" s="48">
        <v>3.6999999999999998E-2</v>
      </c>
      <c r="BW64" s="48">
        <v>3.6999999999999998E-2</v>
      </c>
      <c r="BX64" s="48">
        <v>3.6999999999999998E-2</v>
      </c>
      <c r="BY64" s="48">
        <v>3.6999999999999998E-2</v>
      </c>
      <c r="BZ64" s="48">
        <v>3.6999999999999998E-2</v>
      </c>
      <c r="CA64" s="48">
        <v>3.6999999999999998E-2</v>
      </c>
      <c r="CB64" s="48">
        <v>3.6999999999999998E-2</v>
      </c>
      <c r="CC64" s="48">
        <v>3.6999999999999998E-2</v>
      </c>
      <c r="CD64" s="48">
        <v>3.6999999999999998E-2</v>
      </c>
      <c r="CE64" s="48">
        <v>3.6999999999999998E-2</v>
      </c>
      <c r="CF64" s="48">
        <v>3.6999999999999998E-2</v>
      </c>
      <c r="CG64" s="48">
        <v>3.6999999999999998E-2</v>
      </c>
      <c r="CH64" s="48">
        <v>3.6999999999999998E-2</v>
      </c>
      <c r="CI64" s="48">
        <v>3.6999999999999998E-2</v>
      </c>
      <c r="CJ64" s="48">
        <v>3.6999999999999998E-2</v>
      </c>
      <c r="CK64" s="48">
        <v>3.6999999999999998E-2</v>
      </c>
      <c r="CL64" s="48">
        <v>3.6999999999999998E-2</v>
      </c>
      <c r="CM64" s="48">
        <v>3.6999999999999998E-2</v>
      </c>
      <c r="CN64" s="48">
        <v>3.6999999999999998E-2</v>
      </c>
      <c r="CO64" s="48">
        <v>3.6999999999999998E-2</v>
      </c>
      <c r="CP64" s="48">
        <v>3.6999999999999998E-2</v>
      </c>
      <c r="CQ64" s="48">
        <v>3.6999999999999998E-2</v>
      </c>
      <c r="CR64" s="48">
        <v>3.6999999999999998E-2</v>
      </c>
      <c r="CS64" s="48">
        <v>3.6999999999999998E-2</v>
      </c>
      <c r="CT64" s="48">
        <v>3.6999999999999998E-2</v>
      </c>
      <c r="CU64" s="48">
        <v>3.6999999999999998E-2</v>
      </c>
      <c r="CV64" s="48">
        <v>3.6999999999999998E-2</v>
      </c>
      <c r="CW64" s="48">
        <v>3.6999999999999998E-2</v>
      </c>
      <c r="CX64" s="48">
        <v>3.6999999999999998E-2</v>
      </c>
      <c r="CY64" s="48">
        <v>3.6999999999999998E-2</v>
      </c>
      <c r="CZ64" s="48">
        <v>3.6999999999999998E-2</v>
      </c>
      <c r="DA64" s="48">
        <v>3.6999999999999998E-2</v>
      </c>
      <c r="DB64" s="48">
        <v>3.6999999999999998E-2</v>
      </c>
      <c r="DC64" s="48">
        <v>3.6999999999999998E-2</v>
      </c>
      <c r="DD64" s="48">
        <v>3.6999999999999998E-2</v>
      </c>
      <c r="DE64" s="48">
        <v>3.6999999999999998E-2</v>
      </c>
      <c r="DF64" s="48">
        <v>3.6999999999999998E-2</v>
      </c>
      <c r="DG64" s="48">
        <v>3.6999999999999998E-2</v>
      </c>
      <c r="DH64" s="48">
        <v>3.6999999999999998E-2</v>
      </c>
      <c r="DI64" s="48">
        <v>3.6999999999999998E-2</v>
      </c>
      <c r="DJ64" s="48">
        <v>3.6999999999999998E-2</v>
      </c>
      <c r="DK64" s="48">
        <v>3.6999999999999998E-2</v>
      </c>
      <c r="DL64" s="48">
        <v>3.6999999999999998E-2</v>
      </c>
      <c r="DM64" s="48">
        <v>3.6999999999999998E-2</v>
      </c>
      <c r="DN64" s="48">
        <v>3.6999999999999998E-2</v>
      </c>
      <c r="DO64" s="48">
        <v>3.6999999999999998E-2</v>
      </c>
      <c r="DP64" s="48">
        <v>3.6999999999999998E-2</v>
      </c>
      <c r="DQ64" s="48">
        <v>3.6999999999999998E-2</v>
      </c>
      <c r="DR64" s="48">
        <v>3.6999999999999998E-2</v>
      </c>
      <c r="DS64" s="48">
        <v>3.6999999999999998E-2</v>
      </c>
      <c r="DT64" s="48">
        <v>3.6999999999999998E-2</v>
      </c>
      <c r="DU64" s="48">
        <v>3.6999999999999998E-2</v>
      </c>
      <c r="DV64" s="48">
        <v>3.6999999999999998E-2</v>
      </c>
      <c r="DW64" s="48">
        <v>3.6999999999999998E-2</v>
      </c>
      <c r="DX64" s="48">
        <v>3.6999999999999998E-2</v>
      </c>
      <c r="DY64" s="48">
        <v>3.6999999999999998E-2</v>
      </c>
      <c r="DZ64" s="48">
        <v>3.6999999999999998E-2</v>
      </c>
      <c r="EA64" s="48">
        <v>3.6999999999999998E-2</v>
      </c>
      <c r="EB64" s="48">
        <v>3.6999999999999998E-2</v>
      </c>
      <c r="EC64" s="48">
        <v>3.6999999999999998E-2</v>
      </c>
      <c r="ED64" s="48">
        <v>3.6999999999999998E-2</v>
      </c>
      <c r="EE64" s="48">
        <v>3.6999999999999998E-2</v>
      </c>
      <c r="EF64" s="48">
        <v>3.6999999999999998E-2</v>
      </c>
      <c r="EG64" s="48">
        <v>3.6999999999999998E-2</v>
      </c>
      <c r="EH64" s="48">
        <v>3.6999999999999998E-2</v>
      </c>
      <c r="EI64" s="48">
        <v>3.6999999999999998E-2</v>
      </c>
      <c r="EJ64" s="48">
        <v>3.6999999999999998E-2</v>
      </c>
      <c r="EK64" s="48">
        <v>3.6999999999999998E-2</v>
      </c>
      <c r="EL64" s="48">
        <v>3.6999999999999998E-2</v>
      </c>
      <c r="EM64" s="48">
        <v>3.6999999999999998E-2</v>
      </c>
      <c r="EN64" s="48">
        <v>3.6999999999999998E-2</v>
      </c>
      <c r="EO64" s="48">
        <v>3.6999999999999998E-2</v>
      </c>
      <c r="EP64" s="48">
        <v>3.6999999999999998E-2</v>
      </c>
      <c r="EQ64" s="48">
        <v>3.6999999999999998E-2</v>
      </c>
      <c r="ER64" s="48">
        <v>3.6999999999999998E-2</v>
      </c>
      <c r="ES64" s="48">
        <v>3.6999999999999998E-2</v>
      </c>
      <c r="ET64" s="48">
        <v>3.6999999999999998E-2</v>
      </c>
      <c r="EU64" s="48">
        <v>3.6999999999999998E-2</v>
      </c>
      <c r="EV64" s="48">
        <v>3.6999999999999998E-2</v>
      </c>
      <c r="EW64" s="48">
        <v>3.6999999999999998E-2</v>
      </c>
      <c r="EX64" s="48">
        <v>3.6999999999999998E-2</v>
      </c>
      <c r="EY64" s="48">
        <v>3.6999999999999998E-2</v>
      </c>
      <c r="EZ64" s="48">
        <v>3.6999999999999998E-2</v>
      </c>
      <c r="FA64" s="48">
        <v>3.6999999999999998E-2</v>
      </c>
      <c r="FB64" s="48">
        <v>3.6999999999999998E-2</v>
      </c>
      <c r="FC64" s="48">
        <v>3.6999999999999998E-2</v>
      </c>
      <c r="FD64" s="48">
        <v>3.6999999999999998E-2</v>
      </c>
      <c r="FE64" s="48">
        <v>3.6999999999999998E-2</v>
      </c>
      <c r="FF64" s="48">
        <v>3.6999999999999998E-2</v>
      </c>
      <c r="FG64" s="48">
        <v>3.6999999999999998E-2</v>
      </c>
      <c r="FH64" s="48">
        <v>3.6999999999999998E-2</v>
      </c>
      <c r="FI64" s="48">
        <v>3.6999999999999998E-2</v>
      </c>
      <c r="FJ64" s="48">
        <v>3.6999999999999998E-2</v>
      </c>
      <c r="FK64" s="48">
        <v>3.6999999999999998E-2</v>
      </c>
      <c r="FL64" s="48">
        <v>3.6999999999999998E-2</v>
      </c>
      <c r="FM64" s="48">
        <v>3.6999999999999998E-2</v>
      </c>
      <c r="FN64" s="48">
        <v>3.6999999999999998E-2</v>
      </c>
      <c r="FO64" s="48">
        <v>3.6999999999999998E-2</v>
      </c>
      <c r="FP64" s="48">
        <v>3.6999999999999998E-2</v>
      </c>
      <c r="FQ64" s="48">
        <v>3.6999999999999998E-2</v>
      </c>
      <c r="FR64" s="48">
        <v>3.6999999999999998E-2</v>
      </c>
      <c r="FS64" s="48">
        <v>3.6999999999999998E-2</v>
      </c>
      <c r="FT64" s="48">
        <v>3.6999999999999998E-2</v>
      </c>
      <c r="FU64" s="48">
        <v>3.6999999999999998E-2</v>
      </c>
      <c r="FV64" s="48">
        <v>3.6999999999999998E-2</v>
      </c>
      <c r="FW64" s="48">
        <v>3.6999999999999998E-2</v>
      </c>
      <c r="FX64" s="48">
        <v>3.6999999999999998E-2</v>
      </c>
      <c r="FY64" s="48"/>
      <c r="FZ64" s="48"/>
      <c r="GA64" s="42"/>
      <c r="GB64" s="42"/>
      <c r="GC64" s="42"/>
      <c r="GD64" s="42"/>
      <c r="GE64" s="5"/>
      <c r="GF64" s="5"/>
      <c r="GG64" s="5"/>
      <c r="GH64" s="5"/>
      <c r="GI64" s="5"/>
      <c r="GJ64" s="5"/>
      <c r="GK64" s="5"/>
      <c r="GL64" s="5"/>
      <c r="GM64" s="5"/>
    </row>
    <row r="65" spans="1:195" x14ac:dyDescent="0.2">
      <c r="A65" s="4" t="s">
        <v>322</v>
      </c>
      <c r="B65" s="2" t="s">
        <v>323</v>
      </c>
      <c r="C65" s="48">
        <v>1.9E-2</v>
      </c>
      <c r="D65" s="48">
        <v>1.9E-2</v>
      </c>
      <c r="E65" s="48">
        <v>1.9E-2</v>
      </c>
      <c r="F65" s="48">
        <v>1.9E-2</v>
      </c>
      <c r="G65" s="48">
        <v>1.9E-2</v>
      </c>
      <c r="H65" s="48">
        <v>1.9E-2</v>
      </c>
      <c r="I65" s="48">
        <v>1.9E-2</v>
      </c>
      <c r="J65" s="48">
        <v>1.9E-2</v>
      </c>
      <c r="K65" s="48">
        <v>1.9E-2</v>
      </c>
      <c r="L65" s="48">
        <v>1.9E-2</v>
      </c>
      <c r="M65" s="48">
        <v>1.9E-2</v>
      </c>
      <c r="N65" s="48">
        <v>1.9E-2</v>
      </c>
      <c r="O65" s="48">
        <v>1.9E-2</v>
      </c>
      <c r="P65" s="48">
        <v>1.9E-2</v>
      </c>
      <c r="Q65" s="48">
        <v>1.9E-2</v>
      </c>
      <c r="R65" s="48">
        <v>1.9E-2</v>
      </c>
      <c r="S65" s="48">
        <v>1.9E-2</v>
      </c>
      <c r="T65" s="48">
        <v>1.9E-2</v>
      </c>
      <c r="U65" s="48">
        <v>1.9E-2</v>
      </c>
      <c r="V65" s="48">
        <v>1.9E-2</v>
      </c>
      <c r="W65" s="48">
        <v>1.9E-2</v>
      </c>
      <c r="X65" s="48">
        <v>1.9E-2</v>
      </c>
      <c r="Y65" s="48">
        <v>1.9E-2</v>
      </c>
      <c r="Z65" s="48">
        <v>1.9E-2</v>
      </c>
      <c r="AA65" s="48">
        <v>1.9E-2</v>
      </c>
      <c r="AB65" s="48">
        <v>1.9E-2</v>
      </c>
      <c r="AC65" s="48">
        <v>1.9E-2</v>
      </c>
      <c r="AD65" s="48">
        <v>1.9E-2</v>
      </c>
      <c r="AE65" s="48">
        <v>1.9E-2</v>
      </c>
      <c r="AF65" s="48">
        <v>1.9E-2</v>
      </c>
      <c r="AG65" s="48">
        <v>1.9E-2</v>
      </c>
      <c r="AH65" s="48">
        <v>1.9E-2</v>
      </c>
      <c r="AI65" s="48">
        <v>1.9E-2</v>
      </c>
      <c r="AJ65" s="48">
        <v>1.9E-2</v>
      </c>
      <c r="AK65" s="48">
        <v>1.9E-2</v>
      </c>
      <c r="AL65" s="48">
        <v>1.9E-2</v>
      </c>
      <c r="AM65" s="48">
        <v>1.9E-2</v>
      </c>
      <c r="AN65" s="48">
        <v>1.9E-2</v>
      </c>
      <c r="AO65" s="48">
        <v>1.9E-2</v>
      </c>
      <c r="AP65" s="48">
        <v>1.9E-2</v>
      </c>
      <c r="AQ65" s="48">
        <v>1.9E-2</v>
      </c>
      <c r="AR65" s="48">
        <v>1.9E-2</v>
      </c>
      <c r="AS65" s="48">
        <v>1.9E-2</v>
      </c>
      <c r="AT65" s="48">
        <v>1.9E-2</v>
      </c>
      <c r="AU65" s="48">
        <v>1.9E-2</v>
      </c>
      <c r="AV65" s="48">
        <v>1.9E-2</v>
      </c>
      <c r="AW65" s="48">
        <v>1.9E-2</v>
      </c>
      <c r="AX65" s="48">
        <v>1.9E-2</v>
      </c>
      <c r="AY65" s="48">
        <v>1.9E-2</v>
      </c>
      <c r="AZ65" s="48">
        <v>1.9E-2</v>
      </c>
      <c r="BA65" s="48">
        <v>1.9E-2</v>
      </c>
      <c r="BB65" s="48">
        <v>1.9E-2</v>
      </c>
      <c r="BC65" s="48">
        <v>1.9E-2</v>
      </c>
      <c r="BD65" s="48">
        <v>1.9E-2</v>
      </c>
      <c r="BE65" s="48">
        <v>1.9E-2</v>
      </c>
      <c r="BF65" s="48">
        <v>1.9E-2</v>
      </c>
      <c r="BG65" s="48">
        <v>1.9E-2</v>
      </c>
      <c r="BH65" s="48">
        <v>1.9E-2</v>
      </c>
      <c r="BI65" s="48">
        <v>1.9E-2</v>
      </c>
      <c r="BJ65" s="48">
        <v>1.9E-2</v>
      </c>
      <c r="BK65" s="48">
        <v>1.9E-2</v>
      </c>
      <c r="BL65" s="48">
        <v>1.9E-2</v>
      </c>
      <c r="BM65" s="48">
        <v>1.9E-2</v>
      </c>
      <c r="BN65" s="48">
        <v>1.9E-2</v>
      </c>
      <c r="BO65" s="48">
        <v>1.9E-2</v>
      </c>
      <c r="BP65" s="48">
        <v>1.9E-2</v>
      </c>
      <c r="BQ65" s="48">
        <v>1.9E-2</v>
      </c>
      <c r="BR65" s="48">
        <v>1.9E-2</v>
      </c>
      <c r="BS65" s="48">
        <v>1.9E-2</v>
      </c>
      <c r="BT65" s="48">
        <v>1.9E-2</v>
      </c>
      <c r="BU65" s="48">
        <v>1.9E-2</v>
      </c>
      <c r="BV65" s="48">
        <v>1.9E-2</v>
      </c>
      <c r="BW65" s="48">
        <v>1.9E-2</v>
      </c>
      <c r="BX65" s="48">
        <v>1.9E-2</v>
      </c>
      <c r="BY65" s="48">
        <v>1.9E-2</v>
      </c>
      <c r="BZ65" s="48">
        <v>1.9E-2</v>
      </c>
      <c r="CA65" s="48">
        <v>1.9E-2</v>
      </c>
      <c r="CB65" s="48">
        <v>1.9E-2</v>
      </c>
      <c r="CC65" s="48">
        <v>1.9E-2</v>
      </c>
      <c r="CD65" s="48">
        <v>1.9E-2</v>
      </c>
      <c r="CE65" s="48">
        <v>1.9E-2</v>
      </c>
      <c r="CF65" s="48">
        <v>1.9E-2</v>
      </c>
      <c r="CG65" s="48">
        <v>1.9E-2</v>
      </c>
      <c r="CH65" s="48">
        <v>1.9E-2</v>
      </c>
      <c r="CI65" s="48">
        <v>1.9E-2</v>
      </c>
      <c r="CJ65" s="48">
        <v>1.9E-2</v>
      </c>
      <c r="CK65" s="48">
        <v>1.9E-2</v>
      </c>
      <c r="CL65" s="48">
        <v>1.9E-2</v>
      </c>
      <c r="CM65" s="48">
        <v>1.9E-2</v>
      </c>
      <c r="CN65" s="48">
        <v>1.9E-2</v>
      </c>
      <c r="CO65" s="48">
        <v>1.9E-2</v>
      </c>
      <c r="CP65" s="48">
        <v>1.9E-2</v>
      </c>
      <c r="CQ65" s="48">
        <v>1.9E-2</v>
      </c>
      <c r="CR65" s="48">
        <v>1.9E-2</v>
      </c>
      <c r="CS65" s="48">
        <v>1.9E-2</v>
      </c>
      <c r="CT65" s="48">
        <v>1.9E-2</v>
      </c>
      <c r="CU65" s="48">
        <v>1.9E-2</v>
      </c>
      <c r="CV65" s="48">
        <v>1.9E-2</v>
      </c>
      <c r="CW65" s="48">
        <v>1.9E-2</v>
      </c>
      <c r="CX65" s="48">
        <v>1.9E-2</v>
      </c>
      <c r="CY65" s="48">
        <v>1.9E-2</v>
      </c>
      <c r="CZ65" s="48">
        <v>1.9E-2</v>
      </c>
      <c r="DA65" s="48">
        <v>1.9E-2</v>
      </c>
      <c r="DB65" s="48">
        <v>1.9E-2</v>
      </c>
      <c r="DC65" s="48">
        <v>1.9E-2</v>
      </c>
      <c r="DD65" s="48">
        <v>1.9E-2</v>
      </c>
      <c r="DE65" s="48">
        <v>1.9E-2</v>
      </c>
      <c r="DF65" s="48">
        <v>1.9E-2</v>
      </c>
      <c r="DG65" s="48">
        <v>1.9E-2</v>
      </c>
      <c r="DH65" s="48">
        <v>1.9E-2</v>
      </c>
      <c r="DI65" s="48">
        <v>1.9E-2</v>
      </c>
      <c r="DJ65" s="48">
        <v>1.9E-2</v>
      </c>
      <c r="DK65" s="48">
        <v>1.9E-2</v>
      </c>
      <c r="DL65" s="48">
        <v>1.9E-2</v>
      </c>
      <c r="DM65" s="48">
        <v>1.9E-2</v>
      </c>
      <c r="DN65" s="48">
        <v>1.9E-2</v>
      </c>
      <c r="DO65" s="48">
        <v>1.9E-2</v>
      </c>
      <c r="DP65" s="48">
        <v>1.9E-2</v>
      </c>
      <c r="DQ65" s="48">
        <v>1.9E-2</v>
      </c>
      <c r="DR65" s="48">
        <v>1.9E-2</v>
      </c>
      <c r="DS65" s="48">
        <v>1.9E-2</v>
      </c>
      <c r="DT65" s="48">
        <v>1.9E-2</v>
      </c>
      <c r="DU65" s="48">
        <v>1.9E-2</v>
      </c>
      <c r="DV65" s="48">
        <v>1.9E-2</v>
      </c>
      <c r="DW65" s="48">
        <v>1.9E-2</v>
      </c>
      <c r="DX65" s="48">
        <v>1.9E-2</v>
      </c>
      <c r="DY65" s="48">
        <v>1.9E-2</v>
      </c>
      <c r="DZ65" s="48">
        <v>1.9E-2</v>
      </c>
      <c r="EA65" s="48">
        <v>1.9E-2</v>
      </c>
      <c r="EB65" s="48">
        <v>1.9E-2</v>
      </c>
      <c r="EC65" s="48">
        <v>1.9E-2</v>
      </c>
      <c r="ED65" s="48">
        <v>1.9E-2</v>
      </c>
      <c r="EE65" s="48">
        <v>1.9E-2</v>
      </c>
      <c r="EF65" s="48">
        <v>1.9E-2</v>
      </c>
      <c r="EG65" s="48">
        <v>1.9E-2</v>
      </c>
      <c r="EH65" s="48">
        <v>1.9E-2</v>
      </c>
      <c r="EI65" s="48">
        <v>1.9E-2</v>
      </c>
      <c r="EJ65" s="48">
        <v>1.9E-2</v>
      </c>
      <c r="EK65" s="48">
        <v>1.9E-2</v>
      </c>
      <c r="EL65" s="48">
        <v>1.9E-2</v>
      </c>
      <c r="EM65" s="48">
        <v>1.9E-2</v>
      </c>
      <c r="EN65" s="48">
        <v>1.9E-2</v>
      </c>
      <c r="EO65" s="48">
        <v>1.9E-2</v>
      </c>
      <c r="EP65" s="48">
        <v>1.9E-2</v>
      </c>
      <c r="EQ65" s="48">
        <v>1.9E-2</v>
      </c>
      <c r="ER65" s="48">
        <v>1.9E-2</v>
      </c>
      <c r="ES65" s="48">
        <v>1.9E-2</v>
      </c>
      <c r="ET65" s="48">
        <v>1.9E-2</v>
      </c>
      <c r="EU65" s="48">
        <v>1.9E-2</v>
      </c>
      <c r="EV65" s="48">
        <v>1.9E-2</v>
      </c>
      <c r="EW65" s="48">
        <v>1.9E-2</v>
      </c>
      <c r="EX65" s="48">
        <v>1.9E-2</v>
      </c>
      <c r="EY65" s="48">
        <v>1.9E-2</v>
      </c>
      <c r="EZ65" s="48">
        <v>1.9E-2</v>
      </c>
      <c r="FA65" s="48">
        <v>1.9E-2</v>
      </c>
      <c r="FB65" s="48">
        <v>1.9E-2</v>
      </c>
      <c r="FC65" s="48">
        <v>1.9E-2</v>
      </c>
      <c r="FD65" s="48">
        <v>1.9E-2</v>
      </c>
      <c r="FE65" s="48">
        <v>1.9E-2</v>
      </c>
      <c r="FF65" s="48">
        <v>1.9E-2</v>
      </c>
      <c r="FG65" s="48">
        <v>1.9E-2</v>
      </c>
      <c r="FH65" s="48">
        <v>1.9E-2</v>
      </c>
      <c r="FI65" s="48">
        <v>1.9E-2</v>
      </c>
      <c r="FJ65" s="48">
        <v>1.9E-2</v>
      </c>
      <c r="FK65" s="48">
        <v>1.9E-2</v>
      </c>
      <c r="FL65" s="48">
        <v>1.9E-2</v>
      </c>
      <c r="FM65" s="48">
        <v>1.9E-2</v>
      </c>
      <c r="FN65" s="48">
        <v>1.9E-2</v>
      </c>
      <c r="FO65" s="48">
        <v>1.9E-2</v>
      </c>
      <c r="FP65" s="48">
        <v>1.9E-2</v>
      </c>
      <c r="FQ65" s="48">
        <v>1.9E-2</v>
      </c>
      <c r="FR65" s="48">
        <v>1.9E-2</v>
      </c>
      <c r="FS65" s="48">
        <v>1.9E-2</v>
      </c>
      <c r="FT65" s="48">
        <v>1.9E-2</v>
      </c>
      <c r="FU65" s="48">
        <v>1.9E-2</v>
      </c>
      <c r="FV65" s="48">
        <v>1.9E-2</v>
      </c>
      <c r="FW65" s="48">
        <v>1.9E-2</v>
      </c>
      <c r="FX65" s="48">
        <v>1.9E-2</v>
      </c>
      <c r="FY65" s="48"/>
      <c r="FZ65" s="48"/>
      <c r="GA65" s="42"/>
      <c r="GB65" s="48"/>
      <c r="GC65" s="48"/>
      <c r="GD65" s="48"/>
      <c r="GE65" s="72"/>
      <c r="GF65" s="72"/>
      <c r="GG65" s="5"/>
      <c r="GH65" s="5"/>
      <c r="GI65" s="5"/>
      <c r="GJ65" s="5"/>
      <c r="GK65" s="5"/>
      <c r="GL65" s="5"/>
      <c r="GM65" s="5"/>
    </row>
    <row r="66" spans="1:195" x14ac:dyDescent="0.2">
      <c r="A66" s="71" t="s">
        <v>324</v>
      </c>
      <c r="B66" s="2" t="s">
        <v>325</v>
      </c>
      <c r="C66" s="73">
        <v>999999999</v>
      </c>
      <c r="D66" s="73">
        <v>999999999</v>
      </c>
      <c r="E66" s="73">
        <v>999999999</v>
      </c>
      <c r="F66" s="73">
        <v>999999999</v>
      </c>
      <c r="G66" s="73">
        <v>999999999</v>
      </c>
      <c r="H66" s="73">
        <v>999999999</v>
      </c>
      <c r="I66" s="73">
        <v>999999999</v>
      </c>
      <c r="J66" s="73">
        <v>999999999</v>
      </c>
      <c r="K66" s="73">
        <v>999999999</v>
      </c>
      <c r="L66" s="73">
        <v>999999999</v>
      </c>
      <c r="M66" s="73">
        <v>999999999</v>
      </c>
      <c r="N66" s="73">
        <v>999999999</v>
      </c>
      <c r="O66" s="73">
        <v>999999999</v>
      </c>
      <c r="P66" s="73">
        <v>999999999</v>
      </c>
      <c r="Q66" s="73">
        <v>999999999</v>
      </c>
      <c r="R66" s="73">
        <v>999999999</v>
      </c>
      <c r="S66" s="73">
        <v>999999999</v>
      </c>
      <c r="T66" s="73">
        <v>999999999</v>
      </c>
      <c r="U66" s="73">
        <v>999999999</v>
      </c>
      <c r="V66" s="73">
        <v>999999999</v>
      </c>
      <c r="W66" s="74">
        <v>999999999</v>
      </c>
      <c r="X66" s="73">
        <v>999999999</v>
      </c>
      <c r="Y66" s="73">
        <v>999999999</v>
      </c>
      <c r="Z66" s="73">
        <v>999999999</v>
      </c>
      <c r="AA66" s="73">
        <v>999999999</v>
      </c>
      <c r="AB66" s="73">
        <v>999999999</v>
      </c>
      <c r="AC66" s="73">
        <v>999999999</v>
      </c>
      <c r="AD66" s="73">
        <v>999999999</v>
      </c>
      <c r="AE66" s="73">
        <v>999999999</v>
      </c>
      <c r="AF66" s="73">
        <v>999999999</v>
      </c>
      <c r="AG66" s="73">
        <v>999999999</v>
      </c>
      <c r="AH66" s="73">
        <v>999999999</v>
      </c>
      <c r="AI66" s="73">
        <v>999999999</v>
      </c>
      <c r="AJ66" s="73">
        <v>999999999</v>
      </c>
      <c r="AK66" s="73">
        <v>999999999</v>
      </c>
      <c r="AL66" s="73">
        <v>999999999</v>
      </c>
      <c r="AM66" s="73">
        <v>999999999</v>
      </c>
      <c r="AN66" s="73">
        <v>999999999</v>
      </c>
      <c r="AO66" s="73">
        <v>999999999</v>
      </c>
      <c r="AP66" s="73">
        <v>999999999</v>
      </c>
      <c r="AQ66" s="73">
        <v>999999999</v>
      </c>
      <c r="AR66" s="73">
        <v>999999999</v>
      </c>
      <c r="AS66" s="73">
        <v>999999999</v>
      </c>
      <c r="AT66" s="73">
        <v>999999999</v>
      </c>
      <c r="AU66" s="73">
        <v>999999999</v>
      </c>
      <c r="AV66" s="73">
        <v>999999999</v>
      </c>
      <c r="AW66" s="73">
        <v>999999999</v>
      </c>
      <c r="AX66" s="73">
        <v>999999999</v>
      </c>
      <c r="AY66" s="73">
        <v>999999999</v>
      </c>
      <c r="AZ66" s="73">
        <v>999999999</v>
      </c>
      <c r="BA66" s="73">
        <v>999999999</v>
      </c>
      <c r="BB66" s="73">
        <v>999999999</v>
      </c>
      <c r="BC66" s="73">
        <v>999999999</v>
      </c>
      <c r="BD66" s="73">
        <v>999999999</v>
      </c>
      <c r="BE66" s="73">
        <v>999999999</v>
      </c>
      <c r="BF66" s="73">
        <v>999999999</v>
      </c>
      <c r="BG66" s="73">
        <v>999999999</v>
      </c>
      <c r="BH66" s="73">
        <v>999999999</v>
      </c>
      <c r="BI66" s="73">
        <v>999999999</v>
      </c>
      <c r="BJ66" s="73">
        <v>999999999</v>
      </c>
      <c r="BK66" s="73">
        <v>999999999</v>
      </c>
      <c r="BL66" s="73">
        <v>999999999</v>
      </c>
      <c r="BM66" s="73">
        <v>999999999</v>
      </c>
      <c r="BN66" s="73">
        <v>999999999</v>
      </c>
      <c r="BO66" s="73">
        <v>999999999</v>
      </c>
      <c r="BP66" s="73">
        <v>999999999</v>
      </c>
      <c r="BQ66" s="73">
        <v>999999999</v>
      </c>
      <c r="BR66" s="73">
        <v>999999999</v>
      </c>
      <c r="BS66" s="73">
        <v>999999999</v>
      </c>
      <c r="BT66" s="73">
        <v>999999999</v>
      </c>
      <c r="BU66" s="73">
        <v>999999999</v>
      </c>
      <c r="BV66" s="73">
        <v>999999999</v>
      </c>
      <c r="BW66" s="73">
        <v>999999999</v>
      </c>
      <c r="BX66" s="73">
        <v>999999999</v>
      </c>
      <c r="BY66" s="73">
        <v>999999999</v>
      </c>
      <c r="BZ66" s="73">
        <v>999999999</v>
      </c>
      <c r="CA66" s="73">
        <v>999999999</v>
      </c>
      <c r="CB66" s="73">
        <v>999999999</v>
      </c>
      <c r="CC66" s="73">
        <v>999999999</v>
      </c>
      <c r="CD66" s="73">
        <v>999999999</v>
      </c>
      <c r="CE66" s="73">
        <v>999999999</v>
      </c>
      <c r="CF66" s="73">
        <v>999999999</v>
      </c>
      <c r="CG66" s="73">
        <v>999999999</v>
      </c>
      <c r="CH66" s="73">
        <v>999999999</v>
      </c>
      <c r="CI66" s="73">
        <v>999999999</v>
      </c>
      <c r="CJ66" s="73">
        <v>999999999</v>
      </c>
      <c r="CK66" s="73">
        <v>999999999</v>
      </c>
      <c r="CL66" s="73">
        <v>999999999</v>
      </c>
      <c r="CM66" s="73">
        <v>999999999</v>
      </c>
      <c r="CN66" s="73">
        <v>999999999</v>
      </c>
      <c r="CO66" s="73">
        <v>999999999</v>
      </c>
      <c r="CP66" s="73">
        <v>999999999</v>
      </c>
      <c r="CQ66" s="73">
        <v>999999999</v>
      </c>
      <c r="CR66" s="73">
        <v>999999999</v>
      </c>
      <c r="CS66" s="73">
        <v>999999999</v>
      </c>
      <c r="CT66" s="73">
        <v>999999999</v>
      </c>
      <c r="CU66" s="73">
        <v>999999999</v>
      </c>
      <c r="CV66" s="73">
        <v>999999999</v>
      </c>
      <c r="CW66" s="73">
        <v>999999999</v>
      </c>
      <c r="CX66" s="73">
        <v>999999999</v>
      </c>
      <c r="CY66" s="73">
        <v>999999999</v>
      </c>
      <c r="CZ66" s="73">
        <v>999999999</v>
      </c>
      <c r="DA66" s="73">
        <v>999999999</v>
      </c>
      <c r="DB66" s="73">
        <v>999999999</v>
      </c>
      <c r="DC66" s="73">
        <v>999999999</v>
      </c>
      <c r="DD66" s="73">
        <v>999999999</v>
      </c>
      <c r="DE66" s="73">
        <v>999999999</v>
      </c>
      <c r="DF66" s="73">
        <v>999999999</v>
      </c>
      <c r="DG66" s="73">
        <v>999999999</v>
      </c>
      <c r="DH66" s="73">
        <v>999999999</v>
      </c>
      <c r="DI66" s="73">
        <v>999999999</v>
      </c>
      <c r="DJ66" s="73">
        <v>999999999</v>
      </c>
      <c r="DK66" s="73">
        <v>999999999</v>
      </c>
      <c r="DL66" s="73">
        <v>999999999</v>
      </c>
      <c r="DM66" s="73">
        <v>999999999</v>
      </c>
      <c r="DN66" s="73">
        <v>999999999</v>
      </c>
      <c r="DO66" s="73">
        <v>999999999</v>
      </c>
      <c r="DP66" s="73">
        <v>999999999</v>
      </c>
      <c r="DQ66" s="73">
        <v>999999999</v>
      </c>
      <c r="DR66" s="73">
        <v>999999999</v>
      </c>
      <c r="DS66" s="73">
        <v>999999999</v>
      </c>
      <c r="DT66" s="73">
        <v>999999999</v>
      </c>
      <c r="DU66" s="73">
        <v>999999999</v>
      </c>
      <c r="DV66" s="73">
        <v>999999999</v>
      </c>
      <c r="DW66" s="73">
        <v>999999999</v>
      </c>
      <c r="DX66" s="73">
        <v>999999999</v>
      </c>
      <c r="DY66" s="73">
        <v>999999999</v>
      </c>
      <c r="DZ66" s="73">
        <v>999999999</v>
      </c>
      <c r="EA66" s="73">
        <v>999999999</v>
      </c>
      <c r="EB66" s="73">
        <v>999999999</v>
      </c>
      <c r="EC66" s="73">
        <v>999999999</v>
      </c>
      <c r="ED66" s="73">
        <v>999999999</v>
      </c>
      <c r="EE66" s="73">
        <v>999999999</v>
      </c>
      <c r="EF66" s="73">
        <v>999999999</v>
      </c>
      <c r="EG66" s="73">
        <v>999999999</v>
      </c>
      <c r="EH66" s="73">
        <v>999999999</v>
      </c>
      <c r="EI66" s="73">
        <v>999999999</v>
      </c>
      <c r="EJ66" s="73">
        <v>999999999</v>
      </c>
      <c r="EK66" s="73">
        <v>999999999</v>
      </c>
      <c r="EL66" s="73">
        <v>999999999</v>
      </c>
      <c r="EM66" s="73">
        <v>999999999</v>
      </c>
      <c r="EN66" s="73">
        <v>999999999</v>
      </c>
      <c r="EO66" s="73">
        <v>999999999</v>
      </c>
      <c r="EP66" s="73">
        <v>999999999</v>
      </c>
      <c r="EQ66" s="73">
        <v>999999999</v>
      </c>
      <c r="ER66" s="73">
        <v>999999999</v>
      </c>
      <c r="ES66" s="73">
        <v>999999999</v>
      </c>
      <c r="ET66" s="73">
        <v>999999999</v>
      </c>
      <c r="EU66" s="73">
        <v>999999999</v>
      </c>
      <c r="EV66" s="73">
        <v>999999999</v>
      </c>
      <c r="EW66" s="73">
        <v>999999999</v>
      </c>
      <c r="EX66" s="73">
        <v>999999999</v>
      </c>
      <c r="EY66" s="73">
        <v>999999999</v>
      </c>
      <c r="EZ66" s="73">
        <v>999999999</v>
      </c>
      <c r="FA66" s="73">
        <v>999999999</v>
      </c>
      <c r="FB66" s="73">
        <v>999999999</v>
      </c>
      <c r="FC66" s="73">
        <v>999999999</v>
      </c>
      <c r="FD66" s="73">
        <v>999999999</v>
      </c>
      <c r="FE66" s="73">
        <v>999999999</v>
      </c>
      <c r="FF66" s="73">
        <v>999999999</v>
      </c>
      <c r="FG66" s="73">
        <v>999999999</v>
      </c>
      <c r="FH66" s="73">
        <v>999999999</v>
      </c>
      <c r="FI66" s="73">
        <v>999999999</v>
      </c>
      <c r="FJ66" s="73">
        <v>999999999</v>
      </c>
      <c r="FK66" s="73">
        <v>999999999</v>
      </c>
      <c r="FL66" s="73">
        <v>999999999</v>
      </c>
      <c r="FM66" s="73">
        <v>999999999</v>
      </c>
      <c r="FN66" s="73">
        <v>999999999</v>
      </c>
      <c r="FO66" s="73">
        <v>999999999</v>
      </c>
      <c r="FP66" s="73">
        <v>999999999</v>
      </c>
      <c r="FQ66" s="73">
        <v>999999999</v>
      </c>
      <c r="FR66" s="73">
        <v>999999999</v>
      </c>
      <c r="FS66" s="73">
        <v>999999999</v>
      </c>
      <c r="FT66" s="73">
        <v>999999999</v>
      </c>
      <c r="FU66" s="73">
        <v>999999999</v>
      </c>
      <c r="FV66" s="73">
        <v>999999999</v>
      </c>
      <c r="FW66" s="73">
        <v>999999999</v>
      </c>
      <c r="FX66" s="73">
        <v>999999999</v>
      </c>
      <c r="FY66" s="73"/>
      <c r="FZ66" s="73">
        <f>SUM(C66:FX66)</f>
        <v>177999999822</v>
      </c>
      <c r="GA66" s="48"/>
      <c r="GB66" s="48"/>
      <c r="GC66" s="48"/>
      <c r="GD66" s="48"/>
      <c r="GE66" s="72"/>
      <c r="GF66" s="72"/>
      <c r="GG66" s="5"/>
      <c r="GH66" s="5"/>
      <c r="GI66" s="5"/>
      <c r="GJ66" s="5"/>
      <c r="GK66" s="5"/>
      <c r="GL66" s="5"/>
      <c r="GM66" s="5"/>
    </row>
    <row r="67" spans="1:195" x14ac:dyDescent="0.2">
      <c r="A67" s="42"/>
      <c r="B67" s="2" t="s">
        <v>326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4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3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3"/>
      <c r="DQ67" s="73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3"/>
      <c r="EF67" s="73"/>
      <c r="EG67" s="73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3"/>
      <c r="ES67" s="73"/>
      <c r="ET67" s="73"/>
      <c r="EU67" s="73"/>
      <c r="EV67" s="73"/>
      <c r="EW67" s="73"/>
      <c r="EX67" s="73"/>
      <c r="EY67" s="73"/>
      <c r="EZ67" s="73"/>
      <c r="FA67" s="73"/>
      <c r="FB67" s="73"/>
      <c r="FC67" s="73"/>
      <c r="FD67" s="73"/>
      <c r="FE67" s="73"/>
      <c r="FF67" s="73"/>
      <c r="FG67" s="73"/>
      <c r="FH67" s="73"/>
      <c r="FI67" s="73"/>
      <c r="FJ67" s="73"/>
      <c r="FK67" s="73"/>
      <c r="FL67" s="73"/>
      <c r="FM67" s="73"/>
      <c r="FN67" s="73"/>
      <c r="FO67" s="73"/>
      <c r="FP67" s="73"/>
      <c r="FQ67" s="73"/>
      <c r="FR67" s="73"/>
      <c r="FS67" s="73"/>
      <c r="FT67" s="73"/>
      <c r="FU67" s="73"/>
      <c r="FV67" s="73"/>
      <c r="FW67" s="73"/>
      <c r="FX67" s="73"/>
      <c r="FY67" s="73"/>
      <c r="FZ67" s="73"/>
      <c r="GA67" s="48"/>
      <c r="GB67" s="73"/>
      <c r="GC67" s="73"/>
      <c r="GD67" s="73"/>
      <c r="GE67" s="75"/>
      <c r="GF67" s="75"/>
      <c r="GG67" s="5"/>
      <c r="GH67" s="73"/>
      <c r="GI67" s="73"/>
      <c r="GJ67" s="73"/>
      <c r="GK67" s="73"/>
      <c r="GL67" s="73"/>
      <c r="GM67" s="5"/>
    </row>
    <row r="68" spans="1:195" x14ac:dyDescent="0.2">
      <c r="A68" s="42"/>
      <c r="B68" s="2" t="s">
        <v>327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4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3"/>
      <c r="DQ68" s="73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3"/>
      <c r="EF68" s="73"/>
      <c r="EG68" s="73"/>
      <c r="EH68" s="73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3"/>
      <c r="ET68" s="73"/>
      <c r="EU68" s="73"/>
      <c r="EV68" s="73"/>
      <c r="EW68" s="73"/>
      <c r="EX68" s="73"/>
      <c r="EY68" s="73"/>
      <c r="EZ68" s="73"/>
      <c r="FA68" s="73"/>
      <c r="FB68" s="73"/>
      <c r="FC68" s="73"/>
      <c r="FD68" s="73"/>
      <c r="FE68" s="73"/>
      <c r="FF68" s="73"/>
      <c r="FG68" s="73"/>
      <c r="FH68" s="73"/>
      <c r="FI68" s="73"/>
      <c r="FJ68" s="73"/>
      <c r="FK68" s="73"/>
      <c r="FL68" s="73"/>
      <c r="FM68" s="73"/>
      <c r="FN68" s="73"/>
      <c r="FO68" s="73"/>
      <c r="FP68" s="73"/>
      <c r="FQ68" s="73"/>
      <c r="FR68" s="73"/>
      <c r="FS68" s="73"/>
      <c r="FT68" s="73"/>
      <c r="FU68" s="73"/>
      <c r="FV68" s="73"/>
      <c r="FW68" s="73"/>
      <c r="FX68" s="73"/>
      <c r="FY68" s="73"/>
      <c r="FZ68" s="73"/>
      <c r="GA68" s="73"/>
      <c r="GB68" s="73"/>
      <c r="GC68" s="73"/>
      <c r="GD68" s="73"/>
      <c r="GE68" s="5"/>
      <c r="GF68" s="5"/>
      <c r="GG68" s="5"/>
      <c r="GH68" s="5"/>
      <c r="GI68" s="5"/>
      <c r="GJ68" s="5"/>
      <c r="GK68" s="5"/>
      <c r="GL68" s="5"/>
      <c r="GM68" s="5"/>
    </row>
    <row r="69" spans="1:195" x14ac:dyDescent="0.2">
      <c r="A69" s="42"/>
      <c r="B69" s="2" t="s">
        <v>328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4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3"/>
      <c r="DB69" s="73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3"/>
      <c r="DQ69" s="73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3"/>
      <c r="EF69" s="73"/>
      <c r="EG69" s="73"/>
      <c r="EH69" s="73"/>
      <c r="EI69" s="73"/>
      <c r="EJ69" s="73"/>
      <c r="EK69" s="73"/>
      <c r="EL69" s="73"/>
      <c r="EM69" s="73"/>
      <c r="EN69" s="73"/>
      <c r="EO69" s="73"/>
      <c r="EP69" s="73"/>
      <c r="EQ69" s="73"/>
      <c r="ER69" s="73"/>
      <c r="ES69" s="73"/>
      <c r="ET69" s="73"/>
      <c r="EU69" s="73"/>
      <c r="EV69" s="73"/>
      <c r="EW69" s="73"/>
      <c r="EX69" s="73"/>
      <c r="EY69" s="73"/>
      <c r="EZ69" s="73"/>
      <c r="FA69" s="73"/>
      <c r="FB69" s="73"/>
      <c r="FC69" s="73"/>
      <c r="FD69" s="73"/>
      <c r="FE69" s="73"/>
      <c r="FF69" s="73"/>
      <c r="FG69" s="73"/>
      <c r="FH69" s="73"/>
      <c r="FI69" s="73"/>
      <c r="FJ69" s="73"/>
      <c r="FK69" s="73"/>
      <c r="FL69" s="73"/>
      <c r="FM69" s="73"/>
      <c r="FN69" s="73"/>
      <c r="FO69" s="73"/>
      <c r="FP69" s="73"/>
      <c r="FQ69" s="73"/>
      <c r="FR69" s="73"/>
      <c r="FS69" s="73"/>
      <c r="FT69" s="73"/>
      <c r="FU69" s="73"/>
      <c r="FV69" s="73"/>
      <c r="FW69" s="73"/>
      <c r="FX69" s="73"/>
      <c r="FY69" s="73"/>
      <c r="FZ69" s="73"/>
      <c r="GA69" s="73"/>
      <c r="GB69" s="73"/>
      <c r="GC69" s="73"/>
      <c r="GD69" s="73"/>
      <c r="GE69" s="5"/>
      <c r="GF69" s="5"/>
      <c r="GG69" s="5"/>
      <c r="GH69" s="5"/>
      <c r="GI69" s="5"/>
      <c r="GJ69" s="5"/>
      <c r="GK69" s="5"/>
      <c r="GL69" s="5"/>
      <c r="GM69" s="5"/>
    </row>
    <row r="70" spans="1:195" x14ac:dyDescent="0.2">
      <c r="A70" s="42"/>
      <c r="B70" s="2" t="s">
        <v>329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4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3"/>
      <c r="DB70" s="73"/>
      <c r="DC70" s="73"/>
      <c r="DD70" s="73"/>
      <c r="DE70" s="73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73"/>
      <c r="DQ70" s="73"/>
      <c r="DR70" s="73"/>
      <c r="DS70" s="73"/>
      <c r="DT70" s="73"/>
      <c r="DU70" s="73"/>
      <c r="DV70" s="73"/>
      <c r="DW70" s="73"/>
      <c r="DX70" s="73"/>
      <c r="DY70" s="73"/>
      <c r="DZ70" s="73"/>
      <c r="EA70" s="73"/>
      <c r="EB70" s="73"/>
      <c r="EC70" s="73"/>
      <c r="ED70" s="73"/>
      <c r="EE70" s="73"/>
      <c r="EF70" s="73"/>
      <c r="EG70" s="73"/>
      <c r="EH70" s="73"/>
      <c r="EI70" s="73"/>
      <c r="EJ70" s="73"/>
      <c r="EK70" s="73"/>
      <c r="EL70" s="73"/>
      <c r="EM70" s="73"/>
      <c r="EN70" s="73"/>
      <c r="EO70" s="73"/>
      <c r="EP70" s="73"/>
      <c r="EQ70" s="73"/>
      <c r="ER70" s="73"/>
      <c r="ES70" s="73"/>
      <c r="ET70" s="73"/>
      <c r="EU70" s="73"/>
      <c r="EV70" s="73"/>
      <c r="EW70" s="73"/>
      <c r="EX70" s="73"/>
      <c r="EY70" s="73"/>
      <c r="EZ70" s="73"/>
      <c r="FA70" s="73"/>
      <c r="FB70" s="73"/>
      <c r="FC70" s="73"/>
      <c r="FD70" s="73"/>
      <c r="FE70" s="73"/>
      <c r="FF70" s="73"/>
      <c r="FG70" s="73"/>
      <c r="FH70" s="73"/>
      <c r="FI70" s="73"/>
      <c r="FJ70" s="73"/>
      <c r="FK70" s="73"/>
      <c r="FL70" s="73"/>
      <c r="FM70" s="73"/>
      <c r="FN70" s="73"/>
      <c r="FO70" s="73"/>
      <c r="FP70" s="73"/>
      <c r="FQ70" s="73"/>
      <c r="FR70" s="73"/>
      <c r="FS70" s="73"/>
      <c r="FT70" s="73"/>
      <c r="FU70" s="73"/>
      <c r="FV70" s="73"/>
      <c r="FW70" s="73"/>
      <c r="FX70" s="73"/>
      <c r="FY70" s="73"/>
      <c r="FZ70" s="73"/>
      <c r="GA70" s="73"/>
      <c r="GB70" s="73"/>
      <c r="GC70" s="73"/>
      <c r="GD70" s="73"/>
      <c r="GE70" s="5"/>
      <c r="GF70" s="5"/>
      <c r="GG70" s="5"/>
      <c r="GH70" s="5"/>
      <c r="GI70" s="5"/>
      <c r="GJ70" s="5"/>
      <c r="GK70" s="5"/>
      <c r="GL70" s="5"/>
      <c r="GM70" s="5"/>
    </row>
    <row r="71" spans="1:195" x14ac:dyDescent="0.2">
      <c r="A71" s="3" t="s">
        <v>330</v>
      </c>
      <c r="B71" s="2" t="s">
        <v>331</v>
      </c>
      <c r="C71" s="73">
        <v>999999999</v>
      </c>
      <c r="D71" s="73">
        <v>999999999</v>
      </c>
      <c r="E71" s="73">
        <v>999999999</v>
      </c>
      <c r="F71" s="73">
        <v>999999999</v>
      </c>
      <c r="G71" s="73">
        <v>999999999</v>
      </c>
      <c r="H71" s="73">
        <v>999999999</v>
      </c>
      <c r="I71" s="73">
        <v>999999999</v>
      </c>
      <c r="J71" s="73">
        <v>999999999</v>
      </c>
      <c r="K71" s="73">
        <v>999999999</v>
      </c>
      <c r="L71" s="73">
        <v>999999999</v>
      </c>
      <c r="M71" s="73">
        <v>999999999</v>
      </c>
      <c r="N71" s="73">
        <v>999999999</v>
      </c>
      <c r="O71" s="73">
        <v>999999999</v>
      </c>
      <c r="P71" s="73">
        <v>999999999</v>
      </c>
      <c r="Q71" s="73">
        <v>999999999</v>
      </c>
      <c r="R71" s="73">
        <v>999999999</v>
      </c>
      <c r="S71" s="73">
        <v>999999999</v>
      </c>
      <c r="T71" s="73">
        <v>999999999</v>
      </c>
      <c r="U71" s="73">
        <v>999999999</v>
      </c>
      <c r="V71" s="73">
        <v>999999999</v>
      </c>
      <c r="W71" s="74">
        <v>999999999</v>
      </c>
      <c r="X71" s="73">
        <v>999999999</v>
      </c>
      <c r="Y71" s="73">
        <v>999999999</v>
      </c>
      <c r="Z71" s="73">
        <v>999999999</v>
      </c>
      <c r="AA71" s="73">
        <v>999999999</v>
      </c>
      <c r="AB71" s="73">
        <v>999999999</v>
      </c>
      <c r="AC71" s="73">
        <v>999999999</v>
      </c>
      <c r="AD71" s="73">
        <v>999999999</v>
      </c>
      <c r="AE71" s="73">
        <v>999999999</v>
      </c>
      <c r="AF71" s="73">
        <v>999999999</v>
      </c>
      <c r="AG71" s="73">
        <v>999999999</v>
      </c>
      <c r="AH71" s="73">
        <v>999999999</v>
      </c>
      <c r="AI71" s="73">
        <v>999999999</v>
      </c>
      <c r="AJ71" s="73">
        <v>999999999</v>
      </c>
      <c r="AK71" s="73">
        <v>999999999</v>
      </c>
      <c r="AL71" s="73">
        <v>999999999</v>
      </c>
      <c r="AM71" s="73">
        <v>999999999</v>
      </c>
      <c r="AN71" s="73">
        <v>999999999</v>
      </c>
      <c r="AO71" s="73">
        <v>999999999</v>
      </c>
      <c r="AP71" s="73">
        <v>999999999</v>
      </c>
      <c r="AQ71" s="73">
        <v>999999999</v>
      </c>
      <c r="AR71" s="73">
        <v>999999999</v>
      </c>
      <c r="AS71" s="73">
        <v>999999999</v>
      </c>
      <c r="AT71" s="73">
        <v>999999999</v>
      </c>
      <c r="AU71" s="73">
        <v>999999999</v>
      </c>
      <c r="AV71" s="73">
        <v>999999999</v>
      </c>
      <c r="AW71" s="73">
        <v>999999999</v>
      </c>
      <c r="AX71" s="73">
        <v>999999999</v>
      </c>
      <c r="AY71" s="73">
        <v>999999999</v>
      </c>
      <c r="AZ71" s="73">
        <v>999999999</v>
      </c>
      <c r="BA71" s="73">
        <v>999999999</v>
      </c>
      <c r="BB71" s="73">
        <v>999999999</v>
      </c>
      <c r="BC71" s="73">
        <v>999999999</v>
      </c>
      <c r="BD71" s="73">
        <v>999999999</v>
      </c>
      <c r="BE71" s="73">
        <v>999999999</v>
      </c>
      <c r="BF71" s="73">
        <v>999999999</v>
      </c>
      <c r="BG71" s="73">
        <v>999999999</v>
      </c>
      <c r="BH71" s="73">
        <v>999999999</v>
      </c>
      <c r="BI71" s="73">
        <v>999999999</v>
      </c>
      <c r="BJ71" s="73">
        <v>999999999</v>
      </c>
      <c r="BK71" s="73">
        <v>999999999</v>
      </c>
      <c r="BL71" s="73">
        <v>999999999</v>
      </c>
      <c r="BM71" s="73">
        <v>999999999</v>
      </c>
      <c r="BN71" s="73">
        <v>999999999</v>
      </c>
      <c r="BO71" s="73">
        <v>999999999</v>
      </c>
      <c r="BP71" s="73">
        <v>999999999</v>
      </c>
      <c r="BQ71" s="73">
        <v>999999999</v>
      </c>
      <c r="BR71" s="73">
        <v>999999999</v>
      </c>
      <c r="BS71" s="73">
        <v>999999999</v>
      </c>
      <c r="BT71" s="73">
        <v>999999999</v>
      </c>
      <c r="BU71" s="73">
        <v>999999999</v>
      </c>
      <c r="BV71" s="73">
        <v>999999999</v>
      </c>
      <c r="BW71" s="73">
        <v>999999999</v>
      </c>
      <c r="BX71" s="73">
        <v>999999999</v>
      </c>
      <c r="BY71" s="73">
        <v>999999999</v>
      </c>
      <c r="BZ71" s="73">
        <v>999999999</v>
      </c>
      <c r="CA71" s="73">
        <v>999999999</v>
      </c>
      <c r="CB71" s="73">
        <v>999999999</v>
      </c>
      <c r="CC71" s="73">
        <v>999999999</v>
      </c>
      <c r="CD71" s="73">
        <v>999999999</v>
      </c>
      <c r="CE71" s="73">
        <v>999999999</v>
      </c>
      <c r="CF71" s="73">
        <v>999999999</v>
      </c>
      <c r="CG71" s="73">
        <v>999999999</v>
      </c>
      <c r="CH71" s="73">
        <v>999999999</v>
      </c>
      <c r="CI71" s="73">
        <v>999999999</v>
      </c>
      <c r="CJ71" s="73">
        <v>999999999</v>
      </c>
      <c r="CK71" s="73">
        <v>999999999</v>
      </c>
      <c r="CL71" s="73">
        <v>999999999</v>
      </c>
      <c r="CM71" s="73">
        <v>999999999</v>
      </c>
      <c r="CN71" s="73">
        <v>999999999</v>
      </c>
      <c r="CO71" s="73">
        <v>999999999</v>
      </c>
      <c r="CP71" s="73">
        <v>999999999</v>
      </c>
      <c r="CQ71" s="73">
        <v>999999999</v>
      </c>
      <c r="CR71" s="73">
        <v>999999999</v>
      </c>
      <c r="CS71" s="73">
        <v>999999999</v>
      </c>
      <c r="CT71" s="73">
        <v>999999999</v>
      </c>
      <c r="CU71" s="73">
        <v>999999999</v>
      </c>
      <c r="CV71" s="73">
        <v>999999999</v>
      </c>
      <c r="CW71" s="73">
        <v>999999999</v>
      </c>
      <c r="CX71" s="73">
        <v>999999999</v>
      </c>
      <c r="CY71" s="73">
        <v>999999999</v>
      </c>
      <c r="CZ71" s="73">
        <v>999999999</v>
      </c>
      <c r="DA71" s="73">
        <v>999999999</v>
      </c>
      <c r="DB71" s="73">
        <v>999999999</v>
      </c>
      <c r="DC71" s="73">
        <v>999999999</v>
      </c>
      <c r="DD71" s="73">
        <v>999999999</v>
      </c>
      <c r="DE71" s="73">
        <v>999999999</v>
      </c>
      <c r="DF71" s="73">
        <v>999999999</v>
      </c>
      <c r="DG71" s="73">
        <v>999999999</v>
      </c>
      <c r="DH71" s="73">
        <v>999999999</v>
      </c>
      <c r="DI71" s="73">
        <v>999999999</v>
      </c>
      <c r="DJ71" s="73">
        <v>999999999</v>
      </c>
      <c r="DK71" s="73">
        <v>999999999</v>
      </c>
      <c r="DL71" s="73">
        <v>999999999</v>
      </c>
      <c r="DM71" s="73">
        <v>999999999</v>
      </c>
      <c r="DN71" s="73">
        <v>999999999</v>
      </c>
      <c r="DO71" s="73">
        <v>999999999</v>
      </c>
      <c r="DP71" s="73">
        <v>999999999</v>
      </c>
      <c r="DQ71" s="73">
        <v>999999999</v>
      </c>
      <c r="DR71" s="73">
        <v>999999999</v>
      </c>
      <c r="DS71" s="73">
        <v>999999999</v>
      </c>
      <c r="DT71" s="73">
        <v>999999999</v>
      </c>
      <c r="DU71" s="73">
        <v>999999999</v>
      </c>
      <c r="DV71" s="73">
        <v>999999999</v>
      </c>
      <c r="DW71" s="73">
        <v>999999999</v>
      </c>
      <c r="DX71" s="73">
        <v>999999999</v>
      </c>
      <c r="DY71" s="73">
        <v>999999999</v>
      </c>
      <c r="DZ71" s="73">
        <v>999999999</v>
      </c>
      <c r="EA71" s="73">
        <v>999999999</v>
      </c>
      <c r="EB71" s="73">
        <v>999999999</v>
      </c>
      <c r="EC71" s="73">
        <v>999999999</v>
      </c>
      <c r="ED71" s="73">
        <v>999999999</v>
      </c>
      <c r="EE71" s="73">
        <v>999999999</v>
      </c>
      <c r="EF71" s="73">
        <v>999999999</v>
      </c>
      <c r="EG71" s="73">
        <v>999999999</v>
      </c>
      <c r="EH71" s="73">
        <v>999999999</v>
      </c>
      <c r="EI71" s="73">
        <v>999999999</v>
      </c>
      <c r="EJ71" s="73">
        <v>999999999</v>
      </c>
      <c r="EK71" s="73">
        <v>999999999</v>
      </c>
      <c r="EL71" s="73">
        <v>999999999</v>
      </c>
      <c r="EM71" s="73">
        <v>999999999</v>
      </c>
      <c r="EN71" s="73">
        <v>999999999</v>
      </c>
      <c r="EO71" s="73">
        <v>999999999</v>
      </c>
      <c r="EP71" s="73">
        <v>999999999</v>
      </c>
      <c r="EQ71" s="73">
        <v>999999999</v>
      </c>
      <c r="ER71" s="73">
        <v>999999999</v>
      </c>
      <c r="ES71" s="73">
        <v>999999999</v>
      </c>
      <c r="ET71" s="73">
        <v>999999999</v>
      </c>
      <c r="EU71" s="73">
        <v>999999999</v>
      </c>
      <c r="EV71" s="73">
        <v>999999999</v>
      </c>
      <c r="EW71" s="73">
        <v>999999999</v>
      </c>
      <c r="EX71" s="73">
        <v>999999999</v>
      </c>
      <c r="EY71" s="73">
        <v>999999999</v>
      </c>
      <c r="EZ71" s="73">
        <v>999999999</v>
      </c>
      <c r="FA71" s="73">
        <v>999999999</v>
      </c>
      <c r="FB71" s="73">
        <v>999999999</v>
      </c>
      <c r="FC71" s="73">
        <v>999999999</v>
      </c>
      <c r="FD71" s="73">
        <v>999999999</v>
      </c>
      <c r="FE71" s="73">
        <v>999999999</v>
      </c>
      <c r="FF71" s="73">
        <v>999999999</v>
      </c>
      <c r="FG71" s="73">
        <v>999999999</v>
      </c>
      <c r="FH71" s="73">
        <v>999999999</v>
      </c>
      <c r="FI71" s="73">
        <v>999999999</v>
      </c>
      <c r="FJ71" s="73">
        <v>999999999</v>
      </c>
      <c r="FK71" s="73">
        <v>999999999</v>
      </c>
      <c r="FL71" s="73">
        <v>999999999</v>
      </c>
      <c r="FM71" s="73">
        <v>999999999</v>
      </c>
      <c r="FN71" s="73">
        <v>999999999</v>
      </c>
      <c r="FO71" s="73">
        <v>999999999</v>
      </c>
      <c r="FP71" s="73">
        <v>999999999</v>
      </c>
      <c r="FQ71" s="73">
        <v>999999999</v>
      </c>
      <c r="FR71" s="73">
        <v>999999999</v>
      </c>
      <c r="FS71" s="73">
        <v>999999999</v>
      </c>
      <c r="FT71" s="73">
        <v>999999999</v>
      </c>
      <c r="FU71" s="73">
        <v>999999999</v>
      </c>
      <c r="FV71" s="73">
        <v>999999999</v>
      </c>
      <c r="FW71" s="73">
        <v>999999999</v>
      </c>
      <c r="FX71" s="73">
        <v>999999999</v>
      </c>
      <c r="FY71" s="73"/>
      <c r="FZ71" s="73">
        <f>SUM(C71:FX71)</f>
        <v>177999999822</v>
      </c>
      <c r="GA71" s="73"/>
      <c r="GB71" s="73"/>
      <c r="GC71" s="73"/>
      <c r="GD71" s="73"/>
      <c r="GE71" s="5"/>
      <c r="GF71" s="5"/>
      <c r="GG71" s="5"/>
      <c r="GH71" s="5"/>
      <c r="GI71" s="5"/>
      <c r="GJ71" s="5"/>
      <c r="GK71" s="5"/>
      <c r="GL71" s="5"/>
      <c r="GM71" s="5"/>
    </row>
    <row r="72" spans="1:195" x14ac:dyDescent="0.2">
      <c r="A72" s="44"/>
      <c r="B72" s="2" t="s">
        <v>326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4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3"/>
      <c r="CM72" s="73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3"/>
      <c r="DB72" s="73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3"/>
      <c r="DQ72" s="73"/>
      <c r="DR72" s="73"/>
      <c r="DS72" s="73"/>
      <c r="DT72" s="73"/>
      <c r="DU72" s="73"/>
      <c r="DV72" s="73"/>
      <c r="DW72" s="73"/>
      <c r="DX72" s="73"/>
      <c r="DY72" s="73"/>
      <c r="DZ72" s="73"/>
      <c r="EA72" s="73"/>
      <c r="EB72" s="73"/>
      <c r="EC72" s="73"/>
      <c r="ED72" s="73"/>
      <c r="EE72" s="73"/>
      <c r="EF72" s="73"/>
      <c r="EG72" s="73"/>
      <c r="EH72" s="73"/>
      <c r="EI72" s="73"/>
      <c r="EJ72" s="73"/>
      <c r="EK72" s="73"/>
      <c r="EL72" s="73"/>
      <c r="EM72" s="73"/>
      <c r="EN72" s="73"/>
      <c r="EO72" s="73"/>
      <c r="EP72" s="73"/>
      <c r="EQ72" s="73"/>
      <c r="ER72" s="73"/>
      <c r="ES72" s="73"/>
      <c r="ET72" s="73"/>
      <c r="EU72" s="73"/>
      <c r="EV72" s="73"/>
      <c r="EW72" s="73"/>
      <c r="EX72" s="73"/>
      <c r="EY72" s="73"/>
      <c r="EZ72" s="73"/>
      <c r="FA72" s="73"/>
      <c r="FB72" s="73"/>
      <c r="FC72" s="73"/>
      <c r="FD72" s="73"/>
      <c r="FE72" s="73"/>
      <c r="FF72" s="73"/>
      <c r="FG72" s="73"/>
      <c r="FH72" s="73"/>
      <c r="FI72" s="73"/>
      <c r="FJ72" s="73"/>
      <c r="FK72" s="73"/>
      <c r="FL72" s="73"/>
      <c r="FM72" s="73"/>
      <c r="FN72" s="73"/>
      <c r="FO72" s="73"/>
      <c r="FP72" s="73"/>
      <c r="FQ72" s="73"/>
      <c r="FR72" s="73"/>
      <c r="FS72" s="73"/>
      <c r="FT72" s="73"/>
      <c r="FU72" s="73"/>
      <c r="FV72" s="73"/>
      <c r="FW72" s="73"/>
      <c r="FX72" s="73"/>
      <c r="FY72" s="73"/>
      <c r="FZ72" s="42"/>
      <c r="GA72" s="73"/>
      <c r="GB72" s="73"/>
      <c r="GC72" s="73"/>
      <c r="GD72" s="73"/>
      <c r="GE72" s="75"/>
      <c r="GF72" s="75"/>
      <c r="GG72" s="5"/>
      <c r="GH72" s="5"/>
      <c r="GI72" s="5"/>
      <c r="GJ72" s="5"/>
      <c r="GK72" s="5"/>
      <c r="GL72" s="5"/>
      <c r="GM72" s="5"/>
    </row>
    <row r="73" spans="1:195" x14ac:dyDescent="0.2">
      <c r="A73" s="44"/>
      <c r="B73" s="2" t="s">
        <v>332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4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3"/>
      <c r="CM73" s="73"/>
      <c r="CN73" s="73"/>
      <c r="CO73" s="73"/>
      <c r="CP73" s="73"/>
      <c r="CQ73" s="73"/>
      <c r="CR73" s="73"/>
      <c r="CS73" s="73"/>
      <c r="CT73" s="73"/>
      <c r="CU73" s="73"/>
      <c r="CV73" s="73"/>
      <c r="CW73" s="73"/>
      <c r="CX73" s="73"/>
      <c r="CY73" s="73"/>
      <c r="CZ73" s="73"/>
      <c r="DA73" s="73"/>
      <c r="DB73" s="73"/>
      <c r="DC73" s="73"/>
      <c r="DD73" s="73"/>
      <c r="DE73" s="73"/>
      <c r="DF73" s="73"/>
      <c r="DG73" s="73"/>
      <c r="DH73" s="73"/>
      <c r="DI73" s="73"/>
      <c r="DJ73" s="73"/>
      <c r="DK73" s="73"/>
      <c r="DL73" s="73"/>
      <c r="DM73" s="73"/>
      <c r="DN73" s="73"/>
      <c r="DO73" s="73"/>
      <c r="DP73" s="73"/>
      <c r="DQ73" s="73"/>
      <c r="DR73" s="73"/>
      <c r="DS73" s="73"/>
      <c r="DT73" s="73"/>
      <c r="DU73" s="73"/>
      <c r="DV73" s="73"/>
      <c r="DW73" s="73"/>
      <c r="DX73" s="73"/>
      <c r="DY73" s="73"/>
      <c r="DZ73" s="73"/>
      <c r="EA73" s="73"/>
      <c r="EB73" s="73"/>
      <c r="EC73" s="73"/>
      <c r="ED73" s="73"/>
      <c r="EE73" s="73"/>
      <c r="EF73" s="73"/>
      <c r="EG73" s="73"/>
      <c r="EH73" s="73"/>
      <c r="EI73" s="73"/>
      <c r="EJ73" s="73"/>
      <c r="EK73" s="73"/>
      <c r="EL73" s="73"/>
      <c r="EM73" s="73"/>
      <c r="EN73" s="73"/>
      <c r="EO73" s="73"/>
      <c r="EP73" s="73"/>
      <c r="EQ73" s="73"/>
      <c r="ER73" s="73"/>
      <c r="ES73" s="73"/>
      <c r="ET73" s="76"/>
      <c r="EU73" s="73"/>
      <c r="EV73" s="73"/>
      <c r="EW73" s="73"/>
      <c r="EX73" s="73"/>
      <c r="EY73" s="73"/>
      <c r="EZ73" s="73"/>
      <c r="FA73" s="73"/>
      <c r="FB73" s="73"/>
      <c r="FC73" s="73"/>
      <c r="FD73" s="73"/>
      <c r="FE73" s="73"/>
      <c r="FF73" s="73"/>
      <c r="FG73" s="73"/>
      <c r="FH73" s="73"/>
      <c r="FI73" s="73"/>
      <c r="FJ73" s="73"/>
      <c r="FK73" s="73"/>
      <c r="FL73" s="73"/>
      <c r="FM73" s="73"/>
      <c r="FN73" s="73"/>
      <c r="FO73" s="73"/>
      <c r="FP73" s="73"/>
      <c r="FQ73" s="73"/>
      <c r="FR73" s="73"/>
      <c r="FS73" s="73"/>
      <c r="FT73" s="73"/>
      <c r="FU73" s="73"/>
      <c r="FV73" s="73"/>
      <c r="FW73" s="73"/>
      <c r="FX73" s="73"/>
      <c r="FY73" s="73"/>
      <c r="FZ73" s="42"/>
      <c r="GA73" s="73"/>
      <c r="GB73" s="42"/>
      <c r="GC73" s="42"/>
      <c r="GD73" s="42"/>
      <c r="GE73" s="5"/>
      <c r="GF73" s="5"/>
      <c r="GG73" s="5"/>
      <c r="GH73" s="5"/>
      <c r="GI73" s="5"/>
      <c r="GJ73" s="5"/>
      <c r="GK73" s="5"/>
      <c r="GL73" s="5"/>
      <c r="GM73" s="5"/>
    </row>
    <row r="74" spans="1:195" x14ac:dyDescent="0.2">
      <c r="A74" s="44"/>
      <c r="B74" s="2" t="s">
        <v>333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4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3"/>
      <c r="CM74" s="73"/>
      <c r="CN74" s="73"/>
      <c r="CO74" s="73"/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3"/>
      <c r="DA74" s="73"/>
      <c r="DB74" s="73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3"/>
      <c r="DQ74" s="73"/>
      <c r="DR74" s="73"/>
      <c r="DS74" s="73"/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3"/>
      <c r="EF74" s="73"/>
      <c r="EG74" s="73"/>
      <c r="EH74" s="73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3"/>
      <c r="ET74" s="73"/>
      <c r="EU74" s="73"/>
      <c r="EV74" s="73"/>
      <c r="EW74" s="73"/>
      <c r="EX74" s="73"/>
      <c r="EY74" s="73"/>
      <c r="EZ74" s="73"/>
      <c r="FA74" s="73"/>
      <c r="FB74" s="73"/>
      <c r="FC74" s="73"/>
      <c r="FD74" s="73"/>
      <c r="FE74" s="73"/>
      <c r="FF74" s="73"/>
      <c r="FG74" s="73"/>
      <c r="FH74" s="73"/>
      <c r="FI74" s="73"/>
      <c r="FJ74" s="73"/>
      <c r="FK74" s="73"/>
      <c r="FL74" s="73"/>
      <c r="FM74" s="73"/>
      <c r="FN74" s="73"/>
      <c r="FO74" s="73"/>
      <c r="FP74" s="73"/>
      <c r="FQ74" s="73"/>
      <c r="FR74" s="73"/>
      <c r="FS74" s="73"/>
      <c r="FT74" s="73"/>
      <c r="FU74" s="73"/>
      <c r="FV74" s="73"/>
      <c r="FW74" s="73"/>
      <c r="FX74" s="73"/>
      <c r="FY74" s="73"/>
      <c r="FZ74" s="42"/>
      <c r="GA74" s="42"/>
      <c r="GB74" s="42"/>
      <c r="GC74" s="42"/>
      <c r="GD74" s="42"/>
      <c r="GE74" s="5"/>
      <c r="GF74" s="5"/>
      <c r="GG74" s="5"/>
      <c r="GH74" s="5"/>
      <c r="GI74" s="5"/>
      <c r="GJ74" s="5"/>
      <c r="GK74" s="5"/>
      <c r="GL74" s="5"/>
      <c r="GM74" s="5"/>
    </row>
    <row r="75" spans="1:195" x14ac:dyDescent="0.2">
      <c r="A75" s="44"/>
      <c r="B75" s="2" t="s">
        <v>334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4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3"/>
      <c r="CP75" s="73"/>
      <c r="CQ75" s="73"/>
      <c r="CR75" s="73"/>
      <c r="CS75" s="73"/>
      <c r="CT75" s="73"/>
      <c r="CU75" s="73"/>
      <c r="CV75" s="73"/>
      <c r="CW75" s="73"/>
      <c r="CX75" s="73"/>
      <c r="CY75" s="73"/>
      <c r="CZ75" s="73"/>
      <c r="DA75" s="73"/>
      <c r="DB75" s="73"/>
      <c r="DC75" s="73"/>
      <c r="DD75" s="73"/>
      <c r="DE75" s="73"/>
      <c r="DF75" s="73"/>
      <c r="DG75" s="73"/>
      <c r="DH75" s="73"/>
      <c r="DI75" s="73"/>
      <c r="DJ75" s="73"/>
      <c r="DK75" s="73"/>
      <c r="DL75" s="73"/>
      <c r="DM75" s="73"/>
      <c r="DN75" s="73"/>
      <c r="DO75" s="73"/>
      <c r="DP75" s="73"/>
      <c r="DQ75" s="73"/>
      <c r="DR75" s="73"/>
      <c r="DS75" s="73"/>
      <c r="DT75" s="73"/>
      <c r="DU75" s="73"/>
      <c r="DV75" s="73"/>
      <c r="DW75" s="73"/>
      <c r="DX75" s="73"/>
      <c r="DY75" s="73"/>
      <c r="DZ75" s="73"/>
      <c r="EA75" s="73"/>
      <c r="EB75" s="73"/>
      <c r="EC75" s="73"/>
      <c r="ED75" s="73"/>
      <c r="EE75" s="73"/>
      <c r="EF75" s="73"/>
      <c r="EG75" s="73"/>
      <c r="EH75" s="73"/>
      <c r="EI75" s="73"/>
      <c r="EJ75" s="73"/>
      <c r="EK75" s="73"/>
      <c r="EL75" s="73"/>
      <c r="EM75" s="73"/>
      <c r="EN75" s="73"/>
      <c r="EO75" s="73"/>
      <c r="EP75" s="73"/>
      <c r="EQ75" s="73"/>
      <c r="ER75" s="73"/>
      <c r="ES75" s="73"/>
      <c r="ET75" s="73"/>
      <c r="EU75" s="73"/>
      <c r="EV75" s="73"/>
      <c r="EW75" s="73"/>
      <c r="EX75" s="73"/>
      <c r="EY75" s="73"/>
      <c r="EZ75" s="73"/>
      <c r="FA75" s="73"/>
      <c r="FB75" s="73"/>
      <c r="FC75" s="73"/>
      <c r="FD75" s="73"/>
      <c r="FE75" s="73"/>
      <c r="FF75" s="73"/>
      <c r="FG75" s="73"/>
      <c r="FH75" s="73"/>
      <c r="FI75" s="73"/>
      <c r="FJ75" s="73"/>
      <c r="FK75" s="73"/>
      <c r="FL75" s="73"/>
      <c r="FM75" s="73"/>
      <c r="FN75" s="73"/>
      <c r="FO75" s="73"/>
      <c r="FP75" s="73"/>
      <c r="FQ75" s="73"/>
      <c r="FR75" s="73"/>
      <c r="FS75" s="73"/>
      <c r="FT75" s="73"/>
      <c r="FU75" s="73"/>
      <c r="FV75" s="73"/>
      <c r="FW75" s="73"/>
      <c r="FX75" s="73"/>
      <c r="FY75" s="73"/>
      <c r="FZ75" s="42"/>
      <c r="GA75" s="42"/>
      <c r="GB75" s="42"/>
      <c r="GC75" s="42"/>
      <c r="GD75" s="42"/>
      <c r="GE75" s="5"/>
      <c r="GF75" s="5"/>
      <c r="GG75" s="5"/>
      <c r="GH75" s="5"/>
      <c r="GI75" s="5"/>
      <c r="GJ75" s="5"/>
      <c r="GK75" s="5"/>
      <c r="GL75" s="5"/>
      <c r="GM75" s="5"/>
    </row>
    <row r="76" spans="1:195" x14ac:dyDescent="0.2">
      <c r="A76" s="3" t="s">
        <v>335</v>
      </c>
      <c r="B76" s="18" t="s">
        <v>336</v>
      </c>
      <c r="C76" s="77">
        <v>214049.99</v>
      </c>
      <c r="D76" s="77">
        <v>0</v>
      </c>
      <c r="E76" s="77">
        <v>0</v>
      </c>
      <c r="F76" s="77">
        <v>0</v>
      </c>
      <c r="G76" s="77">
        <v>0</v>
      </c>
      <c r="H76" s="77">
        <v>0</v>
      </c>
      <c r="I76" s="77">
        <v>518609.48</v>
      </c>
      <c r="J76" s="77">
        <v>0</v>
      </c>
      <c r="K76" s="77">
        <v>0</v>
      </c>
      <c r="L76" s="77">
        <v>0</v>
      </c>
      <c r="M76" s="77">
        <v>0</v>
      </c>
      <c r="N76" s="77">
        <v>6454001.4400000004</v>
      </c>
      <c r="O76" s="77">
        <v>2315346.59</v>
      </c>
      <c r="P76" s="77">
        <v>6508.04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  <c r="W76" s="78">
        <v>0</v>
      </c>
      <c r="X76" s="77">
        <v>4645.62</v>
      </c>
      <c r="Y76" s="77">
        <v>0</v>
      </c>
      <c r="Z76" s="77">
        <v>125782.95</v>
      </c>
      <c r="AA76" s="77">
        <v>0</v>
      </c>
      <c r="AB76" s="77">
        <v>0</v>
      </c>
      <c r="AC76" s="77">
        <v>0</v>
      </c>
      <c r="AD76" s="77">
        <v>0</v>
      </c>
      <c r="AE76" s="77">
        <v>73409.77</v>
      </c>
      <c r="AF76" s="77">
        <v>0</v>
      </c>
      <c r="AG76" s="77">
        <v>0</v>
      </c>
      <c r="AH76" s="77">
        <v>189856.48</v>
      </c>
      <c r="AI76" s="77">
        <v>0</v>
      </c>
      <c r="AJ76" s="77">
        <v>0</v>
      </c>
      <c r="AK76" s="77">
        <v>0</v>
      </c>
      <c r="AL76" s="77">
        <v>0</v>
      </c>
      <c r="AM76" s="77">
        <v>0</v>
      </c>
      <c r="AN76" s="77">
        <v>0</v>
      </c>
      <c r="AO76" s="77">
        <v>0</v>
      </c>
      <c r="AP76" s="77">
        <v>0</v>
      </c>
      <c r="AQ76" s="77">
        <v>0</v>
      </c>
      <c r="AR76" s="77">
        <v>0</v>
      </c>
      <c r="AS76" s="77">
        <v>2116980.9</v>
      </c>
      <c r="AT76" s="77">
        <v>0</v>
      </c>
      <c r="AU76" s="77">
        <v>0</v>
      </c>
      <c r="AV76" s="77">
        <v>0</v>
      </c>
      <c r="AW76" s="77">
        <v>0</v>
      </c>
      <c r="AX76" s="77">
        <v>0</v>
      </c>
      <c r="AY76" s="77">
        <v>0</v>
      </c>
      <c r="AZ76" s="77">
        <v>0</v>
      </c>
      <c r="BA76" s="77">
        <v>0</v>
      </c>
      <c r="BB76" s="77">
        <v>0</v>
      </c>
      <c r="BC76" s="77">
        <v>0</v>
      </c>
      <c r="BD76" s="77">
        <v>0</v>
      </c>
      <c r="BE76" s="77">
        <v>0</v>
      </c>
      <c r="BF76" s="77">
        <v>0</v>
      </c>
      <c r="BG76" s="77">
        <v>0</v>
      </c>
      <c r="BH76" s="77">
        <v>0</v>
      </c>
      <c r="BI76" s="77">
        <v>0</v>
      </c>
      <c r="BJ76" s="77">
        <v>0</v>
      </c>
      <c r="BK76" s="77">
        <v>0</v>
      </c>
      <c r="BL76" s="77">
        <v>0</v>
      </c>
      <c r="BM76" s="77">
        <v>40575.480000000003</v>
      </c>
      <c r="BN76" s="77">
        <v>0</v>
      </c>
      <c r="BO76" s="77">
        <v>0</v>
      </c>
      <c r="BP76" s="77">
        <v>0</v>
      </c>
      <c r="BQ76" s="77">
        <v>0</v>
      </c>
      <c r="BR76" s="77">
        <v>0</v>
      </c>
      <c r="BS76" s="77">
        <v>0</v>
      </c>
      <c r="BT76" s="77">
        <v>0</v>
      </c>
      <c r="BU76" s="77">
        <v>0</v>
      </c>
      <c r="BV76" s="77">
        <v>784125.51</v>
      </c>
      <c r="BW76" s="77">
        <v>0</v>
      </c>
      <c r="BX76" s="77">
        <v>0</v>
      </c>
      <c r="BY76" s="77">
        <v>0</v>
      </c>
      <c r="BZ76" s="77">
        <v>0</v>
      </c>
      <c r="CA76" s="77">
        <v>0</v>
      </c>
      <c r="CB76" s="77">
        <v>0</v>
      </c>
      <c r="CC76" s="77">
        <v>0</v>
      </c>
      <c r="CD76" s="77">
        <v>64538.16</v>
      </c>
      <c r="CE76" s="77">
        <v>0</v>
      </c>
      <c r="CF76" s="77">
        <v>139360.24</v>
      </c>
      <c r="CG76" s="77">
        <v>0</v>
      </c>
      <c r="CH76" s="77">
        <v>0</v>
      </c>
      <c r="CI76" s="77">
        <v>0</v>
      </c>
      <c r="CJ76" s="77">
        <v>0</v>
      </c>
      <c r="CK76" s="77">
        <v>2621262.39</v>
      </c>
      <c r="CL76" s="77">
        <v>34407.54</v>
      </c>
      <c r="CM76" s="77">
        <v>0</v>
      </c>
      <c r="CN76" s="77">
        <v>0</v>
      </c>
      <c r="CO76" s="77">
        <v>0</v>
      </c>
      <c r="CP76" s="77">
        <v>0</v>
      </c>
      <c r="CQ76" s="77">
        <v>0</v>
      </c>
      <c r="CR76" s="77">
        <v>78694.86</v>
      </c>
      <c r="CS76" s="77">
        <v>0</v>
      </c>
      <c r="CT76" s="77">
        <v>29636.04</v>
      </c>
      <c r="CU76" s="77">
        <v>0</v>
      </c>
      <c r="CV76" s="77">
        <v>28341.66</v>
      </c>
      <c r="CW76" s="77">
        <v>0</v>
      </c>
      <c r="CX76" s="77">
        <v>0</v>
      </c>
      <c r="CY76" s="77">
        <v>0</v>
      </c>
      <c r="CZ76" s="77">
        <v>0</v>
      </c>
      <c r="DA76" s="77">
        <v>18622.72</v>
      </c>
      <c r="DB76" s="77">
        <v>0</v>
      </c>
      <c r="DC76" s="77">
        <v>36496.36</v>
      </c>
      <c r="DD76" s="77">
        <v>5221.7700000000004</v>
      </c>
      <c r="DE76" s="77">
        <v>0</v>
      </c>
      <c r="DF76" s="77">
        <v>0</v>
      </c>
      <c r="DG76" s="77">
        <v>0</v>
      </c>
      <c r="DH76" s="77">
        <v>277847.37</v>
      </c>
      <c r="DI76" s="77">
        <v>0</v>
      </c>
      <c r="DJ76" s="77">
        <v>0</v>
      </c>
      <c r="DK76" s="77">
        <v>0</v>
      </c>
      <c r="DL76" s="77">
        <v>0</v>
      </c>
      <c r="DM76" s="77">
        <v>0</v>
      </c>
      <c r="DN76" s="77">
        <v>0</v>
      </c>
      <c r="DO76" s="77">
        <v>0</v>
      </c>
      <c r="DP76" s="77">
        <v>9617.9</v>
      </c>
      <c r="DQ76" s="77">
        <v>0</v>
      </c>
      <c r="DR76" s="77">
        <v>0</v>
      </c>
      <c r="DS76" s="77">
        <v>0</v>
      </c>
      <c r="DT76" s="77">
        <v>0</v>
      </c>
      <c r="DU76" s="77">
        <v>0</v>
      </c>
      <c r="DV76" s="77">
        <v>0</v>
      </c>
      <c r="DW76" s="77">
        <v>0</v>
      </c>
      <c r="DX76" s="77">
        <v>0</v>
      </c>
      <c r="DY76" s="77">
        <v>0</v>
      </c>
      <c r="DZ76" s="77">
        <v>0</v>
      </c>
      <c r="EA76" s="77">
        <v>550952.78</v>
      </c>
      <c r="EB76" s="77">
        <v>0</v>
      </c>
      <c r="EC76" s="77">
        <v>0</v>
      </c>
      <c r="ED76" s="77">
        <v>710551.13</v>
      </c>
      <c r="EE76" s="77">
        <v>0</v>
      </c>
      <c r="EF76" s="77">
        <v>0</v>
      </c>
      <c r="EG76" s="77">
        <v>0</v>
      </c>
      <c r="EH76" s="77">
        <v>0</v>
      </c>
      <c r="EI76" s="77">
        <v>0</v>
      </c>
      <c r="EJ76" s="77">
        <v>0</v>
      </c>
      <c r="EK76" s="77">
        <v>0</v>
      </c>
      <c r="EL76" s="77">
        <v>671262.95</v>
      </c>
      <c r="EM76" s="77">
        <v>0</v>
      </c>
      <c r="EN76" s="77">
        <v>0</v>
      </c>
      <c r="EO76" s="77">
        <v>0</v>
      </c>
      <c r="EP76" s="77">
        <v>0</v>
      </c>
      <c r="EQ76" s="77">
        <v>1064161.06</v>
      </c>
      <c r="ER76" s="77">
        <v>0</v>
      </c>
      <c r="ES76" s="77">
        <v>0</v>
      </c>
      <c r="ET76" s="77">
        <v>0</v>
      </c>
      <c r="EU76" s="77">
        <v>0</v>
      </c>
      <c r="EV76" s="77">
        <v>19817.919999999998</v>
      </c>
      <c r="EW76" s="77">
        <v>0</v>
      </c>
      <c r="EX76" s="77">
        <v>0</v>
      </c>
      <c r="EY76" s="77">
        <v>0</v>
      </c>
      <c r="EZ76" s="77">
        <v>74228.81</v>
      </c>
      <c r="FA76" s="77">
        <v>1475032.01</v>
      </c>
      <c r="FB76" s="77">
        <v>0</v>
      </c>
      <c r="FC76" s="77">
        <v>0</v>
      </c>
      <c r="FD76" s="77">
        <v>0</v>
      </c>
      <c r="FE76" s="77">
        <v>7823.44</v>
      </c>
      <c r="FF76" s="77">
        <v>0</v>
      </c>
      <c r="FG76" s="77">
        <v>0</v>
      </c>
      <c r="FH76" s="77">
        <v>76952.78</v>
      </c>
      <c r="FI76" s="77">
        <v>0</v>
      </c>
      <c r="FJ76" s="77">
        <v>0</v>
      </c>
      <c r="FK76" s="77">
        <v>46526.37</v>
      </c>
      <c r="FL76" s="77">
        <v>0</v>
      </c>
      <c r="FM76" s="77">
        <v>0</v>
      </c>
      <c r="FN76" s="77">
        <v>0</v>
      </c>
      <c r="FO76" s="77">
        <v>0</v>
      </c>
      <c r="FP76" s="77">
        <v>0</v>
      </c>
      <c r="FQ76" s="77">
        <v>0</v>
      </c>
      <c r="FR76" s="77">
        <v>0</v>
      </c>
      <c r="FS76" s="77">
        <v>0</v>
      </c>
      <c r="FT76" s="77">
        <v>0</v>
      </c>
      <c r="FU76" s="77">
        <v>0</v>
      </c>
      <c r="FV76" s="77">
        <v>0</v>
      </c>
      <c r="FW76" s="77">
        <v>0</v>
      </c>
      <c r="FX76" s="77">
        <v>0</v>
      </c>
      <c r="FY76" s="79"/>
      <c r="FZ76" s="42">
        <f>SUM(C76:FX76)</f>
        <v>20885248.509999998</v>
      </c>
      <c r="GA76" s="42"/>
      <c r="GB76" s="42"/>
      <c r="GC76" s="42"/>
      <c r="GD76" s="42"/>
      <c r="GE76" s="5"/>
      <c r="GF76" s="5"/>
      <c r="GG76" s="5"/>
      <c r="GH76" s="5"/>
      <c r="GI76" s="5"/>
      <c r="GJ76" s="5"/>
      <c r="GK76" s="5"/>
      <c r="GL76" s="5"/>
      <c r="GM76" s="5"/>
    </row>
    <row r="77" spans="1:195" x14ac:dyDescent="0.2">
      <c r="A77" s="3" t="s">
        <v>337</v>
      </c>
      <c r="B77" s="2" t="s">
        <v>338</v>
      </c>
      <c r="C77" s="80">
        <v>0</v>
      </c>
      <c r="D77" s="77">
        <v>0</v>
      </c>
      <c r="E77" s="77">
        <v>0</v>
      </c>
      <c r="F77" s="77">
        <v>0</v>
      </c>
      <c r="G77" s="77">
        <v>0</v>
      </c>
      <c r="H77" s="77">
        <v>0</v>
      </c>
      <c r="I77" s="77">
        <v>0</v>
      </c>
      <c r="J77" s="77">
        <v>0</v>
      </c>
      <c r="K77" s="77">
        <v>0</v>
      </c>
      <c r="L77" s="77">
        <v>0</v>
      </c>
      <c r="M77" s="77">
        <v>0</v>
      </c>
      <c r="N77" s="77">
        <v>387510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  <c r="W77" s="78">
        <v>0</v>
      </c>
      <c r="X77" s="77">
        <v>0</v>
      </c>
      <c r="Y77" s="77">
        <v>0</v>
      </c>
      <c r="Z77" s="77">
        <v>0</v>
      </c>
      <c r="AA77" s="77">
        <v>0</v>
      </c>
      <c r="AB77" s="77">
        <v>0</v>
      </c>
      <c r="AC77" s="77">
        <v>0</v>
      </c>
      <c r="AD77" s="77">
        <v>0</v>
      </c>
      <c r="AE77" s="77">
        <v>0</v>
      </c>
      <c r="AF77" s="77">
        <v>0</v>
      </c>
      <c r="AG77" s="77">
        <v>0</v>
      </c>
      <c r="AH77" s="77">
        <v>0</v>
      </c>
      <c r="AI77" s="77">
        <v>0</v>
      </c>
      <c r="AJ77" s="77">
        <v>0</v>
      </c>
      <c r="AK77" s="77">
        <v>0</v>
      </c>
      <c r="AL77" s="77">
        <v>0</v>
      </c>
      <c r="AM77" s="77">
        <v>0</v>
      </c>
      <c r="AN77" s="77">
        <v>0</v>
      </c>
      <c r="AO77" s="77">
        <v>0</v>
      </c>
      <c r="AP77" s="77">
        <v>0</v>
      </c>
      <c r="AQ77" s="77">
        <v>0</v>
      </c>
      <c r="AR77" s="77">
        <v>0</v>
      </c>
      <c r="AS77" s="77">
        <v>0</v>
      </c>
      <c r="AT77" s="77">
        <v>0</v>
      </c>
      <c r="AU77" s="77">
        <v>0</v>
      </c>
      <c r="AV77" s="77">
        <v>0</v>
      </c>
      <c r="AW77" s="77">
        <v>0</v>
      </c>
      <c r="AX77" s="77">
        <v>0</v>
      </c>
      <c r="AY77" s="77">
        <v>0</v>
      </c>
      <c r="AZ77" s="77">
        <v>0</v>
      </c>
      <c r="BA77" s="77">
        <v>0</v>
      </c>
      <c r="BB77" s="77">
        <v>0</v>
      </c>
      <c r="BC77" s="77">
        <v>0</v>
      </c>
      <c r="BD77" s="77">
        <v>0</v>
      </c>
      <c r="BE77" s="77">
        <v>0</v>
      </c>
      <c r="BF77" s="77">
        <v>0</v>
      </c>
      <c r="BG77" s="77">
        <v>0</v>
      </c>
      <c r="BH77" s="77">
        <v>0</v>
      </c>
      <c r="BI77" s="77">
        <v>0</v>
      </c>
      <c r="BJ77" s="77">
        <v>0</v>
      </c>
      <c r="BK77" s="77">
        <v>0</v>
      </c>
      <c r="BL77" s="77">
        <v>0</v>
      </c>
      <c r="BM77" s="77">
        <v>0</v>
      </c>
      <c r="BN77" s="77">
        <v>0</v>
      </c>
      <c r="BO77" s="77">
        <v>0</v>
      </c>
      <c r="BP77" s="77">
        <v>0</v>
      </c>
      <c r="BQ77" s="77">
        <v>0</v>
      </c>
      <c r="BR77" s="77">
        <v>0</v>
      </c>
      <c r="BS77" s="77">
        <v>0</v>
      </c>
      <c r="BT77" s="77">
        <v>0</v>
      </c>
      <c r="BU77" s="77">
        <v>0</v>
      </c>
      <c r="BV77" s="77">
        <v>0</v>
      </c>
      <c r="BW77" s="77">
        <v>0</v>
      </c>
      <c r="BX77" s="77">
        <v>0</v>
      </c>
      <c r="BY77" s="77">
        <v>0</v>
      </c>
      <c r="BZ77" s="77">
        <v>0</v>
      </c>
      <c r="CA77" s="77">
        <v>0</v>
      </c>
      <c r="CB77" s="77">
        <v>0</v>
      </c>
      <c r="CC77" s="77">
        <v>0</v>
      </c>
      <c r="CD77" s="77">
        <v>0</v>
      </c>
      <c r="CE77" s="77">
        <v>0</v>
      </c>
      <c r="CF77" s="77">
        <v>0</v>
      </c>
      <c r="CG77" s="77">
        <v>0</v>
      </c>
      <c r="CH77" s="77">
        <v>0</v>
      </c>
      <c r="CI77" s="77">
        <v>0</v>
      </c>
      <c r="CJ77" s="77">
        <v>0</v>
      </c>
      <c r="CK77" s="77">
        <v>0</v>
      </c>
      <c r="CL77" s="77">
        <v>0</v>
      </c>
      <c r="CM77" s="77">
        <v>0</v>
      </c>
      <c r="CN77" s="77">
        <v>0</v>
      </c>
      <c r="CO77" s="77">
        <v>0</v>
      </c>
      <c r="CP77" s="77">
        <v>0</v>
      </c>
      <c r="CQ77" s="77">
        <v>0</v>
      </c>
      <c r="CR77" s="77">
        <v>0</v>
      </c>
      <c r="CS77" s="77">
        <v>0</v>
      </c>
      <c r="CT77" s="77">
        <v>0</v>
      </c>
      <c r="CU77" s="77">
        <v>0</v>
      </c>
      <c r="CV77" s="77">
        <v>0</v>
      </c>
      <c r="CW77" s="77">
        <v>0</v>
      </c>
      <c r="CX77" s="77">
        <v>0</v>
      </c>
      <c r="CY77" s="77">
        <v>0</v>
      </c>
      <c r="CZ77" s="77">
        <v>0</v>
      </c>
      <c r="DA77" s="77">
        <v>0</v>
      </c>
      <c r="DB77" s="77">
        <v>0</v>
      </c>
      <c r="DC77" s="77">
        <v>0</v>
      </c>
      <c r="DD77" s="77">
        <v>0</v>
      </c>
      <c r="DE77" s="77">
        <v>0</v>
      </c>
      <c r="DF77" s="77">
        <v>0</v>
      </c>
      <c r="DG77" s="77">
        <v>0</v>
      </c>
      <c r="DH77" s="77">
        <v>0</v>
      </c>
      <c r="DI77" s="77">
        <v>0</v>
      </c>
      <c r="DJ77" s="77">
        <v>0</v>
      </c>
      <c r="DK77" s="77">
        <v>0</v>
      </c>
      <c r="DL77" s="77">
        <v>0</v>
      </c>
      <c r="DM77" s="77">
        <v>0</v>
      </c>
      <c r="DN77" s="77">
        <v>0</v>
      </c>
      <c r="DO77" s="77">
        <v>0</v>
      </c>
      <c r="DP77" s="77">
        <v>0</v>
      </c>
      <c r="DQ77" s="77">
        <v>0</v>
      </c>
      <c r="DR77" s="77">
        <v>0</v>
      </c>
      <c r="DS77" s="77">
        <v>0</v>
      </c>
      <c r="DT77" s="77">
        <v>0</v>
      </c>
      <c r="DU77" s="77">
        <v>0</v>
      </c>
      <c r="DV77" s="77">
        <v>0</v>
      </c>
      <c r="DW77" s="77">
        <v>0</v>
      </c>
      <c r="DX77" s="77">
        <v>0</v>
      </c>
      <c r="DY77" s="77">
        <v>0</v>
      </c>
      <c r="DZ77" s="77">
        <v>0</v>
      </c>
      <c r="EA77" s="77">
        <v>0</v>
      </c>
      <c r="EB77" s="77">
        <v>0</v>
      </c>
      <c r="EC77" s="77">
        <v>0</v>
      </c>
      <c r="ED77" s="77">
        <v>0</v>
      </c>
      <c r="EE77" s="77">
        <v>0</v>
      </c>
      <c r="EF77" s="77">
        <v>0</v>
      </c>
      <c r="EG77" s="77">
        <v>0</v>
      </c>
      <c r="EH77" s="77">
        <v>0</v>
      </c>
      <c r="EI77" s="77">
        <v>0</v>
      </c>
      <c r="EJ77" s="77">
        <v>0</v>
      </c>
      <c r="EK77" s="77">
        <v>0</v>
      </c>
      <c r="EL77" s="77">
        <v>0</v>
      </c>
      <c r="EM77" s="77">
        <v>0</v>
      </c>
      <c r="EN77" s="77">
        <v>0</v>
      </c>
      <c r="EO77" s="77">
        <v>0</v>
      </c>
      <c r="EP77" s="77">
        <v>0</v>
      </c>
      <c r="EQ77" s="77">
        <v>0</v>
      </c>
      <c r="ER77" s="77">
        <v>0</v>
      </c>
      <c r="ES77" s="77">
        <v>0</v>
      </c>
      <c r="ET77" s="77">
        <v>0</v>
      </c>
      <c r="EU77" s="77">
        <v>0</v>
      </c>
      <c r="EV77" s="77">
        <v>0</v>
      </c>
      <c r="EW77" s="77">
        <v>0</v>
      </c>
      <c r="EX77" s="77">
        <v>0</v>
      </c>
      <c r="EY77" s="77">
        <v>0</v>
      </c>
      <c r="EZ77" s="77">
        <v>0</v>
      </c>
      <c r="FA77" s="77">
        <v>0</v>
      </c>
      <c r="FB77" s="77">
        <v>0</v>
      </c>
      <c r="FC77" s="77">
        <v>0</v>
      </c>
      <c r="FD77" s="77">
        <v>0</v>
      </c>
      <c r="FE77" s="77">
        <v>0</v>
      </c>
      <c r="FF77" s="77">
        <v>0</v>
      </c>
      <c r="FG77" s="77">
        <v>0</v>
      </c>
      <c r="FH77" s="77">
        <v>0</v>
      </c>
      <c r="FI77" s="77">
        <v>0</v>
      </c>
      <c r="FJ77" s="77">
        <v>0</v>
      </c>
      <c r="FK77" s="77">
        <v>0</v>
      </c>
      <c r="FL77" s="77">
        <v>0</v>
      </c>
      <c r="FM77" s="77">
        <v>0</v>
      </c>
      <c r="FN77" s="77">
        <v>0</v>
      </c>
      <c r="FO77" s="77">
        <v>0</v>
      </c>
      <c r="FP77" s="77">
        <v>0</v>
      </c>
      <c r="FQ77" s="77">
        <v>0</v>
      </c>
      <c r="FR77" s="77">
        <v>0</v>
      </c>
      <c r="FS77" s="77">
        <v>0</v>
      </c>
      <c r="FT77" s="77">
        <v>0</v>
      </c>
      <c r="FU77" s="77">
        <v>0</v>
      </c>
      <c r="FV77" s="77">
        <v>0</v>
      </c>
      <c r="FW77" s="77">
        <v>0</v>
      </c>
      <c r="FX77" s="77">
        <v>0</v>
      </c>
      <c r="FY77" s="79"/>
      <c r="FZ77" s="42">
        <f>SUM(C77:FX77)</f>
        <v>387510</v>
      </c>
      <c r="GA77" s="42"/>
      <c r="GB77" s="42"/>
      <c r="GC77" s="42"/>
      <c r="GD77" s="42"/>
      <c r="GE77" s="44"/>
      <c r="GF77" s="44"/>
      <c r="GG77" s="5"/>
      <c r="GH77" s="5"/>
      <c r="GI77" s="5"/>
      <c r="GJ77" s="5"/>
      <c r="GK77" s="5"/>
      <c r="GL77" s="5"/>
      <c r="GM77" s="5"/>
    </row>
    <row r="78" spans="1:195" x14ac:dyDescent="0.2">
      <c r="A78" s="3" t="s">
        <v>339</v>
      </c>
      <c r="B78" s="2" t="s">
        <v>340</v>
      </c>
      <c r="C78" s="81">
        <f>2700000+1970000</f>
        <v>4670000</v>
      </c>
      <c r="D78" s="81">
        <v>35400000</v>
      </c>
      <c r="E78" s="81">
        <v>4890000</v>
      </c>
      <c r="F78" s="81">
        <v>750000</v>
      </c>
      <c r="G78" s="81">
        <v>0</v>
      </c>
      <c r="H78" s="81">
        <v>300000</v>
      </c>
      <c r="I78" s="82">
        <v>7845103</v>
      </c>
      <c r="J78" s="81">
        <v>0</v>
      </c>
      <c r="K78" s="81">
        <v>0</v>
      </c>
      <c r="L78" s="81">
        <f>3155850+1500000</f>
        <v>4655850</v>
      </c>
      <c r="M78" s="81">
        <v>1000000</v>
      </c>
      <c r="N78" s="81">
        <f>52763000+25000000</f>
        <v>77763000</v>
      </c>
      <c r="O78" s="81">
        <f>14498234+12000000</f>
        <v>26498234</v>
      </c>
      <c r="P78" s="81">
        <v>0</v>
      </c>
      <c r="Q78" s="81">
        <f>22339028+15000000</f>
        <v>37339028</v>
      </c>
      <c r="R78" s="81">
        <v>330000</v>
      </c>
      <c r="S78" s="81">
        <v>0</v>
      </c>
      <c r="T78" s="81">
        <v>0</v>
      </c>
      <c r="U78" s="81">
        <v>100000</v>
      </c>
      <c r="V78" s="81">
        <v>0</v>
      </c>
      <c r="W78" s="83">
        <v>0</v>
      </c>
      <c r="X78" s="81">
        <v>150000</v>
      </c>
      <c r="Y78" s="81">
        <v>0</v>
      </c>
      <c r="Z78" s="81">
        <v>0</v>
      </c>
      <c r="AA78" s="81">
        <v>32635664</v>
      </c>
      <c r="AB78" s="82">
        <v>59720134</v>
      </c>
      <c r="AC78" s="82">
        <v>2044227</v>
      </c>
      <c r="AD78" s="82">
        <f>1504635+993077</f>
        <v>2497712</v>
      </c>
      <c r="AE78" s="81">
        <f>200000+45000</f>
        <v>245000</v>
      </c>
      <c r="AF78" s="82">
        <v>217915</v>
      </c>
      <c r="AG78" s="81">
        <f>1064046+775000</f>
        <v>1839046</v>
      </c>
      <c r="AH78" s="81">
        <v>0</v>
      </c>
      <c r="AI78" s="81">
        <v>0</v>
      </c>
      <c r="AJ78" s="81">
        <v>0</v>
      </c>
      <c r="AK78" s="81">
        <v>0</v>
      </c>
      <c r="AL78" s="81">
        <v>330575</v>
      </c>
      <c r="AM78" s="81">
        <v>0</v>
      </c>
      <c r="AN78" s="81">
        <v>0</v>
      </c>
      <c r="AO78" s="81">
        <v>0</v>
      </c>
      <c r="AP78" s="81">
        <f>79694472+49000000</f>
        <v>128694472</v>
      </c>
      <c r="AQ78" s="81">
        <v>0</v>
      </c>
      <c r="AR78" s="81">
        <v>33713000</v>
      </c>
      <c r="AS78" s="81">
        <v>5944650</v>
      </c>
      <c r="AT78" s="81">
        <v>0</v>
      </c>
      <c r="AU78" s="81">
        <v>0</v>
      </c>
      <c r="AV78" s="81">
        <v>0</v>
      </c>
      <c r="AW78" s="81">
        <v>0</v>
      </c>
      <c r="AX78" s="81">
        <v>0</v>
      </c>
      <c r="AY78" s="81">
        <v>0</v>
      </c>
      <c r="AZ78" s="81">
        <v>5750000</v>
      </c>
      <c r="BA78" s="81">
        <v>3950000</v>
      </c>
      <c r="BB78" s="81">
        <v>700000</v>
      </c>
      <c r="BC78" s="82">
        <v>30398822</v>
      </c>
      <c r="BD78" s="81">
        <v>5157461</v>
      </c>
      <c r="BE78" s="81">
        <v>1900000</v>
      </c>
      <c r="BF78" s="81">
        <v>26750862</v>
      </c>
      <c r="BG78" s="81">
        <v>0</v>
      </c>
      <c r="BH78" s="81">
        <v>0</v>
      </c>
      <c r="BI78" s="81">
        <v>0</v>
      </c>
      <c r="BJ78" s="81">
        <v>4000000</v>
      </c>
      <c r="BK78" s="81">
        <v>7500000</v>
      </c>
      <c r="BL78" s="81">
        <v>0</v>
      </c>
      <c r="BM78" s="81">
        <v>0</v>
      </c>
      <c r="BN78" s="81">
        <v>0</v>
      </c>
      <c r="BO78" s="81">
        <v>350000</v>
      </c>
      <c r="BP78" s="81">
        <v>0</v>
      </c>
      <c r="BQ78" s="81">
        <f>4000000+4800000</f>
        <v>8800000</v>
      </c>
      <c r="BR78" s="81">
        <v>4300000</v>
      </c>
      <c r="BS78" s="81">
        <v>996000</v>
      </c>
      <c r="BT78" s="81">
        <v>520488</v>
      </c>
      <c r="BU78" s="81">
        <v>550000</v>
      </c>
      <c r="BV78" s="81">
        <v>1330000</v>
      </c>
      <c r="BW78" s="81">
        <v>1300000</v>
      </c>
      <c r="BX78" s="81">
        <v>0</v>
      </c>
      <c r="BY78" s="81">
        <v>0</v>
      </c>
      <c r="BZ78" s="81">
        <v>0</v>
      </c>
      <c r="CA78" s="81">
        <v>0</v>
      </c>
      <c r="CB78" s="81">
        <f>74302585+39000000</f>
        <v>113302585</v>
      </c>
      <c r="CC78" s="81">
        <v>0</v>
      </c>
      <c r="CD78" s="81">
        <v>0</v>
      </c>
      <c r="CE78" s="81">
        <v>0</v>
      </c>
      <c r="CF78" s="81">
        <v>0</v>
      </c>
      <c r="CG78" s="81">
        <v>119200</v>
      </c>
      <c r="CH78" s="81">
        <v>0</v>
      </c>
      <c r="CI78" s="81">
        <v>0</v>
      </c>
      <c r="CJ78" s="81">
        <v>667783</v>
      </c>
      <c r="CK78" s="81">
        <f>2400000+3200000</f>
        <v>5600000</v>
      </c>
      <c r="CL78" s="81">
        <f>999000+1200000</f>
        <v>2199000</v>
      </c>
      <c r="CM78" s="81">
        <v>1100000</v>
      </c>
      <c r="CN78" s="81">
        <f>19012147+16000000</f>
        <v>35012147</v>
      </c>
      <c r="CO78" s="81">
        <v>14040000</v>
      </c>
      <c r="CP78" s="81">
        <v>1921000</v>
      </c>
      <c r="CQ78" s="81">
        <v>0</v>
      </c>
      <c r="CR78" s="81">
        <v>350000</v>
      </c>
      <c r="CS78" s="81">
        <v>0</v>
      </c>
      <c r="CT78" s="81">
        <v>0</v>
      </c>
      <c r="CU78" s="81">
        <v>205000</v>
      </c>
      <c r="CV78" s="81">
        <v>171656</v>
      </c>
      <c r="CW78" s="81">
        <v>0</v>
      </c>
      <c r="CX78" s="81">
        <v>0</v>
      </c>
      <c r="CY78" s="81">
        <v>0</v>
      </c>
      <c r="CZ78" s="81">
        <v>500000</v>
      </c>
      <c r="DA78" s="81">
        <v>0</v>
      </c>
      <c r="DB78" s="81">
        <v>0</v>
      </c>
      <c r="DC78" s="81">
        <v>445000</v>
      </c>
      <c r="DD78" s="81">
        <v>0</v>
      </c>
      <c r="DE78" s="81">
        <v>350000</v>
      </c>
      <c r="DF78" s="82">
        <v>8406753.1199999992</v>
      </c>
      <c r="DG78" s="81">
        <v>70000</v>
      </c>
      <c r="DH78" s="81">
        <v>1900000</v>
      </c>
      <c r="DI78" s="81">
        <v>0</v>
      </c>
      <c r="DJ78" s="81">
        <v>390000</v>
      </c>
      <c r="DK78" s="81">
        <f>57800+276000</f>
        <v>333800</v>
      </c>
      <c r="DL78" s="81">
        <v>0</v>
      </c>
      <c r="DM78" s="81">
        <v>248000</v>
      </c>
      <c r="DN78" s="81">
        <v>400000</v>
      </c>
      <c r="DO78" s="81">
        <v>550000</v>
      </c>
      <c r="DP78" s="81">
        <v>0</v>
      </c>
      <c r="DQ78" s="81">
        <v>0</v>
      </c>
      <c r="DR78" s="81">
        <v>0</v>
      </c>
      <c r="DS78" s="81">
        <v>0</v>
      </c>
      <c r="DT78" s="81">
        <v>0</v>
      </c>
      <c r="DU78" s="81">
        <v>0</v>
      </c>
      <c r="DV78" s="81">
        <v>0</v>
      </c>
      <c r="DW78" s="81">
        <v>15862</v>
      </c>
      <c r="DX78" s="81">
        <v>155000</v>
      </c>
      <c r="DY78" s="81">
        <v>498034</v>
      </c>
      <c r="DZ78" s="81">
        <v>550204</v>
      </c>
      <c r="EA78" s="81">
        <v>207000</v>
      </c>
      <c r="EB78" s="81">
        <v>358631.55</v>
      </c>
      <c r="EC78" s="81">
        <v>0</v>
      </c>
      <c r="ED78" s="81">
        <f>2555390.5+1350000</f>
        <v>3905390.5</v>
      </c>
      <c r="EE78" s="81">
        <v>0</v>
      </c>
      <c r="EF78" s="81">
        <v>0</v>
      </c>
      <c r="EG78" s="81">
        <v>0</v>
      </c>
      <c r="EH78" s="81">
        <v>0</v>
      </c>
      <c r="EI78" s="81">
        <v>0</v>
      </c>
      <c r="EJ78" s="81">
        <v>0</v>
      </c>
      <c r="EK78" s="81">
        <v>404670</v>
      </c>
      <c r="EL78" s="81">
        <v>0</v>
      </c>
      <c r="EM78" s="81">
        <v>832600</v>
      </c>
      <c r="EN78" s="81">
        <v>195000</v>
      </c>
      <c r="EO78" s="81">
        <v>75000</v>
      </c>
      <c r="EP78" s="81">
        <f>584000+321473</f>
        <v>905473</v>
      </c>
      <c r="EQ78" s="81">
        <f>1498000+25000</f>
        <v>1523000</v>
      </c>
      <c r="ER78" s="81">
        <f>560000+349314</f>
        <v>909314</v>
      </c>
      <c r="ES78" s="81">
        <v>0</v>
      </c>
      <c r="ET78" s="81">
        <v>151821</v>
      </c>
      <c r="EU78" s="81">
        <v>0</v>
      </c>
      <c r="EV78" s="81">
        <v>0</v>
      </c>
      <c r="EW78" s="82">
        <v>1825645</v>
      </c>
      <c r="EX78" s="81">
        <v>371650.3</v>
      </c>
      <c r="EY78" s="81">
        <v>0</v>
      </c>
      <c r="EZ78" s="81">
        <v>0</v>
      </c>
      <c r="FA78" s="81">
        <f>2529686+2157631</f>
        <v>4687317</v>
      </c>
      <c r="FB78" s="81">
        <v>584000</v>
      </c>
      <c r="FC78" s="81">
        <v>1100000</v>
      </c>
      <c r="FD78" s="81">
        <v>0</v>
      </c>
      <c r="FE78" s="81">
        <v>0</v>
      </c>
      <c r="FF78" s="81">
        <v>0</v>
      </c>
      <c r="FG78" s="81">
        <v>0</v>
      </c>
      <c r="FH78" s="81">
        <f>80000+75000</f>
        <v>155000</v>
      </c>
      <c r="FI78" s="81">
        <f>2073000+1831000</f>
        <v>3904000</v>
      </c>
      <c r="FJ78" s="81">
        <v>1200000</v>
      </c>
      <c r="FK78" s="81">
        <v>1200000</v>
      </c>
      <c r="FL78" s="81">
        <v>2595350</v>
      </c>
      <c r="FM78" s="81">
        <v>500000</v>
      </c>
      <c r="FN78" s="81">
        <v>0</v>
      </c>
      <c r="FO78" s="81">
        <v>1974045</v>
      </c>
      <c r="FP78" s="81">
        <v>2675000</v>
      </c>
      <c r="FQ78" s="81">
        <v>900000</v>
      </c>
      <c r="FR78" s="81">
        <v>195000</v>
      </c>
      <c r="FS78" s="81">
        <v>75000</v>
      </c>
      <c r="FT78" s="81">
        <v>130000</v>
      </c>
      <c r="FU78" s="81">
        <v>1194000</v>
      </c>
      <c r="FV78" s="81">
        <v>400000</v>
      </c>
      <c r="FW78" s="81">
        <v>0</v>
      </c>
      <c r="FX78" s="81">
        <v>27380</v>
      </c>
      <c r="FY78" s="79"/>
      <c r="FZ78" s="42">
        <f>SUM(C78:FX78)</f>
        <v>798489554.46999991</v>
      </c>
      <c r="GA78" s="42"/>
      <c r="GB78" s="42"/>
      <c r="GC78" s="42"/>
      <c r="GD78" s="42"/>
      <c r="GE78" s="44"/>
      <c r="GF78" s="44"/>
      <c r="GG78" s="5"/>
      <c r="GH78" s="5"/>
      <c r="GI78" s="5"/>
      <c r="GJ78" s="5"/>
      <c r="GK78" s="5"/>
      <c r="GL78" s="5"/>
      <c r="GM78" s="5"/>
    </row>
    <row r="79" spans="1:195" x14ac:dyDescent="0.2">
      <c r="A79" s="84"/>
      <c r="B79" s="85" t="s">
        <v>341</v>
      </c>
      <c r="C79" s="86">
        <v>1023645.96</v>
      </c>
      <c r="D79" s="86">
        <v>5923407.6999999881</v>
      </c>
      <c r="E79" s="86">
        <v>1501809.63</v>
      </c>
      <c r="F79" s="86">
        <v>1480552.63</v>
      </c>
      <c r="G79" s="86">
        <v>313409.98</v>
      </c>
      <c r="H79" s="86">
        <v>197482.31</v>
      </c>
      <c r="I79" s="87">
        <v>3049421.53</v>
      </c>
      <c r="J79" s="86">
        <v>0</v>
      </c>
      <c r="K79" s="86">
        <v>0</v>
      </c>
      <c r="L79" s="86">
        <v>767975.6099999994</v>
      </c>
      <c r="M79" s="86">
        <v>339255.28999999911</v>
      </c>
      <c r="N79" s="86">
        <v>1003951.56</v>
      </c>
      <c r="O79" s="86">
        <v>3157850.6999999881</v>
      </c>
      <c r="P79" s="86">
        <v>0</v>
      </c>
      <c r="Q79" s="86">
        <v>2551562.3199999998</v>
      </c>
      <c r="R79" s="86">
        <v>93067.899999999907</v>
      </c>
      <c r="S79" s="86">
        <v>147716.44999999925</v>
      </c>
      <c r="T79" s="86">
        <v>0</v>
      </c>
      <c r="U79" s="86">
        <v>0</v>
      </c>
      <c r="V79" s="86">
        <v>0</v>
      </c>
      <c r="W79" s="88">
        <v>0</v>
      </c>
      <c r="X79" s="86">
        <v>0</v>
      </c>
      <c r="Y79" s="86">
        <v>0</v>
      </c>
      <c r="Z79" s="86">
        <v>0</v>
      </c>
      <c r="AA79" s="86">
        <v>3107770.19</v>
      </c>
      <c r="AB79" s="87">
        <v>5484100.7199999997</v>
      </c>
      <c r="AC79" s="87">
        <v>179452.74</v>
      </c>
      <c r="AD79" s="87">
        <v>173421.01</v>
      </c>
      <c r="AE79" s="86">
        <v>0</v>
      </c>
      <c r="AF79" s="87">
        <v>0</v>
      </c>
      <c r="AG79" s="86">
        <v>585726.86</v>
      </c>
      <c r="AH79" s="86">
        <v>0</v>
      </c>
      <c r="AI79" s="86">
        <v>0</v>
      </c>
      <c r="AJ79" s="86">
        <v>0</v>
      </c>
      <c r="AK79" s="86">
        <v>0</v>
      </c>
      <c r="AL79" s="86">
        <v>0</v>
      </c>
      <c r="AM79" s="86">
        <v>0</v>
      </c>
      <c r="AN79" s="86">
        <v>23452.35999999987</v>
      </c>
      <c r="AO79" s="86">
        <v>0</v>
      </c>
      <c r="AP79" s="86">
        <v>13961260.089999974</v>
      </c>
      <c r="AQ79" s="86">
        <v>4996.7000000001863</v>
      </c>
      <c r="AR79" s="86">
        <v>4936260.97</v>
      </c>
      <c r="AS79" s="86">
        <v>3140096.46</v>
      </c>
      <c r="AT79" s="86">
        <v>706569</v>
      </c>
      <c r="AU79" s="86">
        <v>183362.49</v>
      </c>
      <c r="AV79" s="86">
        <v>0</v>
      </c>
      <c r="AW79" s="86">
        <v>127133.32</v>
      </c>
      <c r="AX79" s="86">
        <v>17799.04</v>
      </c>
      <c r="AY79" s="86">
        <v>67342.069999999832</v>
      </c>
      <c r="AZ79" s="86">
        <v>5661380.25</v>
      </c>
      <c r="BA79" s="86">
        <v>4239435.37</v>
      </c>
      <c r="BB79" s="86">
        <v>2450915.0699999998</v>
      </c>
      <c r="BC79" s="87">
        <v>13979440.599999994</v>
      </c>
      <c r="BD79" s="86">
        <v>2610812.9700000002</v>
      </c>
      <c r="BE79" s="86">
        <v>691421.59</v>
      </c>
      <c r="BF79" s="86">
        <v>12423538.810000002</v>
      </c>
      <c r="BG79" s="86">
        <v>177371.84</v>
      </c>
      <c r="BH79" s="86">
        <v>272348.34999999998</v>
      </c>
      <c r="BI79" s="86">
        <v>117074.81</v>
      </c>
      <c r="BJ79" s="86">
        <v>2978693.21</v>
      </c>
      <c r="BK79" s="86">
        <v>3075849.87</v>
      </c>
      <c r="BL79" s="86">
        <v>26731.37</v>
      </c>
      <c r="BM79" s="86">
        <v>73715.73</v>
      </c>
      <c r="BN79" s="86">
        <v>0</v>
      </c>
      <c r="BO79" s="86">
        <v>46591.460000000894</v>
      </c>
      <c r="BP79" s="86">
        <v>66821.180000000168</v>
      </c>
      <c r="BQ79" s="86">
        <v>831665.80999999866</v>
      </c>
      <c r="BR79" s="86">
        <v>53981.400000002235</v>
      </c>
      <c r="BS79" s="86">
        <v>0</v>
      </c>
      <c r="BT79" s="86">
        <v>96176.64000000013</v>
      </c>
      <c r="BU79" s="86">
        <v>45796.089999999851</v>
      </c>
      <c r="BV79" s="86">
        <v>680000</v>
      </c>
      <c r="BW79" s="86">
        <v>271620.42</v>
      </c>
      <c r="BX79" s="86">
        <v>30925.080000000075</v>
      </c>
      <c r="BY79" s="86">
        <v>20772.939999999478</v>
      </c>
      <c r="BZ79" s="86">
        <v>128574.8</v>
      </c>
      <c r="CA79" s="86">
        <v>0</v>
      </c>
      <c r="CB79" s="86">
        <v>14199549.600000024</v>
      </c>
      <c r="CC79" s="86">
        <v>51316.119999999879</v>
      </c>
      <c r="CD79" s="86">
        <v>32213.38</v>
      </c>
      <c r="CE79" s="86">
        <v>35823.39000000013</v>
      </c>
      <c r="CF79" s="86">
        <v>60736.420000000158</v>
      </c>
      <c r="CG79" s="86">
        <f>52674.03+119000</f>
        <v>171674.03</v>
      </c>
      <c r="CH79" s="86">
        <v>42137.689999999944</v>
      </c>
      <c r="CI79" s="86">
        <v>191859.43000000063</v>
      </c>
      <c r="CJ79" s="86">
        <v>127581.31</v>
      </c>
      <c r="CK79" s="86">
        <v>0</v>
      </c>
      <c r="CL79" s="86">
        <v>0</v>
      </c>
      <c r="CM79" s="86">
        <v>0</v>
      </c>
      <c r="CN79" s="86">
        <v>5532198.7100000083</v>
      </c>
      <c r="CO79" s="86">
        <v>3311063.7200000137</v>
      </c>
      <c r="CP79" s="86">
        <v>487185.26</v>
      </c>
      <c r="CQ79" s="86">
        <v>0</v>
      </c>
      <c r="CR79" s="86">
        <v>0</v>
      </c>
      <c r="CS79" s="86">
        <v>0</v>
      </c>
      <c r="CT79" s="86">
        <v>0</v>
      </c>
      <c r="CU79" s="86">
        <v>0</v>
      </c>
      <c r="CV79" s="86">
        <v>0</v>
      </c>
      <c r="CW79" s="86">
        <v>2963.7100000001956</v>
      </c>
      <c r="CX79" s="86">
        <v>34454.619999999646</v>
      </c>
      <c r="CY79" s="86">
        <v>0</v>
      </c>
      <c r="CZ79" s="86">
        <v>0</v>
      </c>
      <c r="DA79" s="86">
        <v>0</v>
      </c>
      <c r="DB79" s="86">
        <v>0</v>
      </c>
      <c r="DC79" s="86">
        <v>0</v>
      </c>
      <c r="DD79" s="86">
        <v>31853.880000000121</v>
      </c>
      <c r="DE79" s="86">
        <v>0</v>
      </c>
      <c r="DF79" s="87">
        <v>964429.94000001252</v>
      </c>
      <c r="DG79" s="86">
        <v>0</v>
      </c>
      <c r="DH79" s="86">
        <v>0</v>
      </c>
      <c r="DI79" s="86">
        <v>187923.21999999881</v>
      </c>
      <c r="DJ79" s="86">
        <v>70570.470000000205</v>
      </c>
      <c r="DK79" s="86">
        <v>63148.970000000205</v>
      </c>
      <c r="DL79" s="86">
        <v>0</v>
      </c>
      <c r="DM79" s="86">
        <v>0</v>
      </c>
      <c r="DN79" s="86">
        <v>0</v>
      </c>
      <c r="DO79" s="86">
        <v>0</v>
      </c>
      <c r="DP79" s="86">
        <v>1230.7399999999907</v>
      </c>
      <c r="DQ79" s="86">
        <v>0</v>
      </c>
      <c r="DR79" s="86">
        <v>0</v>
      </c>
      <c r="DS79" s="86">
        <v>0</v>
      </c>
      <c r="DT79" s="86">
        <v>0</v>
      </c>
      <c r="DU79" s="86">
        <v>0</v>
      </c>
      <c r="DV79" s="86">
        <v>0</v>
      </c>
      <c r="DW79" s="86">
        <v>0</v>
      </c>
      <c r="DX79" s="86">
        <v>27492.279999999795</v>
      </c>
      <c r="DY79" s="86">
        <v>0</v>
      </c>
      <c r="DZ79" s="86">
        <v>739613.14999999944</v>
      </c>
      <c r="EA79" s="86">
        <v>139332.39000000001</v>
      </c>
      <c r="EB79" s="86">
        <v>81512.760000000242</v>
      </c>
      <c r="EC79" s="86">
        <v>108091.72</v>
      </c>
      <c r="ED79" s="86">
        <v>1114082.5</v>
      </c>
      <c r="EE79" s="86">
        <v>0</v>
      </c>
      <c r="EF79" s="86">
        <v>0</v>
      </c>
      <c r="EG79" s="86">
        <v>8952.6699999999255</v>
      </c>
      <c r="EH79" s="86">
        <v>6739.7900000000373</v>
      </c>
      <c r="EI79" s="86">
        <v>984513.67000000179</v>
      </c>
      <c r="EJ79" s="86">
        <v>556718.94000000507</v>
      </c>
      <c r="EK79" s="86">
        <v>0</v>
      </c>
      <c r="EL79" s="86">
        <v>19606.400000000001</v>
      </c>
      <c r="EM79" s="86">
        <v>0</v>
      </c>
      <c r="EN79" s="86">
        <v>0</v>
      </c>
      <c r="EO79" s="86">
        <v>0</v>
      </c>
      <c r="EP79" s="86">
        <v>0</v>
      </c>
      <c r="EQ79" s="86">
        <v>773723.74</v>
      </c>
      <c r="ER79" s="86">
        <v>13739.379999999888</v>
      </c>
      <c r="ES79" s="86">
        <v>0</v>
      </c>
      <c r="ET79" s="86">
        <v>0</v>
      </c>
      <c r="EU79" s="86">
        <v>0</v>
      </c>
      <c r="EV79" s="86">
        <v>25108.400000000001</v>
      </c>
      <c r="EW79" s="86">
        <v>2296.6300000003539</v>
      </c>
      <c r="EX79" s="86">
        <v>6362.1400000001304</v>
      </c>
      <c r="EY79" s="86">
        <v>0</v>
      </c>
      <c r="EZ79" s="86">
        <v>3088.3899999998976</v>
      </c>
      <c r="FA79" s="86">
        <v>650000</v>
      </c>
      <c r="FB79" s="86">
        <v>235967.64</v>
      </c>
      <c r="FC79" s="86">
        <v>1157745.67</v>
      </c>
      <c r="FD79" s="86">
        <v>0</v>
      </c>
      <c r="FE79" s="86">
        <v>0</v>
      </c>
      <c r="FF79" s="86">
        <v>0</v>
      </c>
      <c r="FG79" s="86">
        <v>0</v>
      </c>
      <c r="FH79" s="86">
        <v>0</v>
      </c>
      <c r="FI79" s="86">
        <v>464593.6400000006</v>
      </c>
      <c r="FJ79" s="86">
        <v>402051.60000000056</v>
      </c>
      <c r="FK79" s="86">
        <v>263308.68</v>
      </c>
      <c r="FL79" s="86">
        <v>679899.57</v>
      </c>
      <c r="FM79" s="86">
        <v>418806.28000000119</v>
      </c>
      <c r="FN79" s="86">
        <v>2545812.86</v>
      </c>
      <c r="FO79" s="86">
        <v>243119.79</v>
      </c>
      <c r="FP79" s="86">
        <v>520740.68999999948</v>
      </c>
      <c r="FQ79" s="86">
        <v>223101.13</v>
      </c>
      <c r="FR79" s="86">
        <v>0</v>
      </c>
      <c r="FS79" s="86">
        <v>0</v>
      </c>
      <c r="FT79" s="86">
        <v>0</v>
      </c>
      <c r="FU79" s="86">
        <v>0</v>
      </c>
      <c r="FV79" s="86">
        <v>0</v>
      </c>
      <c r="FW79" s="86">
        <v>0</v>
      </c>
      <c r="FX79" s="86">
        <v>0</v>
      </c>
      <c r="FY79" s="79"/>
      <c r="FZ79" s="42">
        <f>SUM(C79:FX79)</f>
        <v>143317546.35999998</v>
      </c>
      <c r="GA79" s="42"/>
      <c r="GB79" s="42"/>
      <c r="GC79" s="42"/>
      <c r="GD79" s="42"/>
      <c r="GE79" s="44"/>
      <c r="GF79" s="44"/>
      <c r="GG79" s="5"/>
      <c r="GH79" s="5"/>
      <c r="GI79" s="5"/>
      <c r="GJ79" s="5"/>
      <c r="GK79" s="5"/>
      <c r="GL79" s="5"/>
      <c r="GM79" s="5"/>
    </row>
    <row r="80" spans="1:195" x14ac:dyDescent="0.2">
      <c r="A80" s="84"/>
      <c r="B80" s="85" t="s">
        <v>342</v>
      </c>
      <c r="C80" s="89">
        <f t="shared" ref="C80:BN80" si="19">((C269*0.25)+C79)</f>
        <v>15889312.772500001</v>
      </c>
      <c r="D80" s="89">
        <f t="shared" si="19"/>
        <v>87261771.647499993</v>
      </c>
      <c r="E80" s="89">
        <f t="shared" si="19"/>
        <v>16758320.414999999</v>
      </c>
      <c r="F80" s="89">
        <f t="shared" si="19"/>
        <v>31237639.194999997</v>
      </c>
      <c r="G80" s="89">
        <f t="shared" si="19"/>
        <v>2354682.2799999998</v>
      </c>
      <c r="H80" s="89">
        <f t="shared" si="19"/>
        <v>2081232.0275000001</v>
      </c>
      <c r="I80" s="89">
        <f t="shared" si="19"/>
        <v>28349496.555</v>
      </c>
      <c r="J80" s="89">
        <f t="shared" si="19"/>
        <v>3977666.3024999998</v>
      </c>
      <c r="K80" s="89">
        <f t="shared" si="19"/>
        <v>751946.35250000004</v>
      </c>
      <c r="L80" s="89">
        <f t="shared" si="19"/>
        <v>6389272.1374999993</v>
      </c>
      <c r="M80" s="89">
        <f t="shared" si="19"/>
        <v>3646679.607499999</v>
      </c>
      <c r="N80" s="89">
        <f t="shared" si="19"/>
        <v>97268714.375</v>
      </c>
      <c r="O80" s="89">
        <f t="shared" si="19"/>
        <v>30796190.624999985</v>
      </c>
      <c r="P80" s="89">
        <f t="shared" si="19"/>
        <v>583249.87750000006</v>
      </c>
      <c r="Q80" s="89">
        <f t="shared" si="19"/>
        <v>77148710.897499993</v>
      </c>
      <c r="R80" s="89">
        <f t="shared" si="19"/>
        <v>1201237.1724999999</v>
      </c>
      <c r="S80" s="89">
        <f t="shared" si="19"/>
        <v>2975957.3474999992</v>
      </c>
      <c r="T80" s="89">
        <f t="shared" si="19"/>
        <v>473669.01500000001</v>
      </c>
      <c r="U80" s="89">
        <f t="shared" si="19"/>
        <v>229746.5575</v>
      </c>
      <c r="V80" s="89">
        <f t="shared" si="19"/>
        <v>695169.86</v>
      </c>
      <c r="W80" s="89">
        <f t="shared" si="19"/>
        <v>478750.77250000002</v>
      </c>
      <c r="X80" s="89">
        <f t="shared" si="19"/>
        <v>180525.86499999999</v>
      </c>
      <c r="Y80" s="89">
        <f t="shared" si="19"/>
        <v>1076269.43</v>
      </c>
      <c r="Z80" s="89">
        <f t="shared" si="19"/>
        <v>676261.47750000004</v>
      </c>
      <c r="AA80" s="89">
        <f t="shared" si="19"/>
        <v>54471461.655000001</v>
      </c>
      <c r="AB80" s="89">
        <f t="shared" si="19"/>
        <v>59720134.072499998</v>
      </c>
      <c r="AC80" s="89">
        <f t="shared" si="19"/>
        <v>2012679.03</v>
      </c>
      <c r="AD80" s="89">
        <f t="shared" si="19"/>
        <v>2252764.5175000001</v>
      </c>
      <c r="AE80" s="89">
        <f t="shared" si="19"/>
        <v>378920.31</v>
      </c>
      <c r="AF80" s="89">
        <f t="shared" si="19"/>
        <v>557223.2649999999</v>
      </c>
      <c r="AG80" s="89">
        <f t="shared" si="19"/>
        <v>2395277.5300000003</v>
      </c>
      <c r="AH80" s="89">
        <f t="shared" si="19"/>
        <v>1983465.145</v>
      </c>
      <c r="AI80" s="89">
        <f t="shared" si="19"/>
        <v>795974.41749999998</v>
      </c>
      <c r="AJ80" s="89">
        <f t="shared" si="19"/>
        <v>687763.08500000008</v>
      </c>
      <c r="AK80" s="89">
        <f t="shared" si="19"/>
        <v>643602.99750000006</v>
      </c>
      <c r="AL80" s="89">
        <f t="shared" si="19"/>
        <v>730423.32250000001</v>
      </c>
      <c r="AM80" s="89">
        <f t="shared" si="19"/>
        <v>1001131.61</v>
      </c>
      <c r="AN80" s="89">
        <f t="shared" si="19"/>
        <v>959455.33999999985</v>
      </c>
      <c r="AO80" s="89">
        <f t="shared" si="19"/>
        <v>9239095.1799999997</v>
      </c>
      <c r="AP80" s="89">
        <f t="shared" si="19"/>
        <v>171819066.64249995</v>
      </c>
      <c r="AQ80" s="89">
        <f t="shared" si="19"/>
        <v>728881.26750000019</v>
      </c>
      <c r="AR80" s="89">
        <f t="shared" si="19"/>
        <v>118411969.9825</v>
      </c>
      <c r="AS80" s="89">
        <f t="shared" si="19"/>
        <v>15731826.822499998</v>
      </c>
      <c r="AT80" s="89">
        <f t="shared" si="19"/>
        <v>5474830.9400000004</v>
      </c>
      <c r="AU80" s="89">
        <f t="shared" si="19"/>
        <v>1070642.1724999999</v>
      </c>
      <c r="AV80" s="89">
        <f t="shared" si="19"/>
        <v>788662.90500000003</v>
      </c>
      <c r="AW80" s="89">
        <f t="shared" si="19"/>
        <v>794534.34499999997</v>
      </c>
      <c r="AX80" s="89">
        <f t="shared" si="19"/>
        <v>188554.23500000002</v>
      </c>
      <c r="AY80" s="89">
        <f t="shared" si="19"/>
        <v>1299601.44</v>
      </c>
      <c r="AZ80" s="89">
        <f t="shared" si="19"/>
        <v>25926518.66</v>
      </c>
      <c r="BA80" s="89">
        <f t="shared" si="19"/>
        <v>20105688.7775</v>
      </c>
      <c r="BB80" s="89">
        <f t="shared" si="19"/>
        <v>15859565.747500001</v>
      </c>
      <c r="BC80" s="89">
        <f t="shared" si="19"/>
        <v>71228156.629999995</v>
      </c>
      <c r="BD80" s="89">
        <f t="shared" si="19"/>
        <v>10632417.425000001</v>
      </c>
      <c r="BE80" s="89">
        <f t="shared" si="19"/>
        <v>3477061.7175000003</v>
      </c>
      <c r="BF80" s="89">
        <f t="shared" si="19"/>
        <v>54027920.950000003</v>
      </c>
      <c r="BG80" s="89">
        <f t="shared" si="19"/>
        <v>2143211.3174999999</v>
      </c>
      <c r="BH80" s="89">
        <f t="shared" si="19"/>
        <v>1623598.1425000001</v>
      </c>
      <c r="BI80" s="89">
        <f t="shared" si="19"/>
        <v>811916.64500000002</v>
      </c>
      <c r="BJ80" s="89">
        <f t="shared" si="19"/>
        <v>13537618.774999999</v>
      </c>
      <c r="BK80" s="89">
        <f t="shared" si="19"/>
        <v>29733064.449999999</v>
      </c>
      <c r="BL80" s="89">
        <f t="shared" si="19"/>
        <v>583859.76749999996</v>
      </c>
      <c r="BM80" s="89">
        <f t="shared" si="19"/>
        <v>846963.34499999997</v>
      </c>
      <c r="BN80" s="89">
        <f t="shared" si="19"/>
        <v>6839743.1325000003</v>
      </c>
      <c r="BO80" s="89">
        <f t="shared" ref="BO80:DZ80" si="20">((BO269*0.25)+BO79)</f>
        <v>3021075.6275000009</v>
      </c>
      <c r="BP80" s="89">
        <f t="shared" si="20"/>
        <v>698619.76000000024</v>
      </c>
      <c r="BQ80" s="89">
        <f t="shared" si="20"/>
        <v>11693139.17</v>
      </c>
      <c r="BR80" s="89">
        <f t="shared" si="20"/>
        <v>8459778.5675000027</v>
      </c>
      <c r="BS80" s="89">
        <f t="shared" si="20"/>
        <v>2245096.6875</v>
      </c>
      <c r="BT80" s="89">
        <f t="shared" si="20"/>
        <v>963502.03000000014</v>
      </c>
      <c r="BU80" s="89">
        <f t="shared" si="20"/>
        <v>1053130.9024999999</v>
      </c>
      <c r="BV80" s="89">
        <f t="shared" si="20"/>
        <v>3117685.7824999997</v>
      </c>
      <c r="BW80" s="89">
        <f t="shared" si="20"/>
        <v>3597204.0500000003</v>
      </c>
      <c r="BX80" s="89">
        <f t="shared" si="20"/>
        <v>349358.12000000005</v>
      </c>
      <c r="BY80" s="89">
        <f t="shared" si="20"/>
        <v>1170817.4099999995</v>
      </c>
      <c r="BZ80" s="89">
        <f t="shared" si="20"/>
        <v>753655.6675000001</v>
      </c>
      <c r="CA80" s="89">
        <f t="shared" si="20"/>
        <v>612543.44999999995</v>
      </c>
      <c r="CB80" s="89">
        <f t="shared" si="20"/>
        <v>166309118.48750001</v>
      </c>
      <c r="CC80" s="89">
        <f t="shared" si="20"/>
        <v>581071.93499999982</v>
      </c>
      <c r="CD80" s="89">
        <f t="shared" si="20"/>
        <v>312800.96000000002</v>
      </c>
      <c r="CE80" s="89">
        <f t="shared" si="20"/>
        <v>518487.93750000012</v>
      </c>
      <c r="CF80" s="89">
        <f t="shared" si="20"/>
        <v>471374.95750000014</v>
      </c>
      <c r="CG80" s="89">
        <f t="shared" si="20"/>
        <v>704980.71750000003</v>
      </c>
      <c r="CH80" s="89">
        <f t="shared" si="20"/>
        <v>469226.96999999991</v>
      </c>
      <c r="CI80" s="89">
        <f t="shared" si="20"/>
        <v>1606247.8125000007</v>
      </c>
      <c r="CJ80" s="89">
        <f t="shared" si="20"/>
        <v>2342369.1924999999</v>
      </c>
      <c r="CK80" s="89">
        <f t="shared" si="20"/>
        <v>9075856.4275000002</v>
      </c>
      <c r="CL80" s="89">
        <f t="shared" si="20"/>
        <v>2639773.2800000003</v>
      </c>
      <c r="CM80" s="89">
        <f t="shared" si="20"/>
        <v>1619499.8125</v>
      </c>
      <c r="CN80" s="89">
        <f t="shared" si="20"/>
        <v>55438173.667500004</v>
      </c>
      <c r="CO80" s="89">
        <f t="shared" si="20"/>
        <v>30599345.007500011</v>
      </c>
      <c r="CP80" s="89">
        <f t="shared" si="20"/>
        <v>2708346.9924999997</v>
      </c>
      <c r="CQ80" s="89">
        <f t="shared" si="20"/>
        <v>2680881.7599999998</v>
      </c>
      <c r="CR80" s="89">
        <f t="shared" si="20"/>
        <v>590682.42749999999</v>
      </c>
      <c r="CS80" s="89">
        <f t="shared" si="20"/>
        <v>850511.8324999999</v>
      </c>
      <c r="CT80" s="89">
        <f t="shared" si="20"/>
        <v>358398.40500000003</v>
      </c>
      <c r="CU80" s="89">
        <f t="shared" si="20"/>
        <v>776964.61499999999</v>
      </c>
      <c r="CV80" s="89">
        <f t="shared" si="20"/>
        <v>196814.24000000002</v>
      </c>
      <c r="CW80" s="89">
        <f t="shared" si="20"/>
        <v>529721.65500000014</v>
      </c>
      <c r="CX80" s="89">
        <f t="shared" si="20"/>
        <v>988114.6374999996</v>
      </c>
      <c r="CY80" s="89">
        <f t="shared" si="20"/>
        <v>303739.33</v>
      </c>
      <c r="CZ80" s="89">
        <f t="shared" si="20"/>
        <v>4150948.3899999997</v>
      </c>
      <c r="DA80" s="89">
        <f t="shared" si="20"/>
        <v>584990.34249999991</v>
      </c>
      <c r="DB80" s="89">
        <f t="shared" si="20"/>
        <v>787262.51750000007</v>
      </c>
      <c r="DC80" s="89">
        <f t="shared" si="20"/>
        <v>580776.68000000005</v>
      </c>
      <c r="DD80" s="89">
        <f t="shared" si="20"/>
        <v>456918.27250000008</v>
      </c>
      <c r="DE80" s="89">
        <f t="shared" si="20"/>
        <v>1002468.9575</v>
      </c>
      <c r="DF80" s="89">
        <f t="shared" si="20"/>
        <v>40496049.497500017</v>
      </c>
      <c r="DG80" s="89">
        <f t="shared" si="20"/>
        <v>343716.04249999998</v>
      </c>
      <c r="DH80" s="89">
        <f t="shared" si="20"/>
        <v>4023162.8774999999</v>
      </c>
      <c r="DI80" s="89">
        <f t="shared" si="20"/>
        <v>5279511.2399999993</v>
      </c>
      <c r="DJ80" s="89">
        <f t="shared" si="20"/>
        <v>1521600.3525000003</v>
      </c>
      <c r="DK80" s="89">
        <f t="shared" si="20"/>
        <v>967472.60750000016</v>
      </c>
      <c r="DL80" s="89">
        <f t="shared" si="20"/>
        <v>11445107.154999999</v>
      </c>
      <c r="DM80" s="89">
        <f t="shared" si="20"/>
        <v>827771.60249999992</v>
      </c>
      <c r="DN80" s="89">
        <f t="shared" si="20"/>
        <v>2870056.4450000003</v>
      </c>
      <c r="DO80" s="89">
        <f t="shared" si="20"/>
        <v>5728847.0350000001</v>
      </c>
      <c r="DP80" s="89">
        <f t="shared" si="20"/>
        <v>631422.14750000008</v>
      </c>
      <c r="DQ80" s="89">
        <f t="shared" si="20"/>
        <v>1065097.4350000001</v>
      </c>
      <c r="DR80" s="89">
        <f t="shared" si="20"/>
        <v>2652266.9874999998</v>
      </c>
      <c r="DS80" s="89">
        <f t="shared" si="20"/>
        <v>1691255.9775</v>
      </c>
      <c r="DT80" s="89">
        <f t="shared" si="20"/>
        <v>535091.09750000003</v>
      </c>
      <c r="DU80" s="89">
        <f t="shared" si="20"/>
        <v>908427.11249999993</v>
      </c>
      <c r="DV80" s="89">
        <f t="shared" si="20"/>
        <v>626857.39999999991</v>
      </c>
      <c r="DW80" s="89">
        <f t="shared" si="20"/>
        <v>848754.78</v>
      </c>
      <c r="DX80" s="89">
        <f t="shared" si="20"/>
        <v>710086.1799999997</v>
      </c>
      <c r="DY80" s="89">
        <f t="shared" si="20"/>
        <v>890118.0575</v>
      </c>
      <c r="DZ80" s="89">
        <f t="shared" si="20"/>
        <v>2921338.5749999997</v>
      </c>
      <c r="EA80" s="89">
        <f t="shared" ref="EA80:FX80" si="21">((EA269*0.25)+EA79)</f>
        <v>1270515.4975000001</v>
      </c>
      <c r="EB80" s="89">
        <f t="shared" si="21"/>
        <v>1275272.8125000002</v>
      </c>
      <c r="EC80" s="89">
        <f t="shared" si="21"/>
        <v>814412.24</v>
      </c>
      <c r="ED80" s="89">
        <f t="shared" si="21"/>
        <v>5239093.6025</v>
      </c>
      <c r="EE80" s="89">
        <f t="shared" si="21"/>
        <v>630524.85250000004</v>
      </c>
      <c r="EF80" s="89">
        <f t="shared" si="21"/>
        <v>3021459.4224999999</v>
      </c>
      <c r="EG80" s="89">
        <f t="shared" si="21"/>
        <v>694193.39749999996</v>
      </c>
      <c r="EH80" s="89">
        <f t="shared" si="21"/>
        <v>639032.6875</v>
      </c>
      <c r="EI80" s="89">
        <f t="shared" si="21"/>
        <v>33594804.357500002</v>
      </c>
      <c r="EJ80" s="89">
        <f t="shared" si="21"/>
        <v>16478152.550000004</v>
      </c>
      <c r="EK80" s="89">
        <f t="shared" si="21"/>
        <v>1286879.4550000001</v>
      </c>
      <c r="EL80" s="89">
        <f t="shared" si="21"/>
        <v>955581.92500000005</v>
      </c>
      <c r="EM80" s="89">
        <f t="shared" si="21"/>
        <v>1137155.4925000002</v>
      </c>
      <c r="EN80" s="89">
        <f t="shared" si="21"/>
        <v>2174117.6649999996</v>
      </c>
      <c r="EO80" s="89">
        <f t="shared" si="21"/>
        <v>949894.47750000004</v>
      </c>
      <c r="EP80" s="89">
        <f t="shared" si="21"/>
        <v>947364.79500000004</v>
      </c>
      <c r="EQ80" s="89">
        <f t="shared" si="21"/>
        <v>5147923.4349999996</v>
      </c>
      <c r="ER80" s="89">
        <f t="shared" si="21"/>
        <v>967461.79249999986</v>
      </c>
      <c r="ES80" s="89">
        <f t="shared" si="21"/>
        <v>402401.36499999999</v>
      </c>
      <c r="ET80" s="89">
        <f t="shared" si="21"/>
        <v>673966.52</v>
      </c>
      <c r="EU80" s="89">
        <f t="shared" si="21"/>
        <v>1284136.345</v>
      </c>
      <c r="EV80" s="89">
        <f t="shared" si="21"/>
        <v>291806.49</v>
      </c>
      <c r="EW80" s="89">
        <f t="shared" si="21"/>
        <v>2039467.8550000004</v>
      </c>
      <c r="EX80" s="89">
        <f t="shared" si="21"/>
        <v>759179.29000000015</v>
      </c>
      <c r="EY80" s="89">
        <f t="shared" si="21"/>
        <v>2005177.2324999999</v>
      </c>
      <c r="EZ80" s="89">
        <f t="shared" si="21"/>
        <v>438394.67749999987</v>
      </c>
      <c r="FA80" s="89">
        <f t="shared" si="21"/>
        <v>6573409.6475</v>
      </c>
      <c r="FB80" s="89">
        <f t="shared" si="21"/>
        <v>1130422.3475000001</v>
      </c>
      <c r="FC80" s="89">
        <f t="shared" si="21"/>
        <v>5939706.6200000001</v>
      </c>
      <c r="FD80" s="89">
        <f t="shared" si="21"/>
        <v>846936.57250000001</v>
      </c>
      <c r="FE80" s="89">
        <f t="shared" si="21"/>
        <v>366667.9325</v>
      </c>
      <c r="FF80" s="89">
        <f t="shared" si="21"/>
        <v>588211.63749999995</v>
      </c>
      <c r="FG80" s="89">
        <f t="shared" si="21"/>
        <v>409185.08</v>
      </c>
      <c r="FH80" s="89">
        <f t="shared" si="21"/>
        <v>335489.47499999998</v>
      </c>
      <c r="FI80" s="89">
        <f t="shared" si="21"/>
        <v>3970844.7625000007</v>
      </c>
      <c r="FJ80" s="89">
        <f t="shared" si="21"/>
        <v>3727846.5675000004</v>
      </c>
      <c r="FK80" s="89">
        <f t="shared" si="21"/>
        <v>4299987.0575000001</v>
      </c>
      <c r="FL80" s="89">
        <f t="shared" si="21"/>
        <v>8885540.3774999995</v>
      </c>
      <c r="FM80" s="89">
        <f t="shared" si="21"/>
        <v>6208168.790000001</v>
      </c>
      <c r="FN80" s="89">
        <f t="shared" si="21"/>
        <v>38779454.770000003</v>
      </c>
      <c r="FO80" s="89">
        <f t="shared" si="21"/>
        <v>2352844.2475000001</v>
      </c>
      <c r="FP80" s="89">
        <f t="shared" si="21"/>
        <v>4980840.0099999988</v>
      </c>
      <c r="FQ80" s="89">
        <f t="shared" si="21"/>
        <v>1882681.9125000001</v>
      </c>
      <c r="FR80" s="89">
        <f t="shared" si="21"/>
        <v>516863.80000000005</v>
      </c>
      <c r="FS80" s="89">
        <f t="shared" si="21"/>
        <v>548239.94750000001</v>
      </c>
      <c r="FT80" s="89">
        <f t="shared" si="21"/>
        <v>329717.47499999998</v>
      </c>
      <c r="FU80" s="89">
        <f t="shared" si="21"/>
        <v>1670092.6349999998</v>
      </c>
      <c r="FV80" s="89">
        <f t="shared" si="21"/>
        <v>1403706.5649999999</v>
      </c>
      <c r="FW80" s="89">
        <f t="shared" si="21"/>
        <v>533810.64749999996</v>
      </c>
      <c r="FX80" s="89">
        <f t="shared" si="21"/>
        <v>306387.5025</v>
      </c>
      <c r="FY80" s="42"/>
      <c r="FZ80" s="42">
        <f>SUM(C80:FX80)</f>
        <v>1720658632.9399996</v>
      </c>
      <c r="GA80" s="42"/>
      <c r="GB80" s="42"/>
      <c r="GC80" s="42"/>
      <c r="GD80" s="42"/>
      <c r="GE80" s="44"/>
      <c r="GF80" s="44"/>
      <c r="GG80" s="5"/>
      <c r="GH80" s="5"/>
      <c r="GI80" s="5"/>
      <c r="GJ80" s="5"/>
      <c r="GK80" s="5"/>
      <c r="GL80" s="5"/>
      <c r="GM80" s="5"/>
    </row>
    <row r="81" spans="1:197" x14ac:dyDescent="0.2">
      <c r="A81" s="90">
        <v>0.08</v>
      </c>
      <c r="B81" s="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3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4"/>
      <c r="GF81" s="44"/>
      <c r="GG81" s="5"/>
      <c r="GH81" s="5"/>
      <c r="GI81" s="5"/>
      <c r="GJ81" s="5"/>
      <c r="GK81" s="5"/>
      <c r="GL81" s="5"/>
      <c r="GM81" s="5"/>
    </row>
    <row r="82" spans="1:197" ht="15.75" x14ac:dyDescent="0.25">
      <c r="A82" s="44"/>
      <c r="B82" s="41" t="s">
        <v>343</v>
      </c>
      <c r="C82" s="42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18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42"/>
      <c r="FZ82" s="42"/>
      <c r="GA82" s="42"/>
      <c r="GB82" s="42"/>
      <c r="GC82" s="42"/>
      <c r="GD82" s="42"/>
      <c r="GE82" s="44"/>
      <c r="GF82" s="44"/>
      <c r="GG82" s="5"/>
      <c r="GH82" s="5"/>
      <c r="GI82" s="5"/>
      <c r="GJ82" s="5"/>
      <c r="GK82" s="5"/>
      <c r="GL82" s="5"/>
      <c r="GM82" s="5"/>
    </row>
    <row r="83" spans="1:197" x14ac:dyDescent="0.2">
      <c r="A83" s="3" t="s">
        <v>344</v>
      </c>
      <c r="B83" s="2" t="s">
        <v>345</v>
      </c>
      <c r="C83" s="11">
        <f t="shared" ref="C83:BO83" si="22">C9</f>
        <v>5880.5</v>
      </c>
      <c r="D83" s="11">
        <f t="shared" si="22"/>
        <v>36387</v>
      </c>
      <c r="E83" s="11">
        <f t="shared" si="22"/>
        <v>6585</v>
      </c>
      <c r="F83" s="11">
        <f t="shared" si="22"/>
        <v>15034.5</v>
      </c>
      <c r="G83" s="11">
        <f t="shared" si="22"/>
        <v>951</v>
      </c>
      <c r="H83" s="11">
        <f t="shared" si="22"/>
        <v>902.5</v>
      </c>
      <c r="I83" s="11">
        <f t="shared" si="22"/>
        <v>9168</v>
      </c>
      <c r="J83" s="11">
        <f t="shared" si="22"/>
        <v>1981.5</v>
      </c>
      <c r="K83" s="11">
        <f t="shared" si="22"/>
        <v>290</v>
      </c>
      <c r="L83" s="11">
        <f t="shared" si="22"/>
        <v>2648.5</v>
      </c>
      <c r="M83" s="11">
        <f t="shared" si="22"/>
        <v>1383</v>
      </c>
      <c r="N83" s="11">
        <f t="shared" si="22"/>
        <v>49957</v>
      </c>
      <c r="O83" s="11">
        <f t="shared" si="22"/>
        <v>14645.5</v>
      </c>
      <c r="P83" s="11">
        <f t="shared" si="22"/>
        <v>158</v>
      </c>
      <c r="Q83" s="11">
        <f t="shared" si="22"/>
        <v>35995</v>
      </c>
      <c r="R83" s="11">
        <f t="shared" si="22"/>
        <v>407.5</v>
      </c>
      <c r="S83" s="11">
        <f t="shared" si="22"/>
        <v>1317.5</v>
      </c>
      <c r="T83" s="11">
        <f t="shared" si="22"/>
        <v>123</v>
      </c>
      <c r="U83" s="11">
        <f t="shared" si="22"/>
        <v>41</v>
      </c>
      <c r="V83" s="11">
        <f t="shared" si="22"/>
        <v>257.5</v>
      </c>
      <c r="W83" s="15">
        <f t="shared" si="22"/>
        <v>46.5</v>
      </c>
      <c r="X83" s="11">
        <f t="shared" si="22"/>
        <v>42.5</v>
      </c>
      <c r="Y83" s="11">
        <f t="shared" si="22"/>
        <v>461.5</v>
      </c>
      <c r="Z83" s="11">
        <f t="shared" si="22"/>
        <v>246</v>
      </c>
      <c r="AA83" s="11">
        <f t="shared" si="22"/>
        <v>26863.5</v>
      </c>
      <c r="AB83" s="11">
        <f t="shared" si="22"/>
        <v>28080</v>
      </c>
      <c r="AC83" s="11">
        <f t="shared" si="22"/>
        <v>895.5</v>
      </c>
      <c r="AD83" s="11">
        <f t="shared" si="22"/>
        <v>1053</v>
      </c>
      <c r="AE83" s="11">
        <f t="shared" si="22"/>
        <v>107</v>
      </c>
      <c r="AF83" s="11">
        <f t="shared" si="22"/>
        <v>168</v>
      </c>
      <c r="AG83" s="11">
        <f t="shared" si="22"/>
        <v>851</v>
      </c>
      <c r="AH83" s="11">
        <f t="shared" si="22"/>
        <v>998.5</v>
      </c>
      <c r="AI83" s="11">
        <f t="shared" si="22"/>
        <v>318.5</v>
      </c>
      <c r="AJ83" s="11">
        <f t="shared" si="22"/>
        <v>204</v>
      </c>
      <c r="AK83" s="11">
        <f t="shared" si="22"/>
        <v>170.5</v>
      </c>
      <c r="AL83" s="11">
        <f t="shared" si="22"/>
        <v>254</v>
      </c>
      <c r="AM83" s="11">
        <f t="shared" si="22"/>
        <v>434.5</v>
      </c>
      <c r="AN83" s="11">
        <f t="shared" si="22"/>
        <v>363.5</v>
      </c>
      <c r="AO83" s="11">
        <f t="shared" si="22"/>
        <v>4859</v>
      </c>
      <c r="AP83" s="11">
        <f t="shared" si="22"/>
        <v>74486.5</v>
      </c>
      <c r="AQ83" s="11">
        <f t="shared" si="22"/>
        <v>253</v>
      </c>
      <c r="AR83" s="11">
        <f t="shared" si="22"/>
        <v>57569.5</v>
      </c>
      <c r="AS83" s="11">
        <f>AS9</f>
        <v>5949.5</v>
      </c>
      <c r="AT83" s="11">
        <f t="shared" si="22"/>
        <v>2485</v>
      </c>
      <c r="AU83" s="11">
        <f t="shared" si="22"/>
        <v>345.5</v>
      </c>
      <c r="AV83" s="11">
        <f t="shared" si="22"/>
        <v>278.5</v>
      </c>
      <c r="AW83" s="11">
        <f t="shared" si="22"/>
        <v>190.5</v>
      </c>
      <c r="AX83" s="11">
        <f t="shared" si="22"/>
        <v>36</v>
      </c>
      <c r="AY83" s="11">
        <f t="shared" si="22"/>
        <v>469</v>
      </c>
      <c r="AZ83" s="11">
        <f t="shared" si="22"/>
        <v>10124</v>
      </c>
      <c r="BA83" s="11">
        <f t="shared" si="22"/>
        <v>8541</v>
      </c>
      <c r="BB83" s="11">
        <f t="shared" si="22"/>
        <v>7200</v>
      </c>
      <c r="BC83" s="11">
        <f t="shared" si="22"/>
        <v>26767.5</v>
      </c>
      <c r="BD83" s="11">
        <f t="shared" si="22"/>
        <v>4353.5</v>
      </c>
      <c r="BE83" s="11">
        <f t="shared" si="22"/>
        <v>1419</v>
      </c>
      <c r="BF83" s="11">
        <f t="shared" si="22"/>
        <v>22520</v>
      </c>
      <c r="BG83" s="11">
        <f t="shared" si="22"/>
        <v>913.5</v>
      </c>
      <c r="BH83" s="11">
        <f t="shared" si="22"/>
        <v>618.5</v>
      </c>
      <c r="BI83" s="11">
        <f t="shared" si="22"/>
        <v>207.5</v>
      </c>
      <c r="BJ83" s="11">
        <f t="shared" si="22"/>
        <v>5719.5</v>
      </c>
      <c r="BK83" s="11">
        <f t="shared" si="22"/>
        <v>13996</v>
      </c>
      <c r="BL83" s="11">
        <f t="shared" si="22"/>
        <v>151.5</v>
      </c>
      <c r="BM83" s="11">
        <f t="shared" si="22"/>
        <v>236</v>
      </c>
      <c r="BN83" s="11">
        <f t="shared" si="22"/>
        <v>3510.5</v>
      </c>
      <c r="BO83" s="11">
        <f t="shared" si="22"/>
        <v>1495</v>
      </c>
      <c r="BP83" s="11">
        <f t="shared" ref="BP83:EA83" si="23">BP9</f>
        <v>201</v>
      </c>
      <c r="BQ83" s="11">
        <f t="shared" si="23"/>
        <v>5114</v>
      </c>
      <c r="BR83" s="11">
        <f t="shared" si="23"/>
        <v>4445.5</v>
      </c>
      <c r="BS83" s="11">
        <f t="shared" si="23"/>
        <v>989</v>
      </c>
      <c r="BT83" s="11">
        <f t="shared" si="23"/>
        <v>330.5</v>
      </c>
      <c r="BU83" s="11">
        <f t="shared" si="23"/>
        <v>423</v>
      </c>
      <c r="BV83" s="11">
        <f t="shared" si="23"/>
        <v>1137</v>
      </c>
      <c r="BW83" s="11">
        <f t="shared" si="23"/>
        <v>1694.5</v>
      </c>
      <c r="BX83" s="11">
        <f t="shared" si="23"/>
        <v>68</v>
      </c>
      <c r="BY83" s="11">
        <f t="shared" si="23"/>
        <v>465</v>
      </c>
      <c r="BZ83" s="11">
        <f t="shared" si="23"/>
        <v>209</v>
      </c>
      <c r="CA83" s="11">
        <f t="shared" si="23"/>
        <v>179</v>
      </c>
      <c r="CB83" s="11">
        <f>CB9</f>
        <v>78871</v>
      </c>
      <c r="CC83" s="11">
        <f t="shared" si="23"/>
        <v>154</v>
      </c>
      <c r="CD83" s="11">
        <f t="shared" si="23"/>
        <v>70.5</v>
      </c>
      <c r="CE83" s="11">
        <f t="shared" si="23"/>
        <v>144</v>
      </c>
      <c r="CF83" s="11">
        <f t="shared" si="23"/>
        <v>121</v>
      </c>
      <c r="CG83" s="11">
        <f t="shared" si="23"/>
        <v>150.5</v>
      </c>
      <c r="CH83" s="11">
        <f t="shared" si="23"/>
        <v>116.5</v>
      </c>
      <c r="CI83" s="11">
        <f t="shared" si="23"/>
        <v>697.5</v>
      </c>
      <c r="CJ83" s="11">
        <f t="shared" si="23"/>
        <v>1012.5</v>
      </c>
      <c r="CK83" s="11">
        <f t="shared" si="23"/>
        <v>4149</v>
      </c>
      <c r="CL83" s="11">
        <f t="shared" si="23"/>
        <v>1299</v>
      </c>
      <c r="CM83" s="11">
        <f t="shared" si="23"/>
        <v>696.5</v>
      </c>
      <c r="CN83" s="11">
        <f t="shared" si="23"/>
        <v>25833.5</v>
      </c>
      <c r="CO83" s="11">
        <f t="shared" si="23"/>
        <v>14675.5</v>
      </c>
      <c r="CP83" s="11">
        <f t="shared" si="23"/>
        <v>1060.5</v>
      </c>
      <c r="CQ83" s="11">
        <f t="shared" si="23"/>
        <v>1166</v>
      </c>
      <c r="CR83" s="11">
        <f t="shared" si="23"/>
        <v>174.5</v>
      </c>
      <c r="CS83" s="11">
        <f t="shared" si="23"/>
        <v>357</v>
      </c>
      <c r="CT83" s="11">
        <f t="shared" si="23"/>
        <v>72.5</v>
      </c>
      <c r="CU83" s="11">
        <f t="shared" si="23"/>
        <v>28.5</v>
      </c>
      <c r="CV83" s="11">
        <f t="shared" si="23"/>
        <v>45</v>
      </c>
      <c r="CW83" s="11">
        <f t="shared" si="23"/>
        <v>150</v>
      </c>
      <c r="CX83" s="11">
        <f t="shared" si="23"/>
        <v>431.5</v>
      </c>
      <c r="CY83" s="11">
        <f t="shared" si="23"/>
        <v>23.5</v>
      </c>
      <c r="CZ83" s="11">
        <f t="shared" si="23"/>
        <v>2088</v>
      </c>
      <c r="DA83" s="11">
        <f t="shared" si="23"/>
        <v>184.5</v>
      </c>
      <c r="DB83" s="11">
        <f t="shared" si="23"/>
        <v>309</v>
      </c>
      <c r="DC83" s="11">
        <f t="shared" si="23"/>
        <v>180.5</v>
      </c>
      <c r="DD83" s="11">
        <f t="shared" si="23"/>
        <v>104.5</v>
      </c>
      <c r="DE83" s="11">
        <f t="shared" si="23"/>
        <v>468.5</v>
      </c>
      <c r="DF83" s="11">
        <f t="shared" si="23"/>
        <v>20312</v>
      </c>
      <c r="DG83" s="11">
        <f t="shared" si="23"/>
        <v>76.5</v>
      </c>
      <c r="DH83" s="11">
        <f t="shared" si="23"/>
        <v>2032</v>
      </c>
      <c r="DI83" s="11">
        <f t="shared" si="23"/>
        <v>2546.5</v>
      </c>
      <c r="DJ83" s="11">
        <f t="shared" si="23"/>
        <v>694</v>
      </c>
      <c r="DK83" s="11">
        <f t="shared" si="23"/>
        <v>374.5</v>
      </c>
      <c r="DL83" s="11">
        <f t="shared" si="23"/>
        <v>5700</v>
      </c>
      <c r="DM83" s="11">
        <f t="shared" si="23"/>
        <v>257.5</v>
      </c>
      <c r="DN83" s="11">
        <f t="shared" si="23"/>
        <v>1416</v>
      </c>
      <c r="DO83" s="11">
        <f t="shared" si="23"/>
        <v>2848.5</v>
      </c>
      <c r="DP83" s="11">
        <f t="shared" si="23"/>
        <v>189.5</v>
      </c>
      <c r="DQ83" s="11">
        <f t="shared" si="23"/>
        <v>473</v>
      </c>
      <c r="DR83" s="11">
        <f t="shared" si="23"/>
        <v>1265</v>
      </c>
      <c r="DS83" s="11">
        <f t="shared" si="23"/>
        <v>765</v>
      </c>
      <c r="DT83" s="11">
        <f t="shared" si="23"/>
        <v>127</v>
      </c>
      <c r="DU83" s="11">
        <f t="shared" si="23"/>
        <v>394</v>
      </c>
      <c r="DV83" s="11">
        <f t="shared" si="23"/>
        <v>199</v>
      </c>
      <c r="DW83" s="11">
        <f t="shared" si="23"/>
        <v>337</v>
      </c>
      <c r="DX83" s="11">
        <f t="shared" si="23"/>
        <v>163</v>
      </c>
      <c r="DY83" s="11">
        <f t="shared" si="23"/>
        <v>312</v>
      </c>
      <c r="DZ83" s="11">
        <f t="shared" si="23"/>
        <v>973.5</v>
      </c>
      <c r="EA83" s="11">
        <f t="shared" si="23"/>
        <v>487</v>
      </c>
      <c r="EB83" s="11">
        <f t="shared" ref="EB83:FX83" si="24">EB9</f>
        <v>569</v>
      </c>
      <c r="EC83" s="11">
        <f t="shared" si="24"/>
        <v>280</v>
      </c>
      <c r="ED83" s="11">
        <f t="shared" si="24"/>
        <v>1625.5</v>
      </c>
      <c r="EE83" s="11">
        <f t="shared" si="24"/>
        <v>199</v>
      </c>
      <c r="EF83" s="11">
        <f t="shared" si="24"/>
        <v>1497</v>
      </c>
      <c r="EG83" s="11">
        <f t="shared" si="24"/>
        <v>262.5</v>
      </c>
      <c r="EH83" s="11">
        <f t="shared" si="24"/>
        <v>216.5</v>
      </c>
      <c r="EI83" s="11">
        <f t="shared" si="24"/>
        <v>15938.5</v>
      </c>
      <c r="EJ83" s="11">
        <f t="shared" si="24"/>
        <v>8554</v>
      </c>
      <c r="EK83" s="11">
        <f t="shared" si="24"/>
        <v>625.5</v>
      </c>
      <c r="EL83" s="11">
        <f t="shared" si="24"/>
        <v>450</v>
      </c>
      <c r="EM83" s="11">
        <f t="shared" si="24"/>
        <v>457</v>
      </c>
      <c r="EN83" s="11">
        <f t="shared" si="24"/>
        <v>978.5</v>
      </c>
      <c r="EO83" s="11">
        <f t="shared" si="24"/>
        <v>434.5</v>
      </c>
      <c r="EP83" s="11">
        <f t="shared" si="24"/>
        <v>357</v>
      </c>
      <c r="EQ83" s="11">
        <f t="shared" si="24"/>
        <v>2242</v>
      </c>
      <c r="ER83" s="11">
        <f t="shared" si="24"/>
        <v>371.5</v>
      </c>
      <c r="ES83" s="11">
        <f t="shared" si="24"/>
        <v>100.5</v>
      </c>
      <c r="ET83" s="11">
        <f t="shared" si="24"/>
        <v>183</v>
      </c>
      <c r="EU83" s="11">
        <f t="shared" si="24"/>
        <v>568.5</v>
      </c>
      <c r="EV83" s="11">
        <f t="shared" si="24"/>
        <v>58.5</v>
      </c>
      <c r="EW83" s="11">
        <f t="shared" si="24"/>
        <v>764</v>
      </c>
      <c r="EX83" s="11">
        <f t="shared" si="24"/>
        <v>243.5</v>
      </c>
      <c r="EY83" s="11">
        <f t="shared" si="24"/>
        <v>233.5</v>
      </c>
      <c r="EZ83" s="11">
        <f t="shared" si="24"/>
        <v>115.5</v>
      </c>
      <c r="FA83" s="11">
        <f t="shared" si="24"/>
        <v>2881</v>
      </c>
      <c r="FB83" s="11">
        <f t="shared" si="24"/>
        <v>323</v>
      </c>
      <c r="FC83" s="11">
        <f t="shared" si="24"/>
        <v>2416.5</v>
      </c>
      <c r="FD83" s="11">
        <f t="shared" si="24"/>
        <v>331</v>
      </c>
      <c r="FE83" s="11">
        <f t="shared" si="24"/>
        <v>99</v>
      </c>
      <c r="FF83" s="11">
        <f t="shared" si="24"/>
        <v>172</v>
      </c>
      <c r="FG83" s="11">
        <f t="shared" si="24"/>
        <v>112.5</v>
      </c>
      <c r="FH83" s="11">
        <f t="shared" si="24"/>
        <v>79.5</v>
      </c>
      <c r="FI83" s="11">
        <f t="shared" si="24"/>
        <v>1759.5</v>
      </c>
      <c r="FJ83" s="11">
        <f t="shared" si="24"/>
        <v>1743.5</v>
      </c>
      <c r="FK83" s="11">
        <f t="shared" si="24"/>
        <v>2084</v>
      </c>
      <c r="FL83" s="11">
        <f t="shared" si="24"/>
        <v>4428</v>
      </c>
      <c r="FM83" s="11">
        <f t="shared" si="24"/>
        <v>3094.5</v>
      </c>
      <c r="FN83" s="11">
        <f t="shared" si="24"/>
        <v>18845</v>
      </c>
      <c r="FO83" s="11">
        <f t="shared" si="24"/>
        <v>1027.5</v>
      </c>
      <c r="FP83" s="11">
        <f t="shared" si="24"/>
        <v>2126</v>
      </c>
      <c r="FQ83" s="11">
        <f t="shared" si="24"/>
        <v>743</v>
      </c>
      <c r="FR83" s="11">
        <f t="shared" si="24"/>
        <v>149</v>
      </c>
      <c r="FS83" s="11">
        <f t="shared" si="24"/>
        <v>165.5</v>
      </c>
      <c r="FT83" s="11">
        <f t="shared" si="24"/>
        <v>79.5</v>
      </c>
      <c r="FU83" s="11">
        <f t="shared" si="24"/>
        <v>743.5</v>
      </c>
      <c r="FV83" s="11">
        <f t="shared" si="24"/>
        <v>669</v>
      </c>
      <c r="FW83" s="11">
        <f t="shared" si="24"/>
        <v>149.5</v>
      </c>
      <c r="FX83" s="11">
        <f t="shared" si="24"/>
        <v>67</v>
      </c>
      <c r="FY83" s="42"/>
      <c r="FZ83" s="11">
        <f t="shared" ref="FZ83:FZ88" si="25">SUM(C83:FX83)</f>
        <v>774013</v>
      </c>
      <c r="GA83" s="42"/>
      <c r="GB83" s="42"/>
      <c r="GC83" s="42"/>
      <c r="GD83" s="42"/>
      <c r="GE83" s="44"/>
      <c r="GF83" s="44"/>
      <c r="GG83" s="5"/>
      <c r="GH83" s="5"/>
      <c r="GI83" s="5"/>
      <c r="GJ83" s="5"/>
      <c r="GK83" s="5"/>
      <c r="GL83" s="5"/>
      <c r="GM83" s="5"/>
    </row>
    <row r="84" spans="1:197" x14ac:dyDescent="0.2">
      <c r="A84" s="3" t="s">
        <v>346</v>
      </c>
      <c r="B84" s="2" t="s">
        <v>347</v>
      </c>
      <c r="C84" s="11">
        <f>C17</f>
        <v>5609.5</v>
      </c>
      <c r="D84" s="11">
        <f t="shared" ref="D84:BO87" si="26">D17</f>
        <v>35733.5</v>
      </c>
      <c r="E84" s="11">
        <f t="shared" si="26"/>
        <v>6416.5</v>
      </c>
      <c r="F84" s="11">
        <f t="shared" si="26"/>
        <v>14504</v>
      </c>
      <c r="G84" s="11">
        <f t="shared" si="26"/>
        <v>994.5</v>
      </c>
      <c r="H84" s="11">
        <f t="shared" si="26"/>
        <v>926</v>
      </c>
      <c r="I84" s="11">
        <f t="shared" si="26"/>
        <v>9189</v>
      </c>
      <c r="J84" s="11">
        <f t="shared" si="26"/>
        <v>2008.5</v>
      </c>
      <c r="K84" s="11">
        <f t="shared" si="26"/>
        <v>279</v>
      </c>
      <c r="L84" s="11">
        <f t="shared" si="26"/>
        <v>2632</v>
      </c>
      <c r="M84" s="11">
        <f t="shared" si="26"/>
        <v>1431</v>
      </c>
      <c r="N84" s="11">
        <f t="shared" si="26"/>
        <v>49312.5</v>
      </c>
      <c r="O84" s="11">
        <f t="shared" si="26"/>
        <v>14561.5</v>
      </c>
      <c r="P84" s="11">
        <f t="shared" si="26"/>
        <v>153.5</v>
      </c>
      <c r="Q84" s="11">
        <f t="shared" si="26"/>
        <v>35494</v>
      </c>
      <c r="R84" s="11">
        <f t="shared" si="26"/>
        <v>426.5</v>
      </c>
      <c r="S84" s="11">
        <f t="shared" si="26"/>
        <v>1358</v>
      </c>
      <c r="T84" s="11">
        <f t="shared" si="26"/>
        <v>131.5</v>
      </c>
      <c r="U84" s="11">
        <f t="shared" si="26"/>
        <v>65.5</v>
      </c>
      <c r="V84" s="11">
        <f t="shared" si="26"/>
        <v>249.5</v>
      </c>
      <c r="W84" s="15">
        <f t="shared" si="26"/>
        <v>53.5</v>
      </c>
      <c r="X84" s="11">
        <f t="shared" si="26"/>
        <v>47.5</v>
      </c>
      <c r="Y84" s="11">
        <f t="shared" si="26"/>
        <v>478</v>
      </c>
      <c r="Z84" s="11">
        <f t="shared" si="26"/>
        <v>257</v>
      </c>
      <c r="AA84" s="11">
        <f t="shared" si="26"/>
        <v>25788.5</v>
      </c>
      <c r="AB84" s="11">
        <f t="shared" si="26"/>
        <v>27865.5</v>
      </c>
      <c r="AC84" s="11">
        <f t="shared" si="26"/>
        <v>922</v>
      </c>
      <c r="AD84" s="11">
        <f t="shared" si="26"/>
        <v>1026</v>
      </c>
      <c r="AE84" s="11">
        <f t="shared" si="26"/>
        <v>113.5</v>
      </c>
      <c r="AF84" s="11">
        <f t="shared" si="26"/>
        <v>167.5</v>
      </c>
      <c r="AG84" s="11">
        <f t="shared" si="26"/>
        <v>880.5</v>
      </c>
      <c r="AH84" s="11">
        <f t="shared" si="26"/>
        <v>963</v>
      </c>
      <c r="AI84" s="11">
        <f t="shared" si="26"/>
        <v>315.5</v>
      </c>
      <c r="AJ84" s="11">
        <f t="shared" si="26"/>
        <v>216.5</v>
      </c>
      <c r="AK84" s="11">
        <f t="shared" si="26"/>
        <v>229.5</v>
      </c>
      <c r="AL84" s="11">
        <f t="shared" si="26"/>
        <v>261.5</v>
      </c>
      <c r="AM84" s="11">
        <f t="shared" si="26"/>
        <v>467</v>
      </c>
      <c r="AN84" s="11">
        <f t="shared" si="26"/>
        <v>398</v>
      </c>
      <c r="AO84" s="11">
        <f t="shared" si="26"/>
        <v>4808</v>
      </c>
      <c r="AP84" s="11">
        <f t="shared" si="26"/>
        <v>72270.5</v>
      </c>
      <c r="AQ84" s="11">
        <f t="shared" si="26"/>
        <v>253.5</v>
      </c>
      <c r="AR84" s="11">
        <f t="shared" si="26"/>
        <v>56102.5</v>
      </c>
      <c r="AS84" s="11">
        <f t="shared" si="26"/>
        <v>5888</v>
      </c>
      <c r="AT84" s="11">
        <f t="shared" si="26"/>
        <v>2448.5</v>
      </c>
      <c r="AU84" s="11">
        <f t="shared" si="26"/>
        <v>351</v>
      </c>
      <c r="AV84" s="11">
        <f t="shared" si="26"/>
        <v>295.5</v>
      </c>
      <c r="AW84" s="11">
        <f t="shared" si="26"/>
        <v>182</v>
      </c>
      <c r="AX84" s="11">
        <f t="shared" si="26"/>
        <v>34.5</v>
      </c>
      <c r="AY84" s="11">
        <f t="shared" si="26"/>
        <v>489</v>
      </c>
      <c r="AZ84" s="11">
        <f t="shared" si="26"/>
        <v>10082.5</v>
      </c>
      <c r="BA84" s="11">
        <f t="shared" si="26"/>
        <v>8454</v>
      </c>
      <c r="BB84" s="11">
        <f t="shared" si="26"/>
        <v>7083.5</v>
      </c>
      <c r="BC84" s="11">
        <f t="shared" si="26"/>
        <v>27184</v>
      </c>
      <c r="BD84" s="11">
        <f t="shared" si="26"/>
        <v>4335.5</v>
      </c>
      <c r="BE84" s="11">
        <f t="shared" si="26"/>
        <v>1427</v>
      </c>
      <c r="BF84" s="11">
        <f t="shared" si="26"/>
        <v>22245.5</v>
      </c>
      <c r="BG84" s="11">
        <f t="shared" si="26"/>
        <v>904</v>
      </c>
      <c r="BH84" s="11">
        <f t="shared" si="26"/>
        <v>614.5</v>
      </c>
      <c r="BI84" s="11">
        <f t="shared" si="26"/>
        <v>189</v>
      </c>
      <c r="BJ84" s="11">
        <f t="shared" si="26"/>
        <v>5618</v>
      </c>
      <c r="BK84" s="11">
        <f t="shared" si="26"/>
        <v>13709.5</v>
      </c>
      <c r="BL84" s="11">
        <f t="shared" si="26"/>
        <v>151.5</v>
      </c>
      <c r="BM84" s="11">
        <f t="shared" si="26"/>
        <v>280</v>
      </c>
      <c r="BN84" s="11">
        <f t="shared" si="26"/>
        <v>3636</v>
      </c>
      <c r="BO84" s="11">
        <f t="shared" si="26"/>
        <v>1540</v>
      </c>
      <c r="BP84" s="11">
        <f t="shared" ref="BP84:EA87" si="27">BP17</f>
        <v>186.5</v>
      </c>
      <c r="BQ84" s="11">
        <f t="shared" si="27"/>
        <v>5020.5</v>
      </c>
      <c r="BR84" s="11">
        <f t="shared" si="27"/>
        <v>4447</v>
      </c>
      <c r="BS84" s="11">
        <f t="shared" si="27"/>
        <v>1034</v>
      </c>
      <c r="BT84" s="11">
        <f t="shared" si="27"/>
        <v>322</v>
      </c>
      <c r="BU84" s="11">
        <f t="shared" si="27"/>
        <v>412</v>
      </c>
      <c r="BV84" s="11">
        <f t="shared" si="27"/>
        <v>1173.5</v>
      </c>
      <c r="BW84" s="11">
        <f t="shared" si="27"/>
        <v>1683.5</v>
      </c>
      <c r="BX84" s="11">
        <f t="shared" si="27"/>
        <v>72.5</v>
      </c>
      <c r="BY84" s="11">
        <f t="shared" si="27"/>
        <v>504.5</v>
      </c>
      <c r="BZ84" s="11">
        <f t="shared" si="27"/>
        <v>207</v>
      </c>
      <c r="CA84" s="11">
        <f t="shared" si="27"/>
        <v>166.5</v>
      </c>
      <c r="CB84" s="11">
        <f>CB17</f>
        <v>79186.5</v>
      </c>
      <c r="CC84" s="11">
        <f t="shared" si="27"/>
        <v>169</v>
      </c>
      <c r="CD84" s="11">
        <f t="shared" si="27"/>
        <v>75.5</v>
      </c>
      <c r="CE84" s="11">
        <f t="shared" si="27"/>
        <v>135.5</v>
      </c>
      <c r="CF84" s="11">
        <f t="shared" si="27"/>
        <v>113</v>
      </c>
      <c r="CG84" s="11">
        <f t="shared" si="27"/>
        <v>140.5</v>
      </c>
      <c r="CH84" s="11">
        <f t="shared" si="27"/>
        <v>119</v>
      </c>
      <c r="CI84" s="11">
        <f t="shared" si="27"/>
        <v>711.5</v>
      </c>
      <c r="CJ84" s="11">
        <f t="shared" si="27"/>
        <v>1042</v>
      </c>
      <c r="CK84" s="11">
        <f t="shared" si="27"/>
        <v>4154</v>
      </c>
      <c r="CL84" s="11">
        <f t="shared" si="27"/>
        <v>1282</v>
      </c>
      <c r="CM84" s="11">
        <f t="shared" si="27"/>
        <v>718.5</v>
      </c>
      <c r="CN84" s="11">
        <f t="shared" si="27"/>
        <v>25479.5</v>
      </c>
      <c r="CO84" s="11">
        <f t="shared" si="27"/>
        <v>14455</v>
      </c>
      <c r="CP84" s="11">
        <f t="shared" si="27"/>
        <v>1081</v>
      </c>
      <c r="CQ84" s="11">
        <f t="shared" si="27"/>
        <v>1319</v>
      </c>
      <c r="CR84" s="11">
        <f t="shared" si="27"/>
        <v>166.5</v>
      </c>
      <c r="CS84" s="11">
        <f t="shared" si="27"/>
        <v>331</v>
      </c>
      <c r="CT84" s="11">
        <f t="shared" si="27"/>
        <v>70.5</v>
      </c>
      <c r="CU84" s="11">
        <f t="shared" si="27"/>
        <v>25</v>
      </c>
      <c r="CV84" s="11">
        <f t="shared" si="27"/>
        <v>49.5</v>
      </c>
      <c r="CW84" s="11">
        <f t="shared" si="27"/>
        <v>162</v>
      </c>
      <c r="CX84" s="11">
        <f t="shared" si="27"/>
        <v>425.5</v>
      </c>
      <c r="CY84" s="11">
        <f t="shared" si="27"/>
        <v>36</v>
      </c>
      <c r="CZ84" s="11">
        <f t="shared" si="27"/>
        <v>2120.5</v>
      </c>
      <c r="DA84" s="11">
        <f t="shared" si="27"/>
        <v>169.5</v>
      </c>
      <c r="DB84" s="11">
        <f t="shared" si="27"/>
        <v>302</v>
      </c>
      <c r="DC84" s="11">
        <f t="shared" si="27"/>
        <v>169</v>
      </c>
      <c r="DD84" s="11">
        <f t="shared" si="27"/>
        <v>90</v>
      </c>
      <c r="DE84" s="11">
        <f t="shared" si="27"/>
        <v>445.5</v>
      </c>
      <c r="DF84" s="11">
        <f t="shared" si="27"/>
        <v>20516</v>
      </c>
      <c r="DG84" s="11">
        <f t="shared" si="27"/>
        <v>79</v>
      </c>
      <c r="DH84" s="11">
        <f t="shared" si="27"/>
        <v>2063</v>
      </c>
      <c r="DI84" s="11">
        <f t="shared" si="27"/>
        <v>2652</v>
      </c>
      <c r="DJ84" s="11">
        <f t="shared" si="27"/>
        <v>653.5</v>
      </c>
      <c r="DK84" s="11">
        <f t="shared" si="27"/>
        <v>358</v>
      </c>
      <c r="DL84" s="11">
        <f t="shared" si="27"/>
        <v>5791</v>
      </c>
      <c r="DM84" s="11">
        <f t="shared" si="27"/>
        <v>296.5</v>
      </c>
      <c r="DN84" s="11">
        <f t="shared" si="27"/>
        <v>1370.5</v>
      </c>
      <c r="DO84" s="11">
        <f t="shared" si="27"/>
        <v>2890</v>
      </c>
      <c r="DP84" s="11">
        <f t="shared" si="27"/>
        <v>189.5</v>
      </c>
      <c r="DQ84" s="11">
        <f t="shared" si="27"/>
        <v>458</v>
      </c>
      <c r="DR84" s="11">
        <f t="shared" si="27"/>
        <v>1253</v>
      </c>
      <c r="DS84" s="11">
        <f t="shared" si="27"/>
        <v>797</v>
      </c>
      <c r="DT84" s="11">
        <f t="shared" si="27"/>
        <v>155</v>
      </c>
      <c r="DU84" s="11">
        <f t="shared" si="27"/>
        <v>396</v>
      </c>
      <c r="DV84" s="11">
        <f t="shared" si="27"/>
        <v>191.5</v>
      </c>
      <c r="DW84" s="11">
        <f t="shared" si="27"/>
        <v>345.5</v>
      </c>
      <c r="DX84" s="11">
        <f t="shared" si="27"/>
        <v>171</v>
      </c>
      <c r="DY84" s="11">
        <f t="shared" si="27"/>
        <v>326.5</v>
      </c>
      <c r="DZ84" s="11">
        <f t="shared" si="27"/>
        <v>979</v>
      </c>
      <c r="EA84" s="11">
        <f t="shared" si="27"/>
        <v>478</v>
      </c>
      <c r="EB84" s="11">
        <f t="shared" ref="EB84:FX87" si="28">EB17</f>
        <v>576</v>
      </c>
      <c r="EC84" s="11">
        <f t="shared" si="28"/>
        <v>279.5</v>
      </c>
      <c r="ED84" s="11">
        <f t="shared" si="28"/>
        <v>1616.5</v>
      </c>
      <c r="EE84" s="11">
        <f t="shared" si="28"/>
        <v>223.5</v>
      </c>
      <c r="EF84" s="11">
        <f t="shared" si="28"/>
        <v>1488.5</v>
      </c>
      <c r="EG84" s="11">
        <f t="shared" si="28"/>
        <v>261.5</v>
      </c>
      <c r="EH84" s="11">
        <f t="shared" si="28"/>
        <v>207</v>
      </c>
      <c r="EI84" s="11">
        <f t="shared" si="28"/>
        <v>16191</v>
      </c>
      <c r="EJ84" s="11">
        <f t="shared" si="28"/>
        <v>8443</v>
      </c>
      <c r="EK84" s="11">
        <f t="shared" si="28"/>
        <v>628</v>
      </c>
      <c r="EL84" s="11">
        <f t="shared" si="28"/>
        <v>441</v>
      </c>
      <c r="EM84" s="11">
        <f t="shared" si="28"/>
        <v>505</v>
      </c>
      <c r="EN84" s="11">
        <f t="shared" si="28"/>
        <v>1008</v>
      </c>
      <c r="EO84" s="11">
        <f t="shared" si="28"/>
        <v>439.5</v>
      </c>
      <c r="EP84" s="11">
        <f t="shared" si="28"/>
        <v>334</v>
      </c>
      <c r="EQ84" s="11">
        <f t="shared" si="28"/>
        <v>2207</v>
      </c>
      <c r="ER84" s="11">
        <f t="shared" si="28"/>
        <v>346.5</v>
      </c>
      <c r="ES84" s="11">
        <f t="shared" si="28"/>
        <v>103</v>
      </c>
      <c r="ET84" s="11">
        <f t="shared" si="28"/>
        <v>186</v>
      </c>
      <c r="EU84" s="11">
        <f t="shared" si="28"/>
        <v>562</v>
      </c>
      <c r="EV84" s="11">
        <f t="shared" si="28"/>
        <v>63.5</v>
      </c>
      <c r="EW84" s="11">
        <f t="shared" si="28"/>
        <v>706.5</v>
      </c>
      <c r="EX84" s="11">
        <f t="shared" si="28"/>
        <v>237.5</v>
      </c>
      <c r="EY84" s="11">
        <f t="shared" si="28"/>
        <v>221.5</v>
      </c>
      <c r="EZ84" s="11">
        <f t="shared" si="28"/>
        <v>118.5</v>
      </c>
      <c r="FA84" s="11">
        <f t="shared" si="28"/>
        <v>2866.5</v>
      </c>
      <c r="FB84" s="11">
        <f t="shared" si="28"/>
        <v>340</v>
      </c>
      <c r="FC84" s="11">
        <f t="shared" si="28"/>
        <v>2537.5</v>
      </c>
      <c r="FD84" s="11">
        <f t="shared" si="28"/>
        <v>334.5</v>
      </c>
      <c r="FE84" s="11">
        <f t="shared" si="28"/>
        <v>95</v>
      </c>
      <c r="FF84" s="11">
        <f t="shared" si="28"/>
        <v>169.5</v>
      </c>
      <c r="FG84" s="11">
        <f t="shared" si="28"/>
        <v>106</v>
      </c>
      <c r="FH84" s="11">
        <f t="shared" si="28"/>
        <v>85</v>
      </c>
      <c r="FI84" s="11">
        <f t="shared" si="28"/>
        <v>1710.5</v>
      </c>
      <c r="FJ84" s="11">
        <f t="shared" si="28"/>
        <v>1707.5</v>
      </c>
      <c r="FK84" s="11">
        <f t="shared" si="28"/>
        <v>2081.5</v>
      </c>
      <c r="FL84" s="11">
        <f t="shared" si="28"/>
        <v>4262.5</v>
      </c>
      <c r="FM84" s="11">
        <f t="shared" si="28"/>
        <v>3009</v>
      </c>
      <c r="FN84" s="11">
        <f t="shared" si="28"/>
        <v>18493</v>
      </c>
      <c r="FO84" s="11">
        <f t="shared" si="28"/>
        <v>1054</v>
      </c>
      <c r="FP84" s="11">
        <f t="shared" si="28"/>
        <v>2192.5</v>
      </c>
      <c r="FQ84" s="11">
        <f t="shared" si="28"/>
        <v>775.5</v>
      </c>
      <c r="FR84" s="11">
        <f t="shared" si="28"/>
        <v>143</v>
      </c>
      <c r="FS84" s="11">
        <f t="shared" si="28"/>
        <v>155</v>
      </c>
      <c r="FT84" s="11">
        <f t="shared" si="28"/>
        <v>81.5</v>
      </c>
      <c r="FU84" s="11">
        <f t="shared" si="28"/>
        <v>753.5</v>
      </c>
      <c r="FV84" s="11">
        <f t="shared" si="28"/>
        <v>654.5</v>
      </c>
      <c r="FW84" s="11">
        <f t="shared" si="28"/>
        <v>130.5</v>
      </c>
      <c r="FX84" s="11">
        <f t="shared" si="28"/>
        <v>74.5</v>
      </c>
      <c r="FY84" s="5"/>
      <c r="FZ84" s="11">
        <f t="shared" si="25"/>
        <v>766093.5</v>
      </c>
      <c r="GA84" s="42"/>
      <c r="GB84" s="42"/>
      <c r="GC84" s="42"/>
      <c r="GD84" s="42"/>
      <c r="GE84" s="5"/>
      <c r="GF84" s="5"/>
      <c r="GG84" s="5"/>
      <c r="GH84" s="5"/>
      <c r="GI84" s="5"/>
      <c r="GJ84" s="5"/>
      <c r="GK84" s="5"/>
      <c r="GL84" s="5"/>
      <c r="GM84" s="5"/>
    </row>
    <row r="85" spans="1:197" x14ac:dyDescent="0.2">
      <c r="A85" s="3" t="s">
        <v>348</v>
      </c>
      <c r="B85" s="2" t="s">
        <v>349</v>
      </c>
      <c r="C85" s="11">
        <f t="shared" ref="C85:R87" si="29">C18</f>
        <v>5604.5</v>
      </c>
      <c r="D85" s="11">
        <f t="shared" si="29"/>
        <v>34828.5</v>
      </c>
      <c r="E85" s="11">
        <f t="shared" si="29"/>
        <v>6218.5</v>
      </c>
      <c r="F85" s="11">
        <f t="shared" si="29"/>
        <v>13907.5</v>
      </c>
      <c r="G85" s="11">
        <f t="shared" si="29"/>
        <v>1054</v>
      </c>
      <c r="H85" s="11">
        <f t="shared" si="29"/>
        <v>938</v>
      </c>
      <c r="I85" s="11">
        <f t="shared" si="29"/>
        <v>9160.5</v>
      </c>
      <c r="J85" s="11">
        <f t="shared" si="29"/>
        <v>1976</v>
      </c>
      <c r="K85" s="11">
        <f t="shared" si="29"/>
        <v>286</v>
      </c>
      <c r="L85" s="11">
        <f t="shared" si="29"/>
        <v>2652</v>
      </c>
      <c r="M85" s="11">
        <f t="shared" si="29"/>
        <v>1439</v>
      </c>
      <c r="N85" s="11">
        <f t="shared" si="29"/>
        <v>48927</v>
      </c>
      <c r="O85" s="11">
        <f t="shared" si="29"/>
        <v>14739.5</v>
      </c>
      <c r="P85" s="11">
        <f t="shared" si="29"/>
        <v>149.5</v>
      </c>
      <c r="Q85" s="11">
        <f t="shared" si="29"/>
        <v>34528</v>
      </c>
      <c r="R85" s="11">
        <f t="shared" si="29"/>
        <v>423.5</v>
      </c>
      <c r="S85" s="11">
        <f t="shared" si="26"/>
        <v>1443.5</v>
      </c>
      <c r="T85" s="11">
        <f t="shared" si="26"/>
        <v>148.5</v>
      </c>
      <c r="U85" s="11">
        <f t="shared" si="26"/>
        <v>60.5</v>
      </c>
      <c r="V85" s="11">
        <f t="shared" si="26"/>
        <v>254</v>
      </c>
      <c r="W85" s="15">
        <f t="shared" si="26"/>
        <v>57.5</v>
      </c>
      <c r="X85" s="11">
        <f t="shared" si="26"/>
        <v>46.5</v>
      </c>
      <c r="Y85" s="11">
        <f t="shared" si="26"/>
        <v>488</v>
      </c>
      <c r="Z85" s="11">
        <f t="shared" si="26"/>
        <v>267</v>
      </c>
      <c r="AA85" s="11">
        <f t="shared" si="26"/>
        <v>25164.5</v>
      </c>
      <c r="AB85" s="11">
        <f t="shared" si="26"/>
        <v>27742</v>
      </c>
      <c r="AC85" s="11">
        <f t="shared" si="26"/>
        <v>894</v>
      </c>
      <c r="AD85" s="11">
        <f t="shared" si="26"/>
        <v>1039</v>
      </c>
      <c r="AE85" s="11">
        <f t="shared" si="26"/>
        <v>104.5</v>
      </c>
      <c r="AF85" s="11">
        <f t="shared" si="26"/>
        <v>169</v>
      </c>
      <c r="AG85" s="11">
        <f t="shared" si="26"/>
        <v>862.5</v>
      </c>
      <c r="AH85" s="11">
        <f t="shared" si="26"/>
        <v>994.5</v>
      </c>
      <c r="AI85" s="11">
        <f t="shared" si="26"/>
        <v>308.5</v>
      </c>
      <c r="AJ85" s="11">
        <f t="shared" si="26"/>
        <v>235</v>
      </c>
      <c r="AK85" s="11">
        <f t="shared" si="26"/>
        <v>221</v>
      </c>
      <c r="AL85" s="11">
        <f t="shared" si="26"/>
        <v>250</v>
      </c>
      <c r="AM85" s="11">
        <f t="shared" si="26"/>
        <v>468</v>
      </c>
      <c r="AN85" s="11">
        <f t="shared" si="26"/>
        <v>417</v>
      </c>
      <c r="AO85" s="11">
        <f t="shared" si="26"/>
        <v>4836</v>
      </c>
      <c r="AP85" s="11">
        <f t="shared" si="26"/>
        <v>70061.5</v>
      </c>
      <c r="AQ85" s="11">
        <f t="shared" si="26"/>
        <v>264</v>
      </c>
      <c r="AR85" s="11">
        <f t="shared" si="26"/>
        <v>54517</v>
      </c>
      <c r="AS85" s="11">
        <f t="shared" si="26"/>
        <v>5723.5</v>
      </c>
      <c r="AT85" s="11">
        <f t="shared" si="26"/>
        <v>2418</v>
      </c>
      <c r="AU85" s="11">
        <f t="shared" si="26"/>
        <v>333</v>
      </c>
      <c r="AV85" s="11">
        <f t="shared" si="26"/>
        <v>295</v>
      </c>
      <c r="AW85" s="11">
        <f t="shared" si="26"/>
        <v>206.5</v>
      </c>
      <c r="AX85" s="11">
        <f t="shared" si="26"/>
        <v>32</v>
      </c>
      <c r="AY85" s="11">
        <f t="shared" si="26"/>
        <v>512</v>
      </c>
      <c r="AZ85" s="11">
        <f t="shared" si="26"/>
        <v>10064</v>
      </c>
      <c r="BA85" s="11">
        <f t="shared" si="26"/>
        <v>8228</v>
      </c>
      <c r="BB85" s="11">
        <f t="shared" si="26"/>
        <v>6953.5</v>
      </c>
      <c r="BC85" s="11">
        <f t="shared" si="26"/>
        <v>27231</v>
      </c>
      <c r="BD85" s="11">
        <f t="shared" si="26"/>
        <v>4302.5</v>
      </c>
      <c r="BE85" s="11">
        <f t="shared" si="26"/>
        <v>1336</v>
      </c>
      <c r="BF85" s="11">
        <f t="shared" si="26"/>
        <v>21691.5</v>
      </c>
      <c r="BG85" s="11">
        <f t="shared" si="26"/>
        <v>897</v>
      </c>
      <c r="BH85" s="11">
        <f t="shared" si="26"/>
        <v>652</v>
      </c>
      <c r="BI85" s="11">
        <f t="shared" si="26"/>
        <v>204.5</v>
      </c>
      <c r="BJ85" s="11">
        <f t="shared" si="26"/>
        <v>5571</v>
      </c>
      <c r="BK85" s="11">
        <f t="shared" si="26"/>
        <v>13870.5</v>
      </c>
      <c r="BL85" s="11">
        <f t="shared" si="26"/>
        <v>174.5</v>
      </c>
      <c r="BM85" s="11">
        <f t="shared" si="26"/>
        <v>293.5</v>
      </c>
      <c r="BN85" s="11">
        <f t="shared" si="26"/>
        <v>3605</v>
      </c>
      <c r="BO85" s="11">
        <f t="shared" si="26"/>
        <v>1567.5</v>
      </c>
      <c r="BP85" s="11">
        <f t="shared" si="27"/>
        <v>199</v>
      </c>
      <c r="BQ85" s="11">
        <f t="shared" si="27"/>
        <v>4948.5</v>
      </c>
      <c r="BR85" s="11">
        <f t="shared" si="27"/>
        <v>4414</v>
      </c>
      <c r="BS85" s="11">
        <f t="shared" si="27"/>
        <v>993</v>
      </c>
      <c r="BT85" s="11">
        <f t="shared" si="27"/>
        <v>326</v>
      </c>
      <c r="BU85" s="11">
        <f t="shared" si="27"/>
        <v>416</v>
      </c>
      <c r="BV85" s="11">
        <f t="shared" si="27"/>
        <v>1224.5</v>
      </c>
      <c r="BW85" s="11">
        <f t="shared" si="27"/>
        <v>1689</v>
      </c>
      <c r="BX85" s="11">
        <f t="shared" si="27"/>
        <v>77</v>
      </c>
      <c r="BY85" s="11">
        <f t="shared" si="27"/>
        <v>523.5</v>
      </c>
      <c r="BZ85" s="11">
        <f t="shared" si="27"/>
        <v>206</v>
      </c>
      <c r="CA85" s="11">
        <f t="shared" si="27"/>
        <v>179</v>
      </c>
      <c r="CB85" s="11">
        <f>CB18</f>
        <v>79473</v>
      </c>
      <c r="CC85" s="11">
        <f t="shared" si="27"/>
        <v>160.5</v>
      </c>
      <c r="CD85" s="11">
        <f t="shared" si="27"/>
        <v>74.5</v>
      </c>
      <c r="CE85" s="11">
        <f t="shared" si="27"/>
        <v>144</v>
      </c>
      <c r="CF85" s="11">
        <f t="shared" si="27"/>
        <v>99.5</v>
      </c>
      <c r="CG85" s="11">
        <f t="shared" si="27"/>
        <v>175</v>
      </c>
      <c r="CH85" s="11">
        <f t="shared" si="27"/>
        <v>115</v>
      </c>
      <c r="CI85" s="11">
        <f t="shared" si="27"/>
        <v>715</v>
      </c>
      <c r="CJ85" s="11">
        <f t="shared" si="27"/>
        <v>1006</v>
      </c>
      <c r="CK85" s="11">
        <f t="shared" si="27"/>
        <v>4269</v>
      </c>
      <c r="CL85" s="11">
        <f t="shared" si="27"/>
        <v>1318</v>
      </c>
      <c r="CM85" s="11">
        <f t="shared" si="27"/>
        <v>711.5</v>
      </c>
      <c r="CN85" s="11">
        <f t="shared" si="27"/>
        <v>25035</v>
      </c>
      <c r="CO85" s="11">
        <f t="shared" si="27"/>
        <v>14195</v>
      </c>
      <c r="CP85" s="11">
        <f t="shared" si="27"/>
        <v>1072</v>
      </c>
      <c r="CQ85" s="11">
        <f t="shared" si="27"/>
        <v>1300</v>
      </c>
      <c r="CR85" s="11">
        <f t="shared" si="27"/>
        <v>199.5</v>
      </c>
      <c r="CS85" s="11">
        <f t="shared" si="27"/>
        <v>315</v>
      </c>
      <c r="CT85" s="11">
        <f t="shared" si="27"/>
        <v>93</v>
      </c>
      <c r="CU85" s="11">
        <f t="shared" si="27"/>
        <v>25.5</v>
      </c>
      <c r="CV85" s="11">
        <f t="shared" si="27"/>
        <v>54.5</v>
      </c>
      <c r="CW85" s="11">
        <f t="shared" si="27"/>
        <v>151</v>
      </c>
      <c r="CX85" s="11">
        <f t="shared" si="27"/>
        <v>423</v>
      </c>
      <c r="CY85" s="11">
        <f t="shared" si="27"/>
        <v>48</v>
      </c>
      <c r="CZ85" s="11">
        <f t="shared" si="27"/>
        <v>2211</v>
      </c>
      <c r="DA85" s="11">
        <f t="shared" si="27"/>
        <v>181.5</v>
      </c>
      <c r="DB85" s="11">
        <f t="shared" si="27"/>
        <v>303</v>
      </c>
      <c r="DC85" s="11">
        <f t="shared" si="27"/>
        <v>158.5</v>
      </c>
      <c r="DD85" s="11">
        <f t="shared" si="27"/>
        <v>105.5</v>
      </c>
      <c r="DE85" s="11">
        <f t="shared" si="27"/>
        <v>430</v>
      </c>
      <c r="DF85" s="11">
        <f t="shared" si="27"/>
        <v>20678</v>
      </c>
      <c r="DG85" s="11">
        <f t="shared" si="27"/>
        <v>84.5</v>
      </c>
      <c r="DH85" s="11">
        <f t="shared" si="27"/>
        <v>2151</v>
      </c>
      <c r="DI85" s="11">
        <f t="shared" si="27"/>
        <v>2717</v>
      </c>
      <c r="DJ85" s="11">
        <f t="shared" si="27"/>
        <v>616.5</v>
      </c>
      <c r="DK85" s="11">
        <f t="shared" si="27"/>
        <v>357.5</v>
      </c>
      <c r="DL85" s="11">
        <f t="shared" si="27"/>
        <v>5903.5</v>
      </c>
      <c r="DM85" s="11">
        <f t="shared" si="27"/>
        <v>302</v>
      </c>
      <c r="DN85" s="11">
        <f t="shared" si="27"/>
        <v>1384.5</v>
      </c>
      <c r="DO85" s="11">
        <f t="shared" si="27"/>
        <v>2914.5</v>
      </c>
      <c r="DP85" s="11">
        <f t="shared" si="27"/>
        <v>191.5</v>
      </c>
      <c r="DQ85" s="11">
        <f t="shared" si="27"/>
        <v>467</v>
      </c>
      <c r="DR85" s="11">
        <f t="shared" si="27"/>
        <v>1251</v>
      </c>
      <c r="DS85" s="11">
        <f t="shared" si="27"/>
        <v>772</v>
      </c>
      <c r="DT85" s="11">
        <f t="shared" si="27"/>
        <v>167</v>
      </c>
      <c r="DU85" s="11">
        <f t="shared" si="27"/>
        <v>405</v>
      </c>
      <c r="DV85" s="11">
        <f t="shared" si="27"/>
        <v>194</v>
      </c>
      <c r="DW85" s="11">
        <f t="shared" si="27"/>
        <v>363</v>
      </c>
      <c r="DX85" s="11">
        <f t="shared" si="27"/>
        <v>196</v>
      </c>
      <c r="DY85" s="11">
        <f t="shared" si="27"/>
        <v>314</v>
      </c>
      <c r="DZ85" s="11">
        <f t="shared" si="27"/>
        <v>1077.5</v>
      </c>
      <c r="EA85" s="11">
        <f t="shared" si="27"/>
        <v>492.5</v>
      </c>
      <c r="EB85" s="11">
        <f t="shared" si="28"/>
        <v>551.5</v>
      </c>
      <c r="EC85" s="11">
        <f t="shared" si="28"/>
        <v>282.5</v>
      </c>
      <c r="ED85" s="11">
        <f t="shared" si="28"/>
        <v>1622</v>
      </c>
      <c r="EE85" s="11">
        <f t="shared" si="28"/>
        <v>217</v>
      </c>
      <c r="EF85" s="11">
        <f t="shared" si="28"/>
        <v>1491</v>
      </c>
      <c r="EG85" s="11">
        <f t="shared" si="28"/>
        <v>259</v>
      </c>
      <c r="EH85" s="11">
        <f t="shared" si="28"/>
        <v>210.5</v>
      </c>
      <c r="EI85" s="11">
        <f t="shared" si="28"/>
        <v>16305</v>
      </c>
      <c r="EJ85" s="11">
        <f t="shared" si="28"/>
        <v>8346.5</v>
      </c>
      <c r="EK85" s="11">
        <f t="shared" si="28"/>
        <v>586.5</v>
      </c>
      <c r="EL85" s="11">
        <f t="shared" si="28"/>
        <v>421</v>
      </c>
      <c r="EM85" s="11">
        <f t="shared" si="28"/>
        <v>545.5</v>
      </c>
      <c r="EN85" s="11">
        <f t="shared" si="28"/>
        <v>999.5</v>
      </c>
      <c r="EO85" s="11">
        <f t="shared" si="28"/>
        <v>459.5</v>
      </c>
      <c r="EP85" s="11">
        <f t="shared" si="28"/>
        <v>366.5</v>
      </c>
      <c r="EQ85" s="11">
        <f t="shared" si="28"/>
        <v>2154</v>
      </c>
      <c r="ER85" s="11">
        <f t="shared" si="28"/>
        <v>359</v>
      </c>
      <c r="ES85" s="11">
        <f t="shared" si="28"/>
        <v>102</v>
      </c>
      <c r="ET85" s="11">
        <f t="shared" si="28"/>
        <v>185</v>
      </c>
      <c r="EU85" s="11">
        <f t="shared" si="28"/>
        <v>528.5</v>
      </c>
      <c r="EV85" s="11">
        <f t="shared" si="28"/>
        <v>61.5</v>
      </c>
      <c r="EW85" s="11">
        <f t="shared" si="28"/>
        <v>664.5</v>
      </c>
      <c r="EX85" s="11">
        <f t="shared" si="28"/>
        <v>220</v>
      </c>
      <c r="EY85" s="11">
        <f t="shared" si="28"/>
        <v>218.5</v>
      </c>
      <c r="EZ85" s="11">
        <f t="shared" si="28"/>
        <v>116</v>
      </c>
      <c r="FA85" s="11">
        <f t="shared" si="28"/>
        <v>2850</v>
      </c>
      <c r="FB85" s="11">
        <f t="shared" si="28"/>
        <v>371</v>
      </c>
      <c r="FC85" s="11">
        <f t="shared" si="28"/>
        <v>2541.5</v>
      </c>
      <c r="FD85" s="11">
        <f t="shared" si="28"/>
        <v>360</v>
      </c>
      <c r="FE85" s="11">
        <f t="shared" si="28"/>
        <v>100</v>
      </c>
      <c r="FF85" s="11">
        <f t="shared" si="28"/>
        <v>186</v>
      </c>
      <c r="FG85" s="11">
        <f t="shared" si="28"/>
        <v>100.5</v>
      </c>
      <c r="FH85" s="11">
        <f t="shared" si="28"/>
        <v>98.5</v>
      </c>
      <c r="FI85" s="11">
        <f t="shared" si="28"/>
        <v>1805</v>
      </c>
      <c r="FJ85" s="11">
        <f t="shared" si="28"/>
        <v>1694</v>
      </c>
      <c r="FK85" s="11">
        <f t="shared" si="28"/>
        <v>2096</v>
      </c>
      <c r="FL85" s="11">
        <f t="shared" si="28"/>
        <v>4076.5</v>
      </c>
      <c r="FM85" s="11">
        <f t="shared" si="28"/>
        <v>2892</v>
      </c>
      <c r="FN85" s="11">
        <f t="shared" si="28"/>
        <v>18191</v>
      </c>
      <c r="FO85" s="11">
        <f t="shared" si="28"/>
        <v>1048</v>
      </c>
      <c r="FP85" s="11">
        <f t="shared" si="28"/>
        <v>2107</v>
      </c>
      <c r="FQ85" s="11">
        <f t="shared" si="28"/>
        <v>823</v>
      </c>
      <c r="FR85" s="11">
        <f t="shared" si="28"/>
        <v>139.5</v>
      </c>
      <c r="FS85" s="11">
        <f t="shared" si="28"/>
        <v>162.5</v>
      </c>
      <c r="FT85" s="11">
        <f t="shared" si="28"/>
        <v>74.5</v>
      </c>
      <c r="FU85" s="11">
        <f t="shared" si="28"/>
        <v>771.5</v>
      </c>
      <c r="FV85" s="11">
        <f t="shared" si="28"/>
        <v>641.5</v>
      </c>
      <c r="FW85" s="11">
        <f t="shared" si="28"/>
        <v>125.5</v>
      </c>
      <c r="FX85" s="11">
        <f t="shared" si="28"/>
        <v>76</v>
      </c>
      <c r="FY85" s="11"/>
      <c r="FZ85" s="11">
        <f t="shared" si="25"/>
        <v>757668</v>
      </c>
      <c r="GA85" s="42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</row>
    <row r="86" spans="1:197" x14ac:dyDescent="0.2">
      <c r="A86" s="3" t="s">
        <v>350</v>
      </c>
      <c r="B86" s="2" t="s">
        <v>351</v>
      </c>
      <c r="C86" s="11">
        <f t="shared" si="29"/>
        <v>5151</v>
      </c>
      <c r="D86" s="11">
        <f t="shared" si="29"/>
        <v>34844.5</v>
      </c>
      <c r="E86" s="11">
        <f t="shared" si="29"/>
        <v>6083</v>
      </c>
      <c r="F86" s="11">
        <f t="shared" si="29"/>
        <v>13327.5</v>
      </c>
      <c r="G86" s="11">
        <f t="shared" si="29"/>
        <v>1028</v>
      </c>
      <c r="H86" s="11">
        <f t="shared" si="29"/>
        <v>945.5</v>
      </c>
      <c r="I86" s="11">
        <f t="shared" si="29"/>
        <v>8909.5</v>
      </c>
      <c r="J86" s="11">
        <f t="shared" si="29"/>
        <v>1972</v>
      </c>
      <c r="K86" s="11">
        <f t="shared" si="29"/>
        <v>289</v>
      </c>
      <c r="L86" s="11">
        <f t="shared" si="29"/>
        <v>2799</v>
      </c>
      <c r="M86" s="11">
        <f t="shared" si="29"/>
        <v>1382.5</v>
      </c>
      <c r="N86" s="11">
        <f t="shared" si="29"/>
        <v>48502</v>
      </c>
      <c r="O86" s="11">
        <f t="shared" si="29"/>
        <v>14774.5</v>
      </c>
      <c r="P86" s="11">
        <f t="shared" si="29"/>
        <v>144.5</v>
      </c>
      <c r="Q86" s="11">
        <f t="shared" si="29"/>
        <v>33265.5</v>
      </c>
      <c r="R86" s="11">
        <f t="shared" si="29"/>
        <v>431.5</v>
      </c>
      <c r="S86" s="11">
        <f t="shared" si="26"/>
        <v>1464</v>
      </c>
      <c r="T86" s="11">
        <f t="shared" si="26"/>
        <v>145.5</v>
      </c>
      <c r="U86" s="11">
        <f t="shared" si="26"/>
        <v>63</v>
      </c>
      <c r="V86" s="11">
        <f t="shared" si="26"/>
        <v>262</v>
      </c>
      <c r="W86" s="15">
        <f t="shared" si="26"/>
        <v>67</v>
      </c>
      <c r="X86" s="11">
        <f t="shared" si="26"/>
        <v>43.5</v>
      </c>
      <c r="Y86" s="11">
        <f t="shared" si="26"/>
        <v>525</v>
      </c>
      <c r="Z86" s="11">
        <f t="shared" si="26"/>
        <v>237</v>
      </c>
      <c r="AA86" s="11">
        <f t="shared" si="26"/>
        <v>24555.5</v>
      </c>
      <c r="AB86" s="11">
        <f t="shared" si="26"/>
        <v>27336</v>
      </c>
      <c r="AC86" s="11">
        <f t="shared" si="26"/>
        <v>879</v>
      </c>
      <c r="AD86" s="11">
        <f t="shared" si="26"/>
        <v>1044</v>
      </c>
      <c r="AE86" s="11">
        <f t="shared" si="26"/>
        <v>93.5</v>
      </c>
      <c r="AF86" s="11">
        <f t="shared" si="26"/>
        <v>155.5</v>
      </c>
      <c r="AG86" s="11">
        <f t="shared" si="26"/>
        <v>856.5</v>
      </c>
      <c r="AH86" s="11">
        <f t="shared" si="26"/>
        <v>1018.5</v>
      </c>
      <c r="AI86" s="11">
        <f t="shared" si="26"/>
        <v>300.5</v>
      </c>
      <c r="AJ86" s="11">
        <f t="shared" si="26"/>
        <v>264.5</v>
      </c>
      <c r="AK86" s="11">
        <f t="shared" si="26"/>
        <v>190.5</v>
      </c>
      <c r="AL86" s="11">
        <f t="shared" si="26"/>
        <v>245.5</v>
      </c>
      <c r="AM86" s="11">
        <f t="shared" si="26"/>
        <v>460</v>
      </c>
      <c r="AN86" s="11">
        <f t="shared" si="26"/>
        <v>442</v>
      </c>
      <c r="AO86" s="11">
        <f t="shared" si="26"/>
        <v>4924.5</v>
      </c>
      <c r="AP86" s="11">
        <f t="shared" si="26"/>
        <v>67959</v>
      </c>
      <c r="AQ86" s="11">
        <f t="shared" si="26"/>
        <v>251.5</v>
      </c>
      <c r="AR86" s="11">
        <f t="shared" si="26"/>
        <v>53211.5</v>
      </c>
      <c r="AS86" s="11">
        <f t="shared" si="26"/>
        <v>5770.5</v>
      </c>
      <c r="AT86" s="11">
        <f t="shared" si="26"/>
        <v>2516</v>
      </c>
      <c r="AU86" s="11">
        <f t="shared" si="26"/>
        <v>336.5</v>
      </c>
      <c r="AV86" s="11">
        <f t="shared" si="26"/>
        <v>281.5</v>
      </c>
      <c r="AW86" s="11">
        <f t="shared" si="26"/>
        <v>219</v>
      </c>
      <c r="AX86" s="11">
        <f t="shared" si="26"/>
        <v>43.5</v>
      </c>
      <c r="AY86" s="11">
        <f t="shared" si="26"/>
        <v>514.5</v>
      </c>
      <c r="AZ86" s="11">
        <f t="shared" si="26"/>
        <v>10115.5</v>
      </c>
      <c r="BA86" s="11">
        <f t="shared" si="26"/>
        <v>8197.5</v>
      </c>
      <c r="BB86" s="11">
        <f t="shared" si="26"/>
        <v>6841.5</v>
      </c>
      <c r="BC86" s="11">
        <f t="shared" si="26"/>
        <v>27516.5</v>
      </c>
      <c r="BD86" s="11">
        <f t="shared" si="26"/>
        <v>4329</v>
      </c>
      <c r="BE86" s="11">
        <f t="shared" si="26"/>
        <v>1330.5</v>
      </c>
      <c r="BF86" s="11">
        <f t="shared" si="26"/>
        <v>21186</v>
      </c>
      <c r="BG86" s="11">
        <f t="shared" si="26"/>
        <v>800.5</v>
      </c>
      <c r="BH86" s="11">
        <f t="shared" si="26"/>
        <v>644</v>
      </c>
      <c r="BI86" s="11">
        <f t="shared" si="26"/>
        <v>244.5</v>
      </c>
      <c r="BJ86" s="11">
        <f t="shared" si="26"/>
        <v>5586</v>
      </c>
      <c r="BK86" s="11">
        <f t="shared" si="26"/>
        <v>13507</v>
      </c>
      <c r="BL86" s="11">
        <f t="shared" si="26"/>
        <v>150</v>
      </c>
      <c r="BM86" s="11">
        <f t="shared" si="26"/>
        <v>303.5</v>
      </c>
      <c r="BN86" s="11">
        <f t="shared" si="26"/>
        <v>3618</v>
      </c>
      <c r="BO86" s="11">
        <f t="shared" si="26"/>
        <v>1578.5</v>
      </c>
      <c r="BP86" s="11">
        <f t="shared" si="27"/>
        <v>197</v>
      </c>
      <c r="BQ86" s="11">
        <f t="shared" si="27"/>
        <v>5106</v>
      </c>
      <c r="BR86" s="11">
        <f t="shared" si="27"/>
        <v>4316</v>
      </c>
      <c r="BS86" s="11">
        <f t="shared" si="27"/>
        <v>1090</v>
      </c>
      <c r="BT86" s="11">
        <f t="shared" si="27"/>
        <v>303</v>
      </c>
      <c r="BU86" s="11">
        <f t="shared" si="27"/>
        <v>436.5</v>
      </c>
      <c r="BV86" s="11">
        <f t="shared" si="27"/>
        <v>1331.5</v>
      </c>
      <c r="BW86" s="11">
        <f t="shared" si="27"/>
        <v>1646</v>
      </c>
      <c r="BX86" s="11">
        <f t="shared" si="27"/>
        <v>77</v>
      </c>
      <c r="BY86" s="11">
        <f t="shared" si="27"/>
        <v>565</v>
      </c>
      <c r="BZ86" s="11">
        <f t="shared" si="27"/>
        <v>238</v>
      </c>
      <c r="CA86" s="11">
        <f t="shared" si="27"/>
        <v>193</v>
      </c>
      <c r="CB86" s="11">
        <f>CB19</f>
        <v>79864.5</v>
      </c>
      <c r="CC86" s="11">
        <f t="shared" si="27"/>
        <v>170</v>
      </c>
      <c r="CD86" s="11">
        <f t="shared" si="27"/>
        <v>75</v>
      </c>
      <c r="CE86" s="11">
        <f t="shared" si="27"/>
        <v>142.5</v>
      </c>
      <c r="CF86" s="11">
        <f t="shared" si="27"/>
        <v>111</v>
      </c>
      <c r="CG86" s="11">
        <f t="shared" si="27"/>
        <v>173</v>
      </c>
      <c r="CH86" s="11">
        <f t="shared" si="27"/>
        <v>118</v>
      </c>
      <c r="CI86" s="11">
        <f t="shared" si="27"/>
        <v>704.5</v>
      </c>
      <c r="CJ86" s="11">
        <f t="shared" si="27"/>
        <v>1031</v>
      </c>
      <c r="CK86" s="11">
        <f t="shared" si="27"/>
        <v>4322.5</v>
      </c>
      <c r="CL86" s="11">
        <f t="shared" si="27"/>
        <v>1316.5</v>
      </c>
      <c r="CM86" s="11">
        <f t="shared" si="27"/>
        <v>757.5</v>
      </c>
      <c r="CN86" s="11">
        <f t="shared" si="27"/>
        <v>24597.5</v>
      </c>
      <c r="CO86" s="11">
        <f t="shared" si="27"/>
        <v>14236.5</v>
      </c>
      <c r="CP86" s="11">
        <f t="shared" si="27"/>
        <v>1119.5</v>
      </c>
      <c r="CQ86" s="11">
        <f t="shared" si="27"/>
        <v>1347</v>
      </c>
      <c r="CR86" s="11">
        <f t="shared" si="27"/>
        <v>203</v>
      </c>
      <c r="CS86" s="11">
        <f t="shared" si="27"/>
        <v>315</v>
      </c>
      <c r="CT86" s="11">
        <f t="shared" si="27"/>
        <v>114</v>
      </c>
      <c r="CU86" s="11">
        <f t="shared" si="27"/>
        <v>26.5</v>
      </c>
      <c r="CV86" s="11">
        <f t="shared" si="27"/>
        <v>57</v>
      </c>
      <c r="CW86" s="11">
        <f t="shared" si="27"/>
        <v>165.5</v>
      </c>
      <c r="CX86" s="11">
        <f t="shared" si="27"/>
        <v>433</v>
      </c>
      <c r="CY86" s="11">
        <f t="shared" si="27"/>
        <v>56.5</v>
      </c>
      <c r="CZ86" s="11">
        <f t="shared" si="27"/>
        <v>2269</v>
      </c>
      <c r="DA86" s="11">
        <f t="shared" si="27"/>
        <v>168</v>
      </c>
      <c r="DB86" s="11">
        <f t="shared" si="27"/>
        <v>296.5</v>
      </c>
      <c r="DC86" s="11">
        <f t="shared" si="27"/>
        <v>150</v>
      </c>
      <c r="DD86" s="11">
        <f t="shared" si="27"/>
        <v>124</v>
      </c>
      <c r="DE86" s="11">
        <f t="shared" si="27"/>
        <v>449</v>
      </c>
      <c r="DF86" s="11">
        <f t="shared" si="27"/>
        <v>20579</v>
      </c>
      <c r="DG86" s="11">
        <f t="shared" si="27"/>
        <v>91.5</v>
      </c>
      <c r="DH86" s="11">
        <f t="shared" si="27"/>
        <v>2253.5</v>
      </c>
      <c r="DI86" s="11">
        <f t="shared" si="27"/>
        <v>2746</v>
      </c>
      <c r="DJ86" s="11">
        <f t="shared" si="27"/>
        <v>638.5</v>
      </c>
      <c r="DK86" s="11">
        <f t="shared" si="27"/>
        <v>356</v>
      </c>
      <c r="DL86" s="11">
        <f t="shared" si="27"/>
        <v>6006.5</v>
      </c>
      <c r="DM86" s="11">
        <f t="shared" si="27"/>
        <v>298.5</v>
      </c>
      <c r="DN86" s="11">
        <f t="shared" si="27"/>
        <v>1365</v>
      </c>
      <c r="DO86" s="11">
        <f t="shared" si="27"/>
        <v>2941.5</v>
      </c>
      <c r="DP86" s="11">
        <f t="shared" si="27"/>
        <v>185</v>
      </c>
      <c r="DQ86" s="11">
        <f t="shared" si="27"/>
        <v>492.5</v>
      </c>
      <c r="DR86" s="11">
        <f t="shared" si="27"/>
        <v>1264.5</v>
      </c>
      <c r="DS86" s="11">
        <f t="shared" si="27"/>
        <v>791</v>
      </c>
      <c r="DT86" s="11">
        <f t="shared" si="27"/>
        <v>171</v>
      </c>
      <c r="DU86" s="11">
        <f t="shared" si="27"/>
        <v>386</v>
      </c>
      <c r="DV86" s="11">
        <f t="shared" si="27"/>
        <v>191</v>
      </c>
      <c r="DW86" s="11">
        <f t="shared" si="27"/>
        <v>366</v>
      </c>
      <c r="DX86" s="11">
        <f t="shared" si="27"/>
        <v>212</v>
      </c>
      <c r="DY86" s="11">
        <f t="shared" si="27"/>
        <v>331</v>
      </c>
      <c r="DZ86" s="11">
        <f t="shared" si="27"/>
        <v>1112</v>
      </c>
      <c r="EA86" s="11">
        <f t="shared" si="27"/>
        <v>499.5</v>
      </c>
      <c r="EB86" s="11">
        <f t="shared" si="28"/>
        <v>564</v>
      </c>
      <c r="EC86" s="11">
        <f t="shared" si="28"/>
        <v>275</v>
      </c>
      <c r="ED86" s="11">
        <f t="shared" si="28"/>
        <v>1589</v>
      </c>
      <c r="EE86" s="11">
        <f t="shared" si="28"/>
        <v>215.5</v>
      </c>
      <c r="EF86" s="11">
        <f t="shared" si="28"/>
        <v>1547.5</v>
      </c>
      <c r="EG86" s="11">
        <f t="shared" si="28"/>
        <v>255</v>
      </c>
      <c r="EH86" s="11">
        <f t="shared" si="28"/>
        <v>204.5</v>
      </c>
      <c r="EI86" s="11">
        <f t="shared" si="28"/>
        <v>16301</v>
      </c>
      <c r="EJ86" s="11">
        <f t="shared" si="28"/>
        <v>8411</v>
      </c>
      <c r="EK86" s="11">
        <f t="shared" si="28"/>
        <v>632.5</v>
      </c>
      <c r="EL86" s="11">
        <f t="shared" si="28"/>
        <v>447</v>
      </c>
      <c r="EM86" s="11">
        <f t="shared" si="28"/>
        <v>574</v>
      </c>
      <c r="EN86" s="11">
        <f t="shared" si="28"/>
        <v>1018</v>
      </c>
      <c r="EO86" s="11">
        <f t="shared" si="28"/>
        <v>464</v>
      </c>
      <c r="EP86" s="11">
        <f t="shared" si="28"/>
        <v>396.5</v>
      </c>
      <c r="EQ86" s="11">
        <f t="shared" si="28"/>
        <v>2101</v>
      </c>
      <c r="ER86" s="11">
        <f t="shared" si="28"/>
        <v>374.5</v>
      </c>
      <c r="ES86" s="11">
        <f t="shared" si="28"/>
        <v>109.5</v>
      </c>
      <c r="ET86" s="11">
        <f t="shared" si="28"/>
        <v>200.5</v>
      </c>
      <c r="EU86" s="11">
        <f t="shared" si="28"/>
        <v>555</v>
      </c>
      <c r="EV86" s="11">
        <f t="shared" si="28"/>
        <v>62</v>
      </c>
      <c r="EW86" s="11">
        <f t="shared" si="28"/>
        <v>645</v>
      </c>
      <c r="EX86" s="11">
        <f t="shared" si="28"/>
        <v>240</v>
      </c>
      <c r="EY86" s="11">
        <f t="shared" si="28"/>
        <v>222.5</v>
      </c>
      <c r="EZ86" s="11">
        <f t="shared" si="28"/>
        <v>114.5</v>
      </c>
      <c r="FA86" s="11">
        <f t="shared" si="28"/>
        <v>2828</v>
      </c>
      <c r="FB86" s="11">
        <f t="shared" si="28"/>
        <v>409.5</v>
      </c>
      <c r="FC86" s="11">
        <f t="shared" si="28"/>
        <v>2586.5</v>
      </c>
      <c r="FD86" s="11">
        <f t="shared" si="28"/>
        <v>359.5</v>
      </c>
      <c r="FE86" s="11">
        <f t="shared" si="28"/>
        <v>98.5</v>
      </c>
      <c r="FF86" s="11">
        <f t="shared" si="28"/>
        <v>180.5</v>
      </c>
      <c r="FG86" s="11">
        <f t="shared" si="28"/>
        <v>111.5</v>
      </c>
      <c r="FH86" s="11">
        <f t="shared" si="28"/>
        <v>91.5</v>
      </c>
      <c r="FI86" s="11">
        <f t="shared" si="28"/>
        <v>1712.5</v>
      </c>
      <c r="FJ86" s="11">
        <f t="shared" si="28"/>
        <v>1643.5</v>
      </c>
      <c r="FK86" s="11">
        <f t="shared" si="28"/>
        <v>1988</v>
      </c>
      <c r="FL86" s="11">
        <f t="shared" si="28"/>
        <v>3826.5</v>
      </c>
      <c r="FM86" s="11">
        <f t="shared" si="28"/>
        <v>2875</v>
      </c>
      <c r="FN86" s="11">
        <f t="shared" si="28"/>
        <v>17825</v>
      </c>
      <c r="FO86" s="11">
        <f t="shared" si="28"/>
        <v>1080.5</v>
      </c>
      <c r="FP86" s="11">
        <f t="shared" si="28"/>
        <v>2104</v>
      </c>
      <c r="FQ86" s="11">
        <f t="shared" si="28"/>
        <v>802.5</v>
      </c>
      <c r="FR86" s="11">
        <f t="shared" si="28"/>
        <v>143</v>
      </c>
      <c r="FS86" s="11">
        <f t="shared" si="28"/>
        <v>152</v>
      </c>
      <c r="FT86" s="11">
        <f t="shared" si="28"/>
        <v>89</v>
      </c>
      <c r="FU86" s="11">
        <f t="shared" si="28"/>
        <v>744.5</v>
      </c>
      <c r="FV86" s="11">
        <f t="shared" si="28"/>
        <v>626</v>
      </c>
      <c r="FW86" s="11">
        <f t="shared" si="28"/>
        <v>126.5</v>
      </c>
      <c r="FX86" s="11">
        <f t="shared" si="28"/>
        <v>81</v>
      </c>
      <c r="FY86" s="11"/>
      <c r="FZ86" s="11">
        <f t="shared" si="25"/>
        <v>750168.5</v>
      </c>
      <c r="GA86" s="5"/>
      <c r="GB86" s="11"/>
      <c r="GC86" s="11"/>
      <c r="GD86" s="11"/>
      <c r="GE86" s="11"/>
      <c r="GF86" s="11"/>
      <c r="GG86" s="5"/>
      <c r="GH86" s="5"/>
      <c r="GI86" s="5"/>
      <c r="GJ86" s="5"/>
      <c r="GK86" s="5"/>
      <c r="GL86" s="5"/>
      <c r="GM86" s="5"/>
    </row>
    <row r="87" spans="1:197" x14ac:dyDescent="0.2">
      <c r="A87" s="3" t="s">
        <v>352</v>
      </c>
      <c r="B87" s="2" t="s">
        <v>353</v>
      </c>
      <c r="C87" s="11">
        <f t="shared" si="29"/>
        <v>5151</v>
      </c>
      <c r="D87" s="11">
        <f t="shared" si="29"/>
        <v>34186.5</v>
      </c>
      <c r="E87" s="11">
        <f t="shared" si="29"/>
        <v>5758</v>
      </c>
      <c r="F87" s="11">
        <f t="shared" si="29"/>
        <v>12574</v>
      </c>
      <c r="G87" s="11">
        <f t="shared" si="29"/>
        <v>1033.5</v>
      </c>
      <c r="H87" s="11">
        <f t="shared" si="29"/>
        <v>913</v>
      </c>
      <c r="I87" s="11">
        <f t="shared" si="29"/>
        <v>8803.5</v>
      </c>
      <c r="J87" s="11">
        <f t="shared" si="29"/>
        <v>2030.5</v>
      </c>
      <c r="K87" s="11">
        <f t="shared" si="29"/>
        <v>292</v>
      </c>
      <c r="L87" s="11">
        <f t="shared" si="29"/>
        <v>2965.5</v>
      </c>
      <c r="M87" s="11">
        <f t="shared" si="29"/>
        <v>1441.5</v>
      </c>
      <c r="N87" s="11">
        <f t="shared" si="29"/>
        <v>47966</v>
      </c>
      <c r="O87" s="11">
        <f t="shared" si="29"/>
        <v>14736.5</v>
      </c>
      <c r="P87" s="11">
        <f t="shared" si="29"/>
        <v>147.5</v>
      </c>
      <c r="Q87" s="11">
        <f t="shared" si="29"/>
        <v>32079</v>
      </c>
      <c r="R87" s="11">
        <f t="shared" si="29"/>
        <v>465.5</v>
      </c>
      <c r="S87" s="11">
        <f t="shared" si="26"/>
        <v>1476</v>
      </c>
      <c r="T87" s="11">
        <f t="shared" si="26"/>
        <v>138</v>
      </c>
      <c r="U87" s="11">
        <f t="shared" si="26"/>
        <v>63.5</v>
      </c>
      <c r="V87" s="11">
        <f t="shared" si="26"/>
        <v>262</v>
      </c>
      <c r="W87" s="11">
        <f t="shared" si="26"/>
        <v>71.5</v>
      </c>
      <c r="X87" s="11">
        <f t="shared" si="26"/>
        <v>48</v>
      </c>
      <c r="Y87" s="11">
        <f t="shared" si="26"/>
        <v>515</v>
      </c>
      <c r="Z87" s="11">
        <f t="shared" si="26"/>
        <v>249</v>
      </c>
      <c r="AA87" s="11">
        <f t="shared" si="26"/>
        <v>23575</v>
      </c>
      <c r="AB87" s="11">
        <f t="shared" si="26"/>
        <v>27116.5</v>
      </c>
      <c r="AC87" s="11">
        <f t="shared" si="26"/>
        <v>901.5</v>
      </c>
      <c r="AD87" s="11">
        <f t="shared" si="26"/>
        <v>995</v>
      </c>
      <c r="AE87" s="11">
        <f t="shared" si="26"/>
        <v>97</v>
      </c>
      <c r="AF87" s="11">
        <f t="shared" si="26"/>
        <v>169.5</v>
      </c>
      <c r="AG87" s="11">
        <f t="shared" si="26"/>
        <v>872</v>
      </c>
      <c r="AH87" s="11">
        <f t="shared" si="26"/>
        <v>1043</v>
      </c>
      <c r="AI87" s="11">
        <f t="shared" si="26"/>
        <v>320.5</v>
      </c>
      <c r="AJ87" s="11">
        <f t="shared" si="26"/>
        <v>254.5</v>
      </c>
      <c r="AK87" s="11">
        <f t="shared" si="26"/>
        <v>205.5</v>
      </c>
      <c r="AL87" s="11">
        <f t="shared" si="26"/>
        <v>226.5</v>
      </c>
      <c r="AM87" s="11">
        <f t="shared" si="26"/>
        <v>462</v>
      </c>
      <c r="AN87" s="11">
        <f t="shared" si="26"/>
        <v>463</v>
      </c>
      <c r="AO87" s="11">
        <f t="shared" si="26"/>
        <v>5030</v>
      </c>
      <c r="AP87" s="11">
        <f t="shared" si="26"/>
        <v>65999.5</v>
      </c>
      <c r="AQ87" s="11">
        <f t="shared" si="26"/>
        <v>250</v>
      </c>
      <c r="AR87" s="11">
        <f t="shared" si="26"/>
        <v>51738.5</v>
      </c>
      <c r="AS87" s="11">
        <f t="shared" si="26"/>
        <v>5525.5</v>
      </c>
      <c r="AT87" s="11">
        <f t="shared" si="26"/>
        <v>2620</v>
      </c>
      <c r="AU87" s="11">
        <f t="shared" si="26"/>
        <v>343</v>
      </c>
      <c r="AV87" s="11">
        <f t="shared" si="26"/>
        <v>276</v>
      </c>
      <c r="AW87" s="11">
        <f t="shared" si="26"/>
        <v>249.5</v>
      </c>
      <c r="AX87" s="11">
        <f t="shared" si="26"/>
        <v>55.5</v>
      </c>
      <c r="AY87" s="11">
        <f t="shared" si="26"/>
        <v>499.5</v>
      </c>
      <c r="AZ87" s="11">
        <f t="shared" si="26"/>
        <v>9856</v>
      </c>
      <c r="BA87" s="11">
        <f t="shared" si="26"/>
        <v>7881</v>
      </c>
      <c r="BB87" s="11">
        <f t="shared" si="26"/>
        <v>6355</v>
      </c>
      <c r="BC87" s="11">
        <f t="shared" si="26"/>
        <v>27339.5</v>
      </c>
      <c r="BD87" s="11">
        <f t="shared" si="26"/>
        <v>4366.5</v>
      </c>
      <c r="BE87" s="11">
        <f t="shared" si="26"/>
        <v>1305</v>
      </c>
      <c r="BF87" s="11">
        <f t="shared" si="26"/>
        <v>20657</v>
      </c>
      <c r="BG87" s="11">
        <f t="shared" si="26"/>
        <v>771</v>
      </c>
      <c r="BH87" s="11">
        <f t="shared" si="26"/>
        <v>604.5</v>
      </c>
      <c r="BI87" s="11">
        <f t="shared" si="26"/>
        <v>240.5</v>
      </c>
      <c r="BJ87" s="11">
        <f t="shared" si="26"/>
        <v>5529.5</v>
      </c>
      <c r="BK87" s="11">
        <f t="shared" si="26"/>
        <v>12821.5</v>
      </c>
      <c r="BL87" s="11">
        <f t="shared" si="26"/>
        <v>122</v>
      </c>
      <c r="BM87" s="11">
        <f t="shared" si="26"/>
        <v>304</v>
      </c>
      <c r="BN87" s="11">
        <f t="shared" si="26"/>
        <v>3717</v>
      </c>
      <c r="BO87" s="11">
        <f t="shared" si="26"/>
        <v>1600.5</v>
      </c>
      <c r="BP87" s="11">
        <f t="shared" si="27"/>
        <v>206.5</v>
      </c>
      <c r="BQ87" s="11">
        <f t="shared" si="27"/>
        <v>5004</v>
      </c>
      <c r="BR87" s="11">
        <f t="shared" si="27"/>
        <v>4412</v>
      </c>
      <c r="BS87" s="11">
        <f t="shared" si="27"/>
        <v>1271.5</v>
      </c>
      <c r="BT87" s="11">
        <f t="shared" si="27"/>
        <v>310</v>
      </c>
      <c r="BU87" s="11">
        <f t="shared" si="27"/>
        <v>438.5</v>
      </c>
      <c r="BV87" s="11">
        <f t="shared" si="27"/>
        <v>1349</v>
      </c>
      <c r="BW87" s="11">
        <f t="shared" si="27"/>
        <v>1662.5</v>
      </c>
      <c r="BX87" s="11">
        <f t="shared" si="27"/>
        <v>85</v>
      </c>
      <c r="BY87" s="11">
        <f t="shared" si="27"/>
        <v>590</v>
      </c>
      <c r="BZ87" s="11">
        <f t="shared" si="27"/>
        <v>238.5</v>
      </c>
      <c r="CA87" s="11">
        <f t="shared" si="27"/>
        <v>190.5</v>
      </c>
      <c r="CB87" s="11">
        <f t="shared" si="27"/>
        <v>79869</v>
      </c>
      <c r="CC87" s="11">
        <f t="shared" si="27"/>
        <v>182.5</v>
      </c>
      <c r="CD87" s="11">
        <f t="shared" si="27"/>
        <v>67.5</v>
      </c>
      <c r="CE87" s="11">
        <f t="shared" si="27"/>
        <v>153</v>
      </c>
      <c r="CF87" s="11">
        <f t="shared" si="27"/>
        <v>109</v>
      </c>
      <c r="CG87" s="11">
        <f t="shared" si="27"/>
        <v>175.5</v>
      </c>
      <c r="CH87" s="11">
        <f t="shared" si="27"/>
        <v>116.5</v>
      </c>
      <c r="CI87" s="11">
        <f t="shared" si="27"/>
        <v>691</v>
      </c>
      <c r="CJ87" s="11">
        <f t="shared" si="27"/>
        <v>1073.5</v>
      </c>
      <c r="CK87" s="11">
        <f t="shared" si="27"/>
        <v>4448.5</v>
      </c>
      <c r="CL87" s="11">
        <f t="shared" si="27"/>
        <v>1291</v>
      </c>
      <c r="CM87" s="11">
        <f t="shared" si="27"/>
        <v>749</v>
      </c>
      <c r="CN87" s="11">
        <f t="shared" si="27"/>
        <v>24257</v>
      </c>
      <c r="CO87" s="11">
        <f t="shared" si="27"/>
        <v>14330</v>
      </c>
      <c r="CP87" s="11">
        <f t="shared" si="27"/>
        <v>1110</v>
      </c>
      <c r="CQ87" s="11">
        <f t="shared" si="27"/>
        <v>1497</v>
      </c>
      <c r="CR87" s="11">
        <f t="shared" si="27"/>
        <v>191.5</v>
      </c>
      <c r="CS87" s="11">
        <f t="shared" si="27"/>
        <v>310.5</v>
      </c>
      <c r="CT87" s="11">
        <f t="shared" si="27"/>
        <v>114.5</v>
      </c>
      <c r="CU87" s="11">
        <f t="shared" si="27"/>
        <v>28.5</v>
      </c>
      <c r="CV87" s="11">
        <f t="shared" si="27"/>
        <v>54.5</v>
      </c>
      <c r="CW87" s="11">
        <f t="shared" si="27"/>
        <v>160</v>
      </c>
      <c r="CX87" s="11">
        <f t="shared" si="27"/>
        <v>447</v>
      </c>
      <c r="CY87" s="11">
        <f t="shared" si="27"/>
        <v>50</v>
      </c>
      <c r="CZ87" s="11">
        <f t="shared" si="27"/>
        <v>2243</v>
      </c>
      <c r="DA87" s="11">
        <f t="shared" si="27"/>
        <v>170.5</v>
      </c>
      <c r="DB87" s="11">
        <f t="shared" si="27"/>
        <v>287</v>
      </c>
      <c r="DC87" s="11">
        <f t="shared" si="27"/>
        <v>150.5</v>
      </c>
      <c r="DD87" s="11">
        <f t="shared" si="27"/>
        <v>132.5</v>
      </c>
      <c r="DE87" s="11">
        <f t="shared" si="27"/>
        <v>476.5</v>
      </c>
      <c r="DF87" s="11">
        <f t="shared" si="27"/>
        <v>20663.5</v>
      </c>
      <c r="DG87" s="11">
        <f t="shared" si="27"/>
        <v>104.5</v>
      </c>
      <c r="DH87" s="11">
        <f t="shared" si="27"/>
        <v>2165.5</v>
      </c>
      <c r="DI87" s="11">
        <f t="shared" si="27"/>
        <v>2846</v>
      </c>
      <c r="DJ87" s="11">
        <f t="shared" si="27"/>
        <v>663.5</v>
      </c>
      <c r="DK87" s="11">
        <f t="shared" si="27"/>
        <v>352.5</v>
      </c>
      <c r="DL87" s="11">
        <f t="shared" si="27"/>
        <v>6005</v>
      </c>
      <c r="DM87" s="11">
        <f t="shared" si="27"/>
        <v>298</v>
      </c>
      <c r="DN87" s="11">
        <f t="shared" si="27"/>
        <v>1411.5</v>
      </c>
      <c r="DO87" s="11">
        <f t="shared" si="27"/>
        <v>2938</v>
      </c>
      <c r="DP87" s="11">
        <f t="shared" si="27"/>
        <v>191</v>
      </c>
      <c r="DQ87" s="11">
        <f t="shared" si="27"/>
        <v>483</v>
      </c>
      <c r="DR87" s="11">
        <f t="shared" si="27"/>
        <v>1299</v>
      </c>
      <c r="DS87" s="11">
        <f t="shared" si="27"/>
        <v>762.5</v>
      </c>
      <c r="DT87" s="11">
        <f t="shared" si="27"/>
        <v>163.5</v>
      </c>
      <c r="DU87" s="11">
        <f t="shared" si="27"/>
        <v>390.5</v>
      </c>
      <c r="DV87" s="11">
        <f t="shared" si="27"/>
        <v>187</v>
      </c>
      <c r="DW87" s="11">
        <f t="shared" si="27"/>
        <v>362</v>
      </c>
      <c r="DX87" s="11">
        <f t="shared" si="27"/>
        <v>226</v>
      </c>
      <c r="DY87" s="11">
        <f t="shared" si="27"/>
        <v>335</v>
      </c>
      <c r="DZ87" s="11">
        <f t="shared" si="27"/>
        <v>1163</v>
      </c>
      <c r="EA87" s="11">
        <f t="shared" si="27"/>
        <v>498.5</v>
      </c>
      <c r="EB87" s="11">
        <f t="shared" si="28"/>
        <v>546</v>
      </c>
      <c r="EC87" s="11">
        <f t="shared" si="28"/>
        <v>254</v>
      </c>
      <c r="ED87" s="11">
        <f t="shared" si="28"/>
        <v>1568.5</v>
      </c>
      <c r="EE87" s="11">
        <f t="shared" si="28"/>
        <v>232.5</v>
      </c>
      <c r="EF87" s="11">
        <f t="shared" si="28"/>
        <v>1515.5</v>
      </c>
      <c r="EG87" s="11">
        <f t="shared" si="28"/>
        <v>262</v>
      </c>
      <c r="EH87" s="11">
        <f t="shared" si="28"/>
        <v>226.5</v>
      </c>
      <c r="EI87" s="11">
        <f t="shared" si="28"/>
        <v>16329.5</v>
      </c>
      <c r="EJ87" s="11">
        <f t="shared" si="28"/>
        <v>8375.5</v>
      </c>
      <c r="EK87" s="11">
        <f t="shared" si="28"/>
        <v>641.5</v>
      </c>
      <c r="EL87" s="11">
        <f t="shared" si="28"/>
        <v>455</v>
      </c>
      <c r="EM87" s="11">
        <f t="shared" si="28"/>
        <v>539.5</v>
      </c>
      <c r="EN87" s="11">
        <f t="shared" si="28"/>
        <v>1002.5</v>
      </c>
      <c r="EO87" s="11">
        <f t="shared" si="28"/>
        <v>445.5</v>
      </c>
      <c r="EP87" s="11">
        <f t="shared" si="28"/>
        <v>412.5</v>
      </c>
      <c r="EQ87" s="11">
        <f t="shared" si="28"/>
        <v>2069.5</v>
      </c>
      <c r="ER87" s="11">
        <f t="shared" si="28"/>
        <v>378.5</v>
      </c>
      <c r="ES87" s="11">
        <f t="shared" si="28"/>
        <v>114</v>
      </c>
      <c r="ET87" s="11">
        <f t="shared" si="28"/>
        <v>191</v>
      </c>
      <c r="EU87" s="11">
        <f t="shared" si="28"/>
        <v>531</v>
      </c>
      <c r="EV87" s="11">
        <f t="shared" si="28"/>
        <v>60.5</v>
      </c>
      <c r="EW87" s="11">
        <f t="shared" si="28"/>
        <v>662.5</v>
      </c>
      <c r="EX87" s="11">
        <f t="shared" si="28"/>
        <v>272</v>
      </c>
      <c r="EY87" s="11">
        <f t="shared" si="28"/>
        <v>244.5</v>
      </c>
      <c r="EZ87" s="11">
        <f t="shared" si="28"/>
        <v>109.5</v>
      </c>
      <c r="FA87" s="11">
        <f t="shared" si="28"/>
        <v>2825</v>
      </c>
      <c r="FB87" s="11">
        <f t="shared" si="28"/>
        <v>406</v>
      </c>
      <c r="FC87" s="11">
        <f t="shared" si="28"/>
        <v>2670.5</v>
      </c>
      <c r="FD87" s="11">
        <f t="shared" si="28"/>
        <v>374</v>
      </c>
      <c r="FE87" s="11">
        <f t="shared" si="28"/>
        <v>102.5</v>
      </c>
      <c r="FF87" s="11">
        <f t="shared" si="28"/>
        <v>169</v>
      </c>
      <c r="FG87" s="11">
        <f t="shared" si="28"/>
        <v>93</v>
      </c>
      <c r="FH87" s="11">
        <f t="shared" si="28"/>
        <v>83</v>
      </c>
      <c r="FI87" s="11">
        <f t="shared" si="28"/>
        <v>1727</v>
      </c>
      <c r="FJ87" s="11">
        <f t="shared" si="28"/>
        <v>1650</v>
      </c>
      <c r="FK87" s="11">
        <f t="shared" si="28"/>
        <v>1992.5</v>
      </c>
      <c r="FL87" s="11">
        <f t="shared" si="28"/>
        <v>3703.5</v>
      </c>
      <c r="FM87" s="11">
        <f t="shared" si="28"/>
        <v>2812.5</v>
      </c>
      <c r="FN87" s="11">
        <f t="shared" si="28"/>
        <v>17684</v>
      </c>
      <c r="FO87" s="11">
        <f t="shared" si="28"/>
        <v>1100.5</v>
      </c>
      <c r="FP87" s="11">
        <f t="shared" si="28"/>
        <v>2126</v>
      </c>
      <c r="FQ87" s="11">
        <f t="shared" si="28"/>
        <v>831.5</v>
      </c>
      <c r="FR87" s="11">
        <f t="shared" si="28"/>
        <v>139.5</v>
      </c>
      <c r="FS87" s="11">
        <f t="shared" si="28"/>
        <v>145</v>
      </c>
      <c r="FT87" s="11">
        <f t="shared" si="28"/>
        <v>100</v>
      </c>
      <c r="FU87" s="11">
        <f t="shared" si="28"/>
        <v>759</v>
      </c>
      <c r="FV87" s="11">
        <f t="shared" si="28"/>
        <v>618</v>
      </c>
      <c r="FW87" s="11">
        <f t="shared" si="28"/>
        <v>130</v>
      </c>
      <c r="FX87" s="11">
        <f t="shared" si="28"/>
        <v>78.5</v>
      </c>
      <c r="FY87" s="11"/>
      <c r="FZ87" s="11">
        <f t="shared" si="25"/>
        <v>740089</v>
      </c>
      <c r="GA87" s="11"/>
      <c r="GB87" s="11"/>
      <c r="GC87" s="11"/>
      <c r="GD87" s="11"/>
      <c r="GE87" s="11"/>
      <c r="GF87" s="11"/>
      <c r="GG87" s="5"/>
      <c r="GH87" s="5"/>
      <c r="GI87" s="5"/>
      <c r="GJ87" s="5"/>
      <c r="GK87" s="5"/>
      <c r="GL87" s="5"/>
      <c r="GM87" s="5"/>
      <c r="GN87" s="37"/>
      <c r="GO87" s="37"/>
    </row>
    <row r="88" spans="1:197" x14ac:dyDescent="0.2">
      <c r="A88" s="4" t="s">
        <v>354</v>
      </c>
      <c r="B88" s="2" t="s">
        <v>355</v>
      </c>
      <c r="C88" s="11">
        <f>MAX(C83,ROUND(AVERAGE(C83:C84),1),ROUND(AVERAGE(C83:C85),1),ROUND(AVERAGE(C83:C86),1),ROUND(AVERAGE(C83:C87),1))</f>
        <v>5880.5</v>
      </c>
      <c r="D88" s="11">
        <f t="shared" ref="D88:BO88" si="30">MAX(D83,ROUND(AVERAGE(D83:D84),1),ROUND(AVERAGE(D83:D85),1),ROUND(AVERAGE(D83:D86),1),ROUND(AVERAGE(D83:D87),1))</f>
        <v>36387</v>
      </c>
      <c r="E88" s="11">
        <f t="shared" si="30"/>
        <v>6585</v>
      </c>
      <c r="F88" s="11">
        <f t="shared" si="30"/>
        <v>15034.5</v>
      </c>
      <c r="G88" s="11">
        <f t="shared" si="30"/>
        <v>1012.2</v>
      </c>
      <c r="H88" s="11">
        <f t="shared" si="30"/>
        <v>928</v>
      </c>
      <c r="I88" s="11">
        <f t="shared" si="30"/>
        <v>9178.5</v>
      </c>
      <c r="J88" s="11">
        <f t="shared" si="30"/>
        <v>1995</v>
      </c>
      <c r="K88" s="11">
        <f t="shared" si="30"/>
        <v>290</v>
      </c>
      <c r="L88" s="11">
        <f t="shared" si="30"/>
        <v>2739.4</v>
      </c>
      <c r="M88" s="11">
        <f t="shared" si="30"/>
        <v>1417.7</v>
      </c>
      <c r="N88" s="11">
        <f t="shared" si="30"/>
        <v>49957</v>
      </c>
      <c r="O88" s="11">
        <f t="shared" si="30"/>
        <v>14691.5</v>
      </c>
      <c r="P88" s="11">
        <f t="shared" si="30"/>
        <v>158</v>
      </c>
      <c r="Q88" s="11">
        <f t="shared" si="30"/>
        <v>35995</v>
      </c>
      <c r="R88" s="11">
        <f t="shared" si="30"/>
        <v>430.9</v>
      </c>
      <c r="S88" s="11">
        <f t="shared" si="30"/>
        <v>1411.8</v>
      </c>
      <c r="T88" s="11">
        <f t="shared" si="30"/>
        <v>137.30000000000001</v>
      </c>
      <c r="U88" s="11">
        <f t="shared" si="30"/>
        <v>58.7</v>
      </c>
      <c r="V88" s="11">
        <f t="shared" si="30"/>
        <v>257.5</v>
      </c>
      <c r="W88" s="11">
        <f t="shared" si="30"/>
        <v>59.2</v>
      </c>
      <c r="X88" s="11">
        <f t="shared" si="30"/>
        <v>45.6</v>
      </c>
      <c r="Y88" s="11">
        <f t="shared" si="30"/>
        <v>493.5</v>
      </c>
      <c r="Z88" s="11">
        <f t="shared" si="30"/>
        <v>256.7</v>
      </c>
      <c r="AA88" s="11">
        <f t="shared" si="30"/>
        <v>26863.5</v>
      </c>
      <c r="AB88" s="11">
        <f t="shared" si="30"/>
        <v>28080</v>
      </c>
      <c r="AC88" s="11">
        <f t="shared" si="30"/>
        <v>908.8</v>
      </c>
      <c r="AD88" s="11">
        <f t="shared" si="30"/>
        <v>1053</v>
      </c>
      <c r="AE88" s="11">
        <f t="shared" si="30"/>
        <v>110.3</v>
      </c>
      <c r="AF88" s="11">
        <f t="shared" si="30"/>
        <v>168.2</v>
      </c>
      <c r="AG88" s="11">
        <f t="shared" si="30"/>
        <v>865.8</v>
      </c>
      <c r="AH88" s="11">
        <f t="shared" si="30"/>
        <v>1003.5</v>
      </c>
      <c r="AI88" s="11">
        <f t="shared" si="30"/>
        <v>318.5</v>
      </c>
      <c r="AJ88" s="11">
        <f t="shared" si="30"/>
        <v>234.9</v>
      </c>
      <c r="AK88" s="11">
        <f t="shared" si="30"/>
        <v>207</v>
      </c>
      <c r="AL88" s="11">
        <f t="shared" si="30"/>
        <v>257.8</v>
      </c>
      <c r="AM88" s="11">
        <f t="shared" si="30"/>
        <v>458.3</v>
      </c>
      <c r="AN88" s="11">
        <f t="shared" si="30"/>
        <v>416.7</v>
      </c>
      <c r="AO88" s="11">
        <f t="shared" si="30"/>
        <v>4891.5</v>
      </c>
      <c r="AP88" s="11">
        <f t="shared" si="30"/>
        <v>74486.5</v>
      </c>
      <c r="AQ88" s="11">
        <f t="shared" si="30"/>
        <v>256.8</v>
      </c>
      <c r="AR88" s="11">
        <f t="shared" si="30"/>
        <v>57569.5</v>
      </c>
      <c r="AS88" s="11">
        <f t="shared" si="30"/>
        <v>5949.5</v>
      </c>
      <c r="AT88" s="11">
        <f t="shared" si="30"/>
        <v>2497.5</v>
      </c>
      <c r="AU88" s="11">
        <f t="shared" si="30"/>
        <v>348.3</v>
      </c>
      <c r="AV88" s="11">
        <f t="shared" si="30"/>
        <v>289.7</v>
      </c>
      <c r="AW88" s="11">
        <f t="shared" si="30"/>
        <v>209.5</v>
      </c>
      <c r="AX88" s="11">
        <f t="shared" si="30"/>
        <v>40.299999999999997</v>
      </c>
      <c r="AY88" s="11">
        <f t="shared" si="30"/>
        <v>496.8</v>
      </c>
      <c r="AZ88" s="11">
        <f t="shared" si="30"/>
        <v>10124</v>
      </c>
      <c r="BA88" s="11">
        <f t="shared" si="30"/>
        <v>8541</v>
      </c>
      <c r="BB88" s="11">
        <f t="shared" si="30"/>
        <v>7200</v>
      </c>
      <c r="BC88" s="11">
        <f t="shared" si="30"/>
        <v>27207.7</v>
      </c>
      <c r="BD88" s="11">
        <f t="shared" si="30"/>
        <v>4353.5</v>
      </c>
      <c r="BE88" s="11">
        <f t="shared" si="30"/>
        <v>1423</v>
      </c>
      <c r="BF88" s="11">
        <f t="shared" si="30"/>
        <v>22520</v>
      </c>
      <c r="BG88" s="11">
        <f t="shared" si="30"/>
        <v>913.5</v>
      </c>
      <c r="BH88" s="11">
        <f t="shared" si="30"/>
        <v>632.29999999999995</v>
      </c>
      <c r="BI88" s="11">
        <f t="shared" si="30"/>
        <v>217.2</v>
      </c>
      <c r="BJ88" s="11">
        <f t="shared" si="30"/>
        <v>5719.5</v>
      </c>
      <c r="BK88" s="11">
        <f t="shared" si="30"/>
        <v>13996</v>
      </c>
      <c r="BL88" s="11">
        <f t="shared" si="30"/>
        <v>159.19999999999999</v>
      </c>
      <c r="BM88" s="11">
        <f t="shared" si="30"/>
        <v>283.39999999999998</v>
      </c>
      <c r="BN88" s="11">
        <f t="shared" si="30"/>
        <v>3617.3</v>
      </c>
      <c r="BO88" s="11">
        <f t="shared" si="30"/>
        <v>1556.3</v>
      </c>
      <c r="BP88" s="11">
        <f t="shared" ref="BP88:EA88" si="31">MAX(BP83,ROUND(AVERAGE(BP83:BP84),1),ROUND(AVERAGE(BP83:BP85),1),ROUND(AVERAGE(BP83:BP86),1),ROUND(AVERAGE(BP83:BP87),1))</f>
        <v>201</v>
      </c>
      <c r="BQ88" s="11">
        <f t="shared" si="31"/>
        <v>5114</v>
      </c>
      <c r="BR88" s="11">
        <f t="shared" si="31"/>
        <v>4446.3</v>
      </c>
      <c r="BS88" s="11">
        <f t="shared" si="31"/>
        <v>1075.5</v>
      </c>
      <c r="BT88" s="11">
        <f t="shared" si="31"/>
        <v>330.5</v>
      </c>
      <c r="BU88" s="11">
        <f t="shared" si="31"/>
        <v>425.2</v>
      </c>
      <c r="BV88" s="11">
        <f t="shared" si="31"/>
        <v>1243.0999999999999</v>
      </c>
      <c r="BW88" s="11">
        <f t="shared" si="31"/>
        <v>1694.5</v>
      </c>
      <c r="BX88" s="11">
        <f t="shared" si="31"/>
        <v>75.900000000000006</v>
      </c>
      <c r="BY88" s="11">
        <f t="shared" si="31"/>
        <v>529.6</v>
      </c>
      <c r="BZ88" s="11">
        <f t="shared" si="31"/>
        <v>219.7</v>
      </c>
      <c r="CA88" s="11">
        <f t="shared" si="31"/>
        <v>181.6</v>
      </c>
      <c r="CB88" s="11">
        <f t="shared" si="31"/>
        <v>79452.800000000003</v>
      </c>
      <c r="CC88" s="11">
        <f t="shared" si="31"/>
        <v>167.2</v>
      </c>
      <c r="CD88" s="11">
        <f t="shared" si="31"/>
        <v>73.900000000000006</v>
      </c>
      <c r="CE88" s="11">
        <f t="shared" si="31"/>
        <v>144</v>
      </c>
      <c r="CF88" s="11">
        <f t="shared" si="31"/>
        <v>121</v>
      </c>
      <c r="CG88" s="11">
        <f t="shared" si="31"/>
        <v>162.9</v>
      </c>
      <c r="CH88" s="11">
        <f t="shared" si="31"/>
        <v>117.8</v>
      </c>
      <c r="CI88" s="11">
        <f t="shared" si="31"/>
        <v>708</v>
      </c>
      <c r="CJ88" s="11">
        <f t="shared" si="31"/>
        <v>1033</v>
      </c>
      <c r="CK88" s="11">
        <f t="shared" si="31"/>
        <v>4268.6000000000004</v>
      </c>
      <c r="CL88" s="11">
        <f t="shared" si="31"/>
        <v>1303.9000000000001</v>
      </c>
      <c r="CM88" s="11">
        <f t="shared" si="31"/>
        <v>726.6</v>
      </c>
      <c r="CN88" s="11">
        <f t="shared" si="31"/>
        <v>25833.5</v>
      </c>
      <c r="CO88" s="11">
        <f t="shared" si="31"/>
        <v>14675.5</v>
      </c>
      <c r="CP88" s="11">
        <f t="shared" si="31"/>
        <v>1088.5999999999999</v>
      </c>
      <c r="CQ88" s="11">
        <f t="shared" si="31"/>
        <v>1325.8</v>
      </c>
      <c r="CR88" s="11">
        <f t="shared" si="31"/>
        <v>187</v>
      </c>
      <c r="CS88" s="11">
        <f t="shared" si="31"/>
        <v>357</v>
      </c>
      <c r="CT88" s="11">
        <f t="shared" si="31"/>
        <v>92.9</v>
      </c>
      <c r="CU88" s="11">
        <f t="shared" si="31"/>
        <v>28.5</v>
      </c>
      <c r="CV88" s="11">
        <f t="shared" si="31"/>
        <v>52.1</v>
      </c>
      <c r="CW88" s="11">
        <f t="shared" si="31"/>
        <v>157.69999999999999</v>
      </c>
      <c r="CX88" s="11">
        <f t="shared" si="31"/>
        <v>432</v>
      </c>
      <c r="CY88" s="11">
        <f t="shared" si="31"/>
        <v>42.8</v>
      </c>
      <c r="CZ88" s="11">
        <f t="shared" si="31"/>
        <v>2186.3000000000002</v>
      </c>
      <c r="DA88" s="11">
        <f t="shared" si="31"/>
        <v>184.5</v>
      </c>
      <c r="DB88" s="11">
        <f t="shared" si="31"/>
        <v>309</v>
      </c>
      <c r="DC88" s="11">
        <f t="shared" si="31"/>
        <v>180.5</v>
      </c>
      <c r="DD88" s="11">
        <f t="shared" si="31"/>
        <v>111.3</v>
      </c>
      <c r="DE88" s="11">
        <f t="shared" si="31"/>
        <v>468.5</v>
      </c>
      <c r="DF88" s="11">
        <f t="shared" si="31"/>
        <v>20549.7</v>
      </c>
      <c r="DG88" s="11">
        <f t="shared" si="31"/>
        <v>87.2</v>
      </c>
      <c r="DH88" s="11">
        <f t="shared" si="31"/>
        <v>2133</v>
      </c>
      <c r="DI88" s="11">
        <f t="shared" si="31"/>
        <v>2701.5</v>
      </c>
      <c r="DJ88" s="11">
        <f t="shared" si="31"/>
        <v>694</v>
      </c>
      <c r="DK88" s="11">
        <f t="shared" si="31"/>
        <v>374.5</v>
      </c>
      <c r="DL88" s="11">
        <f t="shared" si="31"/>
        <v>5881.2</v>
      </c>
      <c r="DM88" s="11">
        <f t="shared" si="31"/>
        <v>290.5</v>
      </c>
      <c r="DN88" s="11">
        <f t="shared" si="31"/>
        <v>1416</v>
      </c>
      <c r="DO88" s="11">
        <f t="shared" si="31"/>
        <v>2906.5</v>
      </c>
      <c r="DP88" s="11">
        <f t="shared" si="31"/>
        <v>190.2</v>
      </c>
      <c r="DQ88" s="11">
        <f t="shared" si="31"/>
        <v>474.7</v>
      </c>
      <c r="DR88" s="11">
        <f t="shared" si="31"/>
        <v>1266.5</v>
      </c>
      <c r="DS88" s="11">
        <f t="shared" si="31"/>
        <v>781.3</v>
      </c>
      <c r="DT88" s="11">
        <f t="shared" si="31"/>
        <v>156.69999999999999</v>
      </c>
      <c r="DU88" s="11">
        <f t="shared" si="31"/>
        <v>398.3</v>
      </c>
      <c r="DV88" s="11">
        <f t="shared" si="31"/>
        <v>199</v>
      </c>
      <c r="DW88" s="11">
        <f t="shared" si="31"/>
        <v>354.7</v>
      </c>
      <c r="DX88" s="11">
        <f t="shared" si="31"/>
        <v>193.6</v>
      </c>
      <c r="DY88" s="11">
        <f t="shared" si="31"/>
        <v>323.7</v>
      </c>
      <c r="DZ88" s="11">
        <f t="shared" si="31"/>
        <v>1061</v>
      </c>
      <c r="EA88" s="11">
        <f t="shared" si="31"/>
        <v>491.1</v>
      </c>
      <c r="EB88" s="11">
        <f t="shared" ref="EB88:FX88" si="32">MAX(EB83,ROUND(AVERAGE(EB83:EB84),1),ROUND(AVERAGE(EB83:EB85),1),ROUND(AVERAGE(EB83:EB86),1),ROUND(AVERAGE(EB83:EB87),1))</f>
        <v>572.5</v>
      </c>
      <c r="EC88" s="11">
        <f t="shared" si="32"/>
        <v>280.7</v>
      </c>
      <c r="ED88" s="11">
        <f t="shared" si="32"/>
        <v>1625.5</v>
      </c>
      <c r="EE88" s="11">
        <f t="shared" si="32"/>
        <v>217.5</v>
      </c>
      <c r="EF88" s="11">
        <f t="shared" si="32"/>
        <v>1507.9</v>
      </c>
      <c r="EG88" s="11">
        <f t="shared" si="32"/>
        <v>262.5</v>
      </c>
      <c r="EH88" s="11">
        <f t="shared" si="32"/>
        <v>216.5</v>
      </c>
      <c r="EI88" s="11">
        <f t="shared" si="32"/>
        <v>16213</v>
      </c>
      <c r="EJ88" s="11">
        <f t="shared" si="32"/>
        <v>8554</v>
      </c>
      <c r="EK88" s="11">
        <f t="shared" si="32"/>
        <v>626.79999999999995</v>
      </c>
      <c r="EL88" s="11">
        <f t="shared" si="32"/>
        <v>450</v>
      </c>
      <c r="EM88" s="11">
        <f t="shared" si="32"/>
        <v>524.20000000000005</v>
      </c>
      <c r="EN88" s="11">
        <f t="shared" si="32"/>
        <v>1001.3</v>
      </c>
      <c r="EO88" s="11">
        <f t="shared" si="32"/>
        <v>449.4</v>
      </c>
      <c r="EP88" s="11">
        <f t="shared" si="32"/>
        <v>373.3</v>
      </c>
      <c r="EQ88" s="11">
        <f t="shared" si="32"/>
        <v>2242</v>
      </c>
      <c r="ER88" s="11">
        <f t="shared" si="32"/>
        <v>371.5</v>
      </c>
      <c r="ES88" s="11">
        <f t="shared" si="32"/>
        <v>105.8</v>
      </c>
      <c r="ET88" s="11">
        <f t="shared" si="32"/>
        <v>189.1</v>
      </c>
      <c r="EU88" s="11">
        <f t="shared" si="32"/>
        <v>568.5</v>
      </c>
      <c r="EV88" s="11">
        <f t="shared" si="32"/>
        <v>61.4</v>
      </c>
      <c r="EW88" s="11">
        <f t="shared" si="32"/>
        <v>764</v>
      </c>
      <c r="EX88" s="11">
        <f t="shared" si="32"/>
        <v>243.5</v>
      </c>
      <c r="EY88" s="11">
        <f t="shared" si="32"/>
        <v>233.5</v>
      </c>
      <c r="EZ88" s="11">
        <f t="shared" si="32"/>
        <v>117</v>
      </c>
      <c r="FA88" s="11">
        <f t="shared" si="32"/>
        <v>2881</v>
      </c>
      <c r="FB88" s="11">
        <f t="shared" si="32"/>
        <v>369.9</v>
      </c>
      <c r="FC88" s="11">
        <f t="shared" si="32"/>
        <v>2550.5</v>
      </c>
      <c r="FD88" s="11">
        <f t="shared" si="32"/>
        <v>351.8</v>
      </c>
      <c r="FE88" s="11">
        <f t="shared" si="32"/>
        <v>99</v>
      </c>
      <c r="FF88" s="11">
        <f t="shared" si="32"/>
        <v>177</v>
      </c>
      <c r="FG88" s="11">
        <f t="shared" si="32"/>
        <v>112.5</v>
      </c>
      <c r="FH88" s="11">
        <f t="shared" si="32"/>
        <v>88.6</v>
      </c>
      <c r="FI88" s="11">
        <f t="shared" si="32"/>
        <v>1759.5</v>
      </c>
      <c r="FJ88" s="11">
        <f t="shared" si="32"/>
        <v>1743.5</v>
      </c>
      <c r="FK88" s="11">
        <f t="shared" si="32"/>
        <v>2087.1999999999998</v>
      </c>
      <c r="FL88" s="11">
        <f t="shared" si="32"/>
        <v>4428</v>
      </c>
      <c r="FM88" s="11">
        <f t="shared" si="32"/>
        <v>3094.5</v>
      </c>
      <c r="FN88" s="11">
        <f t="shared" si="32"/>
        <v>18845</v>
      </c>
      <c r="FO88" s="11">
        <f t="shared" si="32"/>
        <v>1062.0999999999999</v>
      </c>
      <c r="FP88" s="11">
        <f t="shared" si="32"/>
        <v>2159.3000000000002</v>
      </c>
      <c r="FQ88" s="11">
        <f t="shared" si="32"/>
        <v>795.1</v>
      </c>
      <c r="FR88" s="11">
        <f t="shared" si="32"/>
        <v>149</v>
      </c>
      <c r="FS88" s="11">
        <f t="shared" si="32"/>
        <v>165.5</v>
      </c>
      <c r="FT88" s="11">
        <f t="shared" si="32"/>
        <v>84.9</v>
      </c>
      <c r="FU88" s="11">
        <f t="shared" si="32"/>
        <v>756.2</v>
      </c>
      <c r="FV88" s="11">
        <f t="shared" si="32"/>
        <v>669</v>
      </c>
      <c r="FW88" s="11">
        <f t="shared" si="32"/>
        <v>149.5</v>
      </c>
      <c r="FX88" s="11">
        <f t="shared" si="32"/>
        <v>75.400000000000006</v>
      </c>
      <c r="FY88" s="11"/>
      <c r="FZ88" s="10">
        <f t="shared" si="25"/>
        <v>778726.99999999988</v>
      </c>
      <c r="GA88" s="11"/>
      <c r="GB88" s="11"/>
      <c r="GC88" s="11"/>
      <c r="GD88" s="11"/>
      <c r="GE88" s="11"/>
      <c r="GF88" s="11"/>
      <c r="GG88" s="5"/>
      <c r="GH88" s="5"/>
      <c r="GI88" s="5"/>
      <c r="GJ88" s="5"/>
      <c r="GK88" s="5"/>
      <c r="GL88" s="5"/>
      <c r="GM88" s="5"/>
      <c r="GN88" s="37"/>
      <c r="GO88" s="37"/>
    </row>
    <row r="89" spans="1:197" x14ac:dyDescent="0.2">
      <c r="A89" s="44"/>
      <c r="B89" s="2" t="s">
        <v>356</v>
      </c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11"/>
      <c r="FZ89" s="10"/>
      <c r="GA89" s="11"/>
      <c r="GB89" s="11"/>
      <c r="GC89" s="11"/>
      <c r="GD89" s="11"/>
      <c r="GE89" s="11"/>
      <c r="GF89" s="11"/>
      <c r="GG89" s="5"/>
      <c r="GH89" s="5"/>
      <c r="GI89" s="5"/>
      <c r="GJ89" s="5"/>
      <c r="GK89" s="5"/>
      <c r="GL89" s="5"/>
      <c r="GM89" s="5"/>
      <c r="GN89" s="37"/>
      <c r="GO89" s="37"/>
    </row>
    <row r="90" spans="1:197" s="12" customFormat="1" x14ac:dyDescent="0.2">
      <c r="A90" s="44"/>
      <c r="B90" s="2" t="s">
        <v>357</v>
      </c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11"/>
      <c r="FZ90" s="10"/>
      <c r="GA90" s="11"/>
      <c r="GB90" s="11"/>
      <c r="GC90" s="11"/>
      <c r="GD90" s="11"/>
      <c r="GE90" s="11"/>
      <c r="GF90" s="11"/>
      <c r="GG90" s="5"/>
      <c r="GH90" s="5"/>
      <c r="GI90" s="5"/>
      <c r="GJ90" s="5"/>
      <c r="GK90" s="5"/>
      <c r="GL90" s="5"/>
      <c r="GM90" s="5"/>
      <c r="GN90" s="19"/>
      <c r="GO90" s="19"/>
    </row>
    <row r="91" spans="1:197" s="12" customFormat="1" x14ac:dyDescent="0.2">
      <c r="A91" s="3" t="s">
        <v>358</v>
      </c>
      <c r="B91" s="2" t="s">
        <v>359</v>
      </c>
      <c r="C91" s="16">
        <f>ROUND(C4*2*$A$81,1)</f>
        <v>45.2</v>
      </c>
      <c r="D91" s="16">
        <f t="shared" ref="D91:BO91" si="33">ROUND(D4*2*$A$81,1)</f>
        <v>266.7</v>
      </c>
      <c r="E91" s="16">
        <f t="shared" si="33"/>
        <v>47.8</v>
      </c>
      <c r="F91" s="16">
        <f t="shared" si="33"/>
        <v>108.1</v>
      </c>
      <c r="G91" s="16">
        <f t="shared" si="33"/>
        <v>6.4</v>
      </c>
      <c r="H91" s="16">
        <f t="shared" si="33"/>
        <v>4.5999999999999996</v>
      </c>
      <c r="I91" s="16">
        <f t="shared" si="33"/>
        <v>62.9</v>
      </c>
      <c r="J91" s="16">
        <f t="shared" si="33"/>
        <v>15</v>
      </c>
      <c r="K91" s="16">
        <f t="shared" si="33"/>
        <v>2.1</v>
      </c>
      <c r="L91" s="16">
        <f t="shared" si="33"/>
        <v>19.5</v>
      </c>
      <c r="M91" s="16">
        <f t="shared" si="33"/>
        <v>9</v>
      </c>
      <c r="N91" s="16">
        <f t="shared" si="33"/>
        <v>298.3</v>
      </c>
      <c r="O91" s="16">
        <f t="shared" si="33"/>
        <v>87.5</v>
      </c>
      <c r="P91" s="16">
        <f t="shared" si="33"/>
        <v>1.2</v>
      </c>
      <c r="Q91" s="16">
        <f t="shared" si="33"/>
        <v>284.2</v>
      </c>
      <c r="R91" s="16">
        <f t="shared" si="33"/>
        <v>2.6</v>
      </c>
      <c r="S91" s="16">
        <f t="shared" si="33"/>
        <v>8.8000000000000007</v>
      </c>
      <c r="T91" s="16">
        <f t="shared" si="33"/>
        <v>0.8</v>
      </c>
      <c r="U91" s="16">
        <f t="shared" si="33"/>
        <v>0.2</v>
      </c>
      <c r="V91" s="16">
        <f t="shared" si="33"/>
        <v>1.8</v>
      </c>
      <c r="W91" s="16">
        <f t="shared" si="33"/>
        <v>0.7</v>
      </c>
      <c r="X91" s="16">
        <f t="shared" si="33"/>
        <v>0.4</v>
      </c>
      <c r="Y91" s="16">
        <f t="shared" si="33"/>
        <v>3.3</v>
      </c>
      <c r="Z91" s="16">
        <f t="shared" si="33"/>
        <v>1.1000000000000001</v>
      </c>
      <c r="AA91" s="16">
        <f t="shared" si="33"/>
        <v>184.3</v>
      </c>
      <c r="AB91" s="16">
        <f t="shared" si="33"/>
        <v>161.4</v>
      </c>
      <c r="AC91" s="16">
        <f t="shared" si="33"/>
        <v>4</v>
      </c>
      <c r="AD91" s="16">
        <f t="shared" si="33"/>
        <v>6.6</v>
      </c>
      <c r="AE91" s="16">
        <f t="shared" si="33"/>
        <v>0.3</v>
      </c>
      <c r="AF91" s="16">
        <f t="shared" si="33"/>
        <v>1.5</v>
      </c>
      <c r="AG91" s="16">
        <f t="shared" si="33"/>
        <v>6.2</v>
      </c>
      <c r="AH91" s="16">
        <f t="shared" si="33"/>
        <v>6</v>
      </c>
      <c r="AI91" s="16">
        <f t="shared" si="33"/>
        <v>2.6</v>
      </c>
      <c r="AJ91" s="16">
        <f t="shared" si="33"/>
        <v>1.4</v>
      </c>
      <c r="AK91" s="16">
        <f t="shared" si="33"/>
        <v>0.7</v>
      </c>
      <c r="AL91" s="16">
        <f t="shared" si="33"/>
        <v>1.7</v>
      </c>
      <c r="AM91" s="16">
        <f t="shared" si="33"/>
        <v>2.6</v>
      </c>
      <c r="AN91" s="16">
        <f t="shared" si="33"/>
        <v>1.5</v>
      </c>
      <c r="AO91" s="16">
        <f t="shared" si="33"/>
        <v>29.8</v>
      </c>
      <c r="AP91" s="16">
        <f t="shared" si="33"/>
        <v>596</v>
      </c>
      <c r="AQ91" s="16">
        <f t="shared" si="33"/>
        <v>1.4</v>
      </c>
      <c r="AR91" s="16">
        <f t="shared" si="33"/>
        <v>376.6</v>
      </c>
      <c r="AS91" s="16">
        <f t="shared" si="33"/>
        <v>43.1</v>
      </c>
      <c r="AT91" s="16">
        <f t="shared" si="33"/>
        <v>14.1</v>
      </c>
      <c r="AU91" s="16">
        <f t="shared" si="33"/>
        <v>1.5</v>
      </c>
      <c r="AV91" s="16">
        <f t="shared" si="33"/>
        <v>1.3</v>
      </c>
      <c r="AW91" s="16">
        <f t="shared" si="33"/>
        <v>0.8</v>
      </c>
      <c r="AX91" s="16">
        <f t="shared" si="33"/>
        <v>0.1</v>
      </c>
      <c r="AY91" s="16">
        <f t="shared" si="33"/>
        <v>1.9</v>
      </c>
      <c r="AZ91" s="16">
        <f t="shared" si="33"/>
        <v>90.9</v>
      </c>
      <c r="BA91" s="16">
        <f t="shared" si="33"/>
        <v>60</v>
      </c>
      <c r="BB91" s="16">
        <f t="shared" si="33"/>
        <v>62.3</v>
      </c>
      <c r="BC91" s="16">
        <f t="shared" si="33"/>
        <v>202.3</v>
      </c>
      <c r="BD91" s="16">
        <f t="shared" si="33"/>
        <v>27</v>
      </c>
      <c r="BE91" s="16">
        <f t="shared" si="33"/>
        <v>6.7</v>
      </c>
      <c r="BF91" s="16">
        <f t="shared" si="33"/>
        <v>128.4</v>
      </c>
      <c r="BG91" s="16">
        <f t="shared" si="33"/>
        <v>6.7</v>
      </c>
      <c r="BH91" s="16">
        <f t="shared" si="33"/>
        <v>1.7</v>
      </c>
      <c r="BI91" s="16">
        <f t="shared" si="33"/>
        <v>1</v>
      </c>
      <c r="BJ91" s="16">
        <f t="shared" si="33"/>
        <v>26.6</v>
      </c>
      <c r="BK91" s="16">
        <f t="shared" si="33"/>
        <v>101.4</v>
      </c>
      <c r="BL91" s="16">
        <f t="shared" si="33"/>
        <v>0.7</v>
      </c>
      <c r="BM91" s="16">
        <f t="shared" si="33"/>
        <v>1.6</v>
      </c>
      <c r="BN91" s="16">
        <f t="shared" si="33"/>
        <v>23.8</v>
      </c>
      <c r="BO91" s="16">
        <f t="shared" si="33"/>
        <v>9.1</v>
      </c>
      <c r="BP91" s="16">
        <f t="shared" ref="BP91:EA91" si="34">ROUND(BP4*2*$A$81,1)</f>
        <v>1.1000000000000001</v>
      </c>
      <c r="BQ91" s="16">
        <f t="shared" si="34"/>
        <v>36.6</v>
      </c>
      <c r="BR91" s="16">
        <f t="shared" si="34"/>
        <v>30.1</v>
      </c>
      <c r="BS91" s="16">
        <f t="shared" si="34"/>
        <v>7</v>
      </c>
      <c r="BT91" s="16">
        <f t="shared" si="34"/>
        <v>2.6</v>
      </c>
      <c r="BU91" s="16">
        <f t="shared" si="34"/>
        <v>2.6</v>
      </c>
      <c r="BV91" s="16">
        <f t="shared" si="34"/>
        <v>8.4</v>
      </c>
      <c r="BW91" s="16">
        <f t="shared" si="34"/>
        <v>10.4</v>
      </c>
      <c r="BX91" s="16">
        <f t="shared" si="34"/>
        <v>0.6</v>
      </c>
      <c r="BY91" s="16">
        <f t="shared" si="34"/>
        <v>2.7</v>
      </c>
      <c r="BZ91" s="16">
        <f t="shared" si="34"/>
        <v>1.1000000000000001</v>
      </c>
      <c r="CA91" s="16">
        <f t="shared" si="34"/>
        <v>1.3</v>
      </c>
      <c r="CB91" s="16">
        <f t="shared" si="34"/>
        <v>492.1</v>
      </c>
      <c r="CC91" s="16">
        <f t="shared" si="34"/>
        <v>0.8</v>
      </c>
      <c r="CD91" s="16">
        <f t="shared" si="34"/>
        <v>0.6</v>
      </c>
      <c r="CE91" s="16">
        <f t="shared" si="34"/>
        <v>1</v>
      </c>
      <c r="CF91" s="16">
        <f t="shared" si="34"/>
        <v>0.2</v>
      </c>
      <c r="CG91" s="16">
        <f t="shared" si="34"/>
        <v>1</v>
      </c>
      <c r="CH91" s="16">
        <f t="shared" si="34"/>
        <v>1</v>
      </c>
      <c r="CI91" s="16">
        <f t="shared" si="34"/>
        <v>5.5</v>
      </c>
      <c r="CJ91" s="16">
        <f t="shared" si="34"/>
        <v>6.6</v>
      </c>
      <c r="CK91" s="16">
        <f t="shared" si="34"/>
        <v>35</v>
      </c>
      <c r="CL91" s="16">
        <f t="shared" si="34"/>
        <v>9.5</v>
      </c>
      <c r="CM91" s="16">
        <f t="shared" si="34"/>
        <v>3.4</v>
      </c>
      <c r="CN91" s="16">
        <f t="shared" si="34"/>
        <v>170.6</v>
      </c>
      <c r="CO91" s="16">
        <f t="shared" si="34"/>
        <v>96.8</v>
      </c>
      <c r="CP91" s="16">
        <f t="shared" si="34"/>
        <v>5.3</v>
      </c>
      <c r="CQ91" s="16">
        <f t="shared" si="34"/>
        <v>7.9</v>
      </c>
      <c r="CR91" s="16">
        <f t="shared" si="34"/>
        <v>1.4</v>
      </c>
      <c r="CS91" s="16">
        <f t="shared" si="34"/>
        <v>2.6</v>
      </c>
      <c r="CT91" s="16">
        <f t="shared" si="34"/>
        <v>0.6</v>
      </c>
      <c r="CU91" s="16">
        <f t="shared" si="34"/>
        <v>1.2</v>
      </c>
      <c r="CV91" s="16">
        <f t="shared" si="34"/>
        <v>0.2</v>
      </c>
      <c r="CW91" s="16">
        <f t="shared" si="34"/>
        <v>1</v>
      </c>
      <c r="CX91" s="16">
        <f t="shared" si="34"/>
        <v>2.4</v>
      </c>
      <c r="CY91" s="16">
        <f t="shared" si="34"/>
        <v>0.6</v>
      </c>
      <c r="CZ91" s="16">
        <f t="shared" si="34"/>
        <v>13.4</v>
      </c>
      <c r="DA91" s="16">
        <f t="shared" si="34"/>
        <v>0.8</v>
      </c>
      <c r="DB91" s="16">
        <f t="shared" si="34"/>
        <v>1.6</v>
      </c>
      <c r="DC91" s="16">
        <f t="shared" si="34"/>
        <v>0.9</v>
      </c>
      <c r="DD91" s="16">
        <f t="shared" si="34"/>
        <v>1.4</v>
      </c>
      <c r="DE91" s="16">
        <f t="shared" si="34"/>
        <v>2.5</v>
      </c>
      <c r="DF91" s="16">
        <f t="shared" si="34"/>
        <v>136.1</v>
      </c>
      <c r="DG91" s="16">
        <f t="shared" si="34"/>
        <v>0.2</v>
      </c>
      <c r="DH91" s="16">
        <f t="shared" si="34"/>
        <v>14</v>
      </c>
      <c r="DI91" s="16">
        <f t="shared" si="34"/>
        <v>19.100000000000001</v>
      </c>
      <c r="DJ91" s="16">
        <f t="shared" si="34"/>
        <v>3.9</v>
      </c>
      <c r="DK91" s="16">
        <f t="shared" si="34"/>
        <v>3.4</v>
      </c>
      <c r="DL91" s="16">
        <f t="shared" si="34"/>
        <v>33.1</v>
      </c>
      <c r="DM91" s="16">
        <f t="shared" si="34"/>
        <v>1.4</v>
      </c>
      <c r="DN91" s="16">
        <f t="shared" si="34"/>
        <v>9.6</v>
      </c>
      <c r="DO91" s="16">
        <f t="shared" si="34"/>
        <v>18.600000000000001</v>
      </c>
      <c r="DP91" s="16">
        <f t="shared" si="34"/>
        <v>1.2</v>
      </c>
      <c r="DQ91" s="16">
        <f t="shared" si="34"/>
        <v>3.6</v>
      </c>
      <c r="DR91" s="16">
        <f t="shared" si="34"/>
        <v>8</v>
      </c>
      <c r="DS91" s="16">
        <f t="shared" si="34"/>
        <v>5.8</v>
      </c>
      <c r="DT91" s="16">
        <f t="shared" si="34"/>
        <v>0.7</v>
      </c>
      <c r="DU91" s="16">
        <f t="shared" si="34"/>
        <v>2.4</v>
      </c>
      <c r="DV91" s="16">
        <f t="shared" si="34"/>
        <v>1.6</v>
      </c>
      <c r="DW91" s="16">
        <f t="shared" si="34"/>
        <v>1.4</v>
      </c>
      <c r="DX91" s="16">
        <f t="shared" si="34"/>
        <v>0.8</v>
      </c>
      <c r="DY91" s="16">
        <f t="shared" si="34"/>
        <v>1.4</v>
      </c>
      <c r="DZ91" s="16">
        <f t="shared" si="34"/>
        <v>5.2</v>
      </c>
      <c r="EA91" s="16">
        <f t="shared" si="34"/>
        <v>4.2</v>
      </c>
      <c r="EB91" s="16">
        <f t="shared" ref="EB91:FX91" si="35">ROUND(EB4*2*$A$81,1)</f>
        <v>4.3</v>
      </c>
      <c r="EC91" s="16">
        <f t="shared" si="35"/>
        <v>2.2000000000000002</v>
      </c>
      <c r="ED91" s="16">
        <f t="shared" si="35"/>
        <v>9.1999999999999993</v>
      </c>
      <c r="EE91" s="16">
        <f t="shared" si="35"/>
        <v>1.3</v>
      </c>
      <c r="EF91" s="16">
        <f t="shared" si="35"/>
        <v>9</v>
      </c>
      <c r="EG91" s="16">
        <f t="shared" si="35"/>
        <v>1</v>
      </c>
      <c r="EH91" s="16">
        <f t="shared" si="35"/>
        <v>1</v>
      </c>
      <c r="EI91" s="16">
        <f t="shared" si="35"/>
        <v>117.5</v>
      </c>
      <c r="EJ91" s="16">
        <f t="shared" si="35"/>
        <v>49</v>
      </c>
      <c r="EK91" s="16">
        <f t="shared" si="35"/>
        <v>3.8</v>
      </c>
      <c r="EL91" s="16">
        <f t="shared" si="35"/>
        <v>4</v>
      </c>
      <c r="EM91" s="16">
        <f t="shared" si="35"/>
        <v>2.9</v>
      </c>
      <c r="EN91" s="16">
        <f t="shared" si="35"/>
        <v>6.9</v>
      </c>
      <c r="EO91" s="16">
        <f t="shared" si="35"/>
        <v>2.9</v>
      </c>
      <c r="EP91" s="16">
        <f t="shared" si="35"/>
        <v>2.2000000000000002</v>
      </c>
      <c r="EQ91" s="16">
        <f t="shared" si="35"/>
        <v>12.9</v>
      </c>
      <c r="ER91" s="16">
        <f t="shared" si="35"/>
        <v>2.2000000000000002</v>
      </c>
      <c r="ES91" s="16">
        <f t="shared" si="35"/>
        <v>0.7</v>
      </c>
      <c r="ET91" s="16">
        <f t="shared" si="35"/>
        <v>1.2</v>
      </c>
      <c r="EU91" s="16">
        <f t="shared" si="35"/>
        <v>5.2</v>
      </c>
      <c r="EV91" s="16">
        <f t="shared" si="35"/>
        <v>0.6</v>
      </c>
      <c r="EW91" s="16">
        <f t="shared" si="35"/>
        <v>5.8</v>
      </c>
      <c r="EX91" s="16">
        <f t="shared" si="35"/>
        <v>1.4</v>
      </c>
      <c r="EY91" s="16">
        <f t="shared" si="35"/>
        <v>1.8</v>
      </c>
      <c r="EZ91" s="16">
        <f t="shared" si="35"/>
        <v>0.4</v>
      </c>
      <c r="FA91" s="16">
        <f t="shared" si="35"/>
        <v>21.9</v>
      </c>
      <c r="FB91" s="16">
        <f t="shared" si="35"/>
        <v>2.2000000000000002</v>
      </c>
      <c r="FC91" s="16">
        <f t="shared" si="35"/>
        <v>14.1</v>
      </c>
      <c r="FD91" s="16">
        <f t="shared" si="35"/>
        <v>2.2000000000000002</v>
      </c>
      <c r="FE91" s="16">
        <f t="shared" si="35"/>
        <v>0.6</v>
      </c>
      <c r="FF91" s="16">
        <f t="shared" si="35"/>
        <v>2</v>
      </c>
      <c r="FG91" s="16">
        <f t="shared" si="35"/>
        <v>0.6</v>
      </c>
      <c r="FH91" s="16">
        <f t="shared" si="35"/>
        <v>0.8</v>
      </c>
      <c r="FI91" s="16">
        <f t="shared" si="35"/>
        <v>10.3</v>
      </c>
      <c r="FJ91" s="16">
        <f t="shared" si="35"/>
        <v>12</v>
      </c>
      <c r="FK91" s="16">
        <f t="shared" si="35"/>
        <v>14.8</v>
      </c>
      <c r="FL91" s="16">
        <f t="shared" si="35"/>
        <v>30</v>
      </c>
      <c r="FM91" s="16">
        <f t="shared" si="35"/>
        <v>23</v>
      </c>
      <c r="FN91" s="16">
        <f t="shared" si="35"/>
        <v>143.4</v>
      </c>
      <c r="FO91" s="16">
        <f t="shared" si="35"/>
        <v>5.2</v>
      </c>
      <c r="FP91" s="16">
        <f t="shared" si="35"/>
        <v>16.2</v>
      </c>
      <c r="FQ91" s="16">
        <f t="shared" si="35"/>
        <v>4.5999999999999996</v>
      </c>
      <c r="FR91" s="16">
        <f t="shared" si="35"/>
        <v>0.3</v>
      </c>
      <c r="FS91" s="16">
        <f t="shared" si="35"/>
        <v>0.8</v>
      </c>
      <c r="FT91" s="16">
        <f t="shared" si="35"/>
        <v>0.6</v>
      </c>
      <c r="FU91" s="16">
        <f t="shared" si="35"/>
        <v>4.8</v>
      </c>
      <c r="FV91" s="16">
        <f t="shared" si="35"/>
        <v>4.2</v>
      </c>
      <c r="FW91" s="16">
        <f t="shared" si="35"/>
        <v>1</v>
      </c>
      <c r="FX91" s="16">
        <f t="shared" si="35"/>
        <v>0.3</v>
      </c>
      <c r="FY91" s="42"/>
      <c r="FZ91" s="10">
        <f>SUM(C91:FX91)</f>
        <v>5289.1999999999971</v>
      </c>
      <c r="GA91" s="11"/>
      <c r="GB91" s="10"/>
      <c r="GC91" s="10"/>
      <c r="GD91" s="10"/>
      <c r="GE91" s="10"/>
      <c r="GF91" s="5"/>
      <c r="GG91" s="5"/>
      <c r="GH91" s="11"/>
      <c r="GI91" s="11"/>
      <c r="GJ91" s="11"/>
      <c r="GK91" s="11"/>
      <c r="GL91" s="11"/>
      <c r="GM91" s="11"/>
      <c r="GN91" s="19"/>
      <c r="GO91" s="19"/>
    </row>
    <row r="92" spans="1:197" s="12" customFormat="1" x14ac:dyDescent="0.2">
      <c r="A92" s="3" t="s">
        <v>360</v>
      </c>
      <c r="B92" s="2" t="s">
        <v>361</v>
      </c>
      <c r="C92" s="16">
        <f>C23</f>
        <v>161</v>
      </c>
      <c r="D92" s="16">
        <f>D23</f>
        <v>275</v>
      </c>
      <c r="E92" s="16">
        <f t="shared" ref="E92:BP92" si="36">E23</f>
        <v>292</v>
      </c>
      <c r="F92" s="16">
        <f t="shared" si="36"/>
        <v>210</v>
      </c>
      <c r="G92" s="16">
        <f t="shared" si="36"/>
        <v>8.5</v>
      </c>
      <c r="H92" s="16">
        <f t="shared" si="36"/>
        <v>10.5</v>
      </c>
      <c r="I92" s="16">
        <f t="shared" si="36"/>
        <v>285</v>
      </c>
      <c r="J92" s="16">
        <f t="shared" si="36"/>
        <v>75</v>
      </c>
      <c r="K92" s="16">
        <f t="shared" si="36"/>
        <v>3.5</v>
      </c>
      <c r="L92" s="16">
        <f t="shared" si="36"/>
        <v>81</v>
      </c>
      <c r="M92" s="16">
        <f t="shared" si="36"/>
        <v>44</v>
      </c>
      <c r="N92" s="16">
        <f t="shared" si="36"/>
        <v>180</v>
      </c>
      <c r="O92" s="16">
        <f t="shared" si="36"/>
        <v>103</v>
      </c>
      <c r="P92" s="16">
        <f t="shared" si="36"/>
        <v>3</v>
      </c>
      <c r="Q92" s="16">
        <f t="shared" si="36"/>
        <v>685.5</v>
      </c>
      <c r="R92" s="16">
        <f t="shared" si="36"/>
        <v>6</v>
      </c>
      <c r="S92" s="16">
        <f t="shared" si="36"/>
        <v>26</v>
      </c>
      <c r="T92" s="16">
        <f t="shared" si="36"/>
        <v>6</v>
      </c>
      <c r="U92" s="16">
        <f t="shared" si="36"/>
        <v>1.5</v>
      </c>
      <c r="V92" s="16">
        <f t="shared" si="36"/>
        <v>9</v>
      </c>
      <c r="W92" s="17">
        <f t="shared" si="36"/>
        <v>1.5</v>
      </c>
      <c r="X92" s="16">
        <f t="shared" si="36"/>
        <v>1</v>
      </c>
      <c r="Y92" s="16">
        <f t="shared" si="36"/>
        <v>23.5</v>
      </c>
      <c r="Z92" s="16">
        <f t="shared" si="36"/>
        <v>5.5</v>
      </c>
      <c r="AA92" s="16">
        <f t="shared" si="36"/>
        <v>160</v>
      </c>
      <c r="AB92" s="16">
        <f t="shared" si="36"/>
        <v>167</v>
      </c>
      <c r="AC92" s="16">
        <f t="shared" si="36"/>
        <v>8</v>
      </c>
      <c r="AD92" s="16">
        <f t="shared" si="36"/>
        <v>26.5</v>
      </c>
      <c r="AE92" s="16">
        <f t="shared" si="36"/>
        <v>0</v>
      </c>
      <c r="AF92" s="16">
        <f t="shared" si="36"/>
        <v>4</v>
      </c>
      <c r="AG92" s="16">
        <f t="shared" si="36"/>
        <v>20</v>
      </c>
      <c r="AH92" s="16">
        <f t="shared" si="36"/>
        <v>29.5</v>
      </c>
      <c r="AI92" s="16">
        <f t="shared" si="36"/>
        <v>10</v>
      </c>
      <c r="AJ92" s="16">
        <f t="shared" si="36"/>
        <v>4</v>
      </c>
      <c r="AK92" s="16">
        <f t="shared" si="36"/>
        <v>5</v>
      </c>
      <c r="AL92" s="16">
        <f t="shared" si="36"/>
        <v>7.5</v>
      </c>
      <c r="AM92" s="16">
        <f t="shared" si="36"/>
        <v>14.5</v>
      </c>
      <c r="AN92" s="16">
        <f t="shared" si="36"/>
        <v>8.5</v>
      </c>
      <c r="AO92" s="16">
        <f t="shared" si="36"/>
        <v>101.5</v>
      </c>
      <c r="AP92" s="16">
        <f t="shared" si="36"/>
        <v>2016</v>
      </c>
      <c r="AQ92" s="16">
        <f t="shared" si="36"/>
        <v>6</v>
      </c>
      <c r="AR92" s="16">
        <f t="shared" si="36"/>
        <v>117.5</v>
      </c>
      <c r="AS92" s="16">
        <f t="shared" si="36"/>
        <v>59</v>
      </c>
      <c r="AT92" s="16">
        <f t="shared" si="36"/>
        <v>10.5</v>
      </c>
      <c r="AU92" s="16">
        <f t="shared" si="36"/>
        <v>4.5</v>
      </c>
      <c r="AV92" s="16">
        <f t="shared" si="36"/>
        <v>7.5</v>
      </c>
      <c r="AW92" s="16">
        <f t="shared" si="36"/>
        <v>4</v>
      </c>
      <c r="AX92" s="16">
        <f t="shared" si="36"/>
        <v>0</v>
      </c>
      <c r="AY92" s="16">
        <f t="shared" si="36"/>
        <v>11</v>
      </c>
      <c r="AZ92" s="16">
        <f t="shared" si="36"/>
        <v>182</v>
      </c>
      <c r="BA92" s="16">
        <f t="shared" si="36"/>
        <v>60</v>
      </c>
      <c r="BB92" s="16">
        <f t="shared" si="36"/>
        <v>60</v>
      </c>
      <c r="BC92" s="16">
        <f t="shared" si="36"/>
        <v>412</v>
      </c>
      <c r="BD92" s="16">
        <f t="shared" si="36"/>
        <v>0</v>
      </c>
      <c r="BE92" s="16">
        <f t="shared" si="36"/>
        <v>0</v>
      </c>
      <c r="BF92" s="16">
        <f t="shared" si="36"/>
        <v>39.5</v>
      </c>
      <c r="BG92" s="16">
        <f t="shared" si="36"/>
        <v>31.5</v>
      </c>
      <c r="BH92" s="16">
        <f t="shared" si="36"/>
        <v>9</v>
      </c>
      <c r="BI92" s="16">
        <f t="shared" si="36"/>
        <v>6</v>
      </c>
      <c r="BJ92" s="16">
        <f t="shared" si="36"/>
        <v>20</v>
      </c>
      <c r="BK92" s="16">
        <f t="shared" si="36"/>
        <v>62.5</v>
      </c>
      <c r="BL92" s="16">
        <f t="shared" si="36"/>
        <v>2</v>
      </c>
      <c r="BM92" s="16">
        <f t="shared" si="36"/>
        <v>7</v>
      </c>
      <c r="BN92" s="16">
        <f t="shared" si="36"/>
        <v>94</v>
      </c>
      <c r="BO92" s="16">
        <f t="shared" si="36"/>
        <v>30.5</v>
      </c>
      <c r="BP92" s="16">
        <f t="shared" si="36"/>
        <v>5.5</v>
      </c>
      <c r="BQ92" s="16">
        <f t="shared" ref="BQ92:EB92" si="37">BQ23</f>
        <v>71</v>
      </c>
      <c r="BR92" s="16">
        <f t="shared" si="37"/>
        <v>49</v>
      </c>
      <c r="BS92" s="16">
        <f t="shared" si="37"/>
        <v>35</v>
      </c>
      <c r="BT92" s="16">
        <f t="shared" si="37"/>
        <v>3.5</v>
      </c>
      <c r="BU92" s="16">
        <f t="shared" si="37"/>
        <v>10</v>
      </c>
      <c r="BV92" s="16">
        <f t="shared" si="37"/>
        <v>15</v>
      </c>
      <c r="BW92" s="16">
        <f t="shared" si="37"/>
        <v>23.5</v>
      </c>
      <c r="BX92" s="16">
        <f t="shared" si="37"/>
        <v>3.5</v>
      </c>
      <c r="BY92" s="16">
        <f t="shared" si="37"/>
        <v>15</v>
      </c>
      <c r="BZ92" s="16">
        <f t="shared" si="37"/>
        <v>2.5</v>
      </c>
      <c r="CA92" s="16">
        <f t="shared" si="37"/>
        <v>5</v>
      </c>
      <c r="CB92" s="16">
        <f t="shared" si="37"/>
        <v>643.5</v>
      </c>
      <c r="CC92" s="16">
        <f t="shared" si="37"/>
        <v>4.5</v>
      </c>
      <c r="CD92" s="16">
        <f t="shared" si="37"/>
        <v>3</v>
      </c>
      <c r="CE92" s="16">
        <f t="shared" si="37"/>
        <v>3.5</v>
      </c>
      <c r="CF92" s="16">
        <f t="shared" si="37"/>
        <v>2.5</v>
      </c>
      <c r="CG92" s="16">
        <f t="shared" si="37"/>
        <v>7</v>
      </c>
      <c r="CH92" s="16">
        <f t="shared" si="37"/>
        <v>3</v>
      </c>
      <c r="CI92" s="16">
        <f t="shared" si="37"/>
        <v>17.5</v>
      </c>
      <c r="CJ92" s="16">
        <f t="shared" si="37"/>
        <v>37.5</v>
      </c>
      <c r="CK92" s="16">
        <f t="shared" si="37"/>
        <v>82</v>
      </c>
      <c r="CL92" s="16">
        <f t="shared" si="37"/>
        <v>10</v>
      </c>
      <c r="CM92" s="16">
        <f t="shared" si="37"/>
        <v>21</v>
      </c>
      <c r="CN92" s="16">
        <f t="shared" si="37"/>
        <v>184</v>
      </c>
      <c r="CO92" s="16">
        <f t="shared" si="37"/>
        <v>91.5</v>
      </c>
      <c r="CP92" s="16">
        <f t="shared" si="37"/>
        <v>12</v>
      </c>
      <c r="CQ92" s="16">
        <f t="shared" si="37"/>
        <v>41.5</v>
      </c>
      <c r="CR92" s="16">
        <f t="shared" si="37"/>
        <v>3.5</v>
      </c>
      <c r="CS92" s="16">
        <f t="shared" si="37"/>
        <v>5</v>
      </c>
      <c r="CT92" s="16">
        <f t="shared" si="37"/>
        <v>4.5</v>
      </c>
      <c r="CU92" s="16">
        <f t="shared" si="37"/>
        <v>1.5</v>
      </c>
      <c r="CV92" s="16">
        <f t="shared" si="37"/>
        <v>1.5</v>
      </c>
      <c r="CW92" s="16">
        <f t="shared" si="37"/>
        <v>2.5</v>
      </c>
      <c r="CX92" s="16">
        <f t="shared" si="37"/>
        <v>10</v>
      </c>
      <c r="CY92" s="16">
        <f t="shared" si="37"/>
        <v>0.5</v>
      </c>
      <c r="CZ92" s="16">
        <f t="shared" si="37"/>
        <v>58</v>
      </c>
      <c r="DA92" s="16">
        <f t="shared" si="37"/>
        <v>5.5</v>
      </c>
      <c r="DB92" s="16">
        <f t="shared" si="37"/>
        <v>4</v>
      </c>
      <c r="DC92" s="16">
        <f t="shared" si="37"/>
        <v>2</v>
      </c>
      <c r="DD92" s="16">
        <f t="shared" si="37"/>
        <v>6</v>
      </c>
      <c r="DE92" s="16">
        <f t="shared" si="37"/>
        <v>10</v>
      </c>
      <c r="DF92" s="16">
        <f t="shared" si="37"/>
        <v>215.5</v>
      </c>
      <c r="DG92" s="16">
        <f t="shared" si="37"/>
        <v>3</v>
      </c>
      <c r="DH92" s="16">
        <f t="shared" si="37"/>
        <v>50</v>
      </c>
      <c r="DI92" s="16">
        <f t="shared" si="37"/>
        <v>51.5</v>
      </c>
      <c r="DJ92" s="16">
        <f t="shared" si="37"/>
        <v>8</v>
      </c>
      <c r="DK92" s="16">
        <f t="shared" si="37"/>
        <v>5</v>
      </c>
      <c r="DL92" s="16">
        <f t="shared" si="37"/>
        <v>67.5</v>
      </c>
      <c r="DM92" s="16">
        <f t="shared" si="37"/>
        <v>10.5</v>
      </c>
      <c r="DN92" s="16">
        <f t="shared" si="37"/>
        <v>28</v>
      </c>
      <c r="DO92" s="16">
        <f t="shared" si="37"/>
        <v>50</v>
      </c>
      <c r="DP92" s="16">
        <f t="shared" si="37"/>
        <v>7</v>
      </c>
      <c r="DQ92" s="16">
        <f t="shared" si="37"/>
        <v>13.5</v>
      </c>
      <c r="DR92" s="16">
        <f t="shared" si="37"/>
        <v>45.5</v>
      </c>
      <c r="DS92" s="16">
        <f t="shared" si="37"/>
        <v>25</v>
      </c>
      <c r="DT92" s="16">
        <f t="shared" si="37"/>
        <v>0</v>
      </c>
      <c r="DU92" s="16">
        <f t="shared" si="37"/>
        <v>8.5</v>
      </c>
      <c r="DV92" s="16">
        <f t="shared" si="37"/>
        <v>5</v>
      </c>
      <c r="DW92" s="16">
        <f t="shared" si="37"/>
        <v>0</v>
      </c>
      <c r="DX92" s="16">
        <f t="shared" si="37"/>
        <v>3</v>
      </c>
      <c r="DY92" s="16">
        <f t="shared" si="37"/>
        <v>4.5</v>
      </c>
      <c r="DZ92" s="16">
        <f t="shared" si="37"/>
        <v>11.5</v>
      </c>
      <c r="EA92" s="16">
        <f t="shared" si="37"/>
        <v>19.5</v>
      </c>
      <c r="EB92" s="16">
        <f t="shared" si="37"/>
        <v>12.5</v>
      </c>
      <c r="EC92" s="16">
        <f t="shared" ref="EC92:FX92" si="38">EC23</f>
        <v>7.5</v>
      </c>
      <c r="ED92" s="16">
        <f t="shared" si="38"/>
        <v>17.5</v>
      </c>
      <c r="EE92" s="16">
        <f t="shared" si="38"/>
        <v>0</v>
      </c>
      <c r="EF92" s="16">
        <f t="shared" si="38"/>
        <v>51</v>
      </c>
      <c r="EG92" s="16">
        <f t="shared" si="38"/>
        <v>9.5</v>
      </c>
      <c r="EH92" s="16">
        <f t="shared" si="38"/>
        <v>6</v>
      </c>
      <c r="EI92" s="16">
        <f t="shared" si="38"/>
        <v>569.5</v>
      </c>
      <c r="EJ92" s="16">
        <f t="shared" si="38"/>
        <v>91.5</v>
      </c>
      <c r="EK92" s="16">
        <f t="shared" si="38"/>
        <v>14.5</v>
      </c>
      <c r="EL92" s="16">
        <f t="shared" si="38"/>
        <v>10</v>
      </c>
      <c r="EM92" s="16">
        <f t="shared" si="38"/>
        <v>20.5</v>
      </c>
      <c r="EN92" s="16">
        <f t="shared" si="38"/>
        <v>17.5</v>
      </c>
      <c r="EO92" s="16">
        <f t="shared" si="38"/>
        <v>12.5</v>
      </c>
      <c r="EP92" s="16">
        <f t="shared" si="38"/>
        <v>7</v>
      </c>
      <c r="EQ92" s="16">
        <f t="shared" si="38"/>
        <v>14</v>
      </c>
      <c r="ER92" s="16">
        <f t="shared" si="38"/>
        <v>9</v>
      </c>
      <c r="ES92" s="16">
        <f t="shared" si="38"/>
        <v>5.5</v>
      </c>
      <c r="ET92" s="16">
        <f t="shared" si="38"/>
        <v>6.5</v>
      </c>
      <c r="EU92" s="16">
        <f t="shared" si="38"/>
        <v>13.5</v>
      </c>
      <c r="EV92" s="16">
        <f t="shared" si="38"/>
        <v>2.5</v>
      </c>
      <c r="EW92" s="16">
        <f t="shared" si="38"/>
        <v>7.5</v>
      </c>
      <c r="EX92" s="16">
        <f t="shared" si="38"/>
        <v>10</v>
      </c>
      <c r="EY92" s="16">
        <f t="shared" si="38"/>
        <v>7.5</v>
      </c>
      <c r="EZ92" s="16">
        <f t="shared" si="38"/>
        <v>5</v>
      </c>
      <c r="FA92" s="16">
        <f t="shared" si="38"/>
        <v>47.5</v>
      </c>
      <c r="FB92" s="16">
        <f t="shared" si="38"/>
        <v>11</v>
      </c>
      <c r="FC92" s="16">
        <f t="shared" si="38"/>
        <v>30</v>
      </c>
      <c r="FD92" s="16">
        <f t="shared" si="38"/>
        <v>4.5</v>
      </c>
      <c r="FE92" s="16">
        <f t="shared" si="38"/>
        <v>1</v>
      </c>
      <c r="FF92" s="16">
        <f t="shared" si="38"/>
        <v>7</v>
      </c>
      <c r="FG92" s="16">
        <f t="shared" si="38"/>
        <v>0</v>
      </c>
      <c r="FH92" s="16">
        <f t="shared" si="38"/>
        <v>2</v>
      </c>
      <c r="FI92" s="16">
        <f t="shared" si="38"/>
        <v>38.5</v>
      </c>
      <c r="FJ92" s="16">
        <f t="shared" si="38"/>
        <v>30</v>
      </c>
      <c r="FK92" s="16">
        <f t="shared" si="38"/>
        <v>40</v>
      </c>
      <c r="FL92" s="16">
        <f t="shared" si="38"/>
        <v>23</v>
      </c>
      <c r="FM92" s="16">
        <f t="shared" si="38"/>
        <v>44</v>
      </c>
      <c r="FN92" s="16">
        <f t="shared" si="38"/>
        <v>240.5</v>
      </c>
      <c r="FO92" s="16">
        <f t="shared" si="38"/>
        <v>23</v>
      </c>
      <c r="FP92" s="16">
        <f t="shared" si="38"/>
        <v>70.5</v>
      </c>
      <c r="FQ92" s="16">
        <f t="shared" si="38"/>
        <v>16</v>
      </c>
      <c r="FR92" s="16">
        <f t="shared" si="38"/>
        <v>3.5</v>
      </c>
      <c r="FS92" s="16">
        <f t="shared" si="38"/>
        <v>4.5</v>
      </c>
      <c r="FT92" s="16">
        <f t="shared" si="38"/>
        <v>2</v>
      </c>
      <c r="FU92" s="16">
        <f t="shared" si="38"/>
        <v>13.5</v>
      </c>
      <c r="FV92" s="16">
        <f t="shared" si="38"/>
        <v>11</v>
      </c>
      <c r="FW92" s="16">
        <f t="shared" si="38"/>
        <v>5.5</v>
      </c>
      <c r="FX92" s="16">
        <f t="shared" si="38"/>
        <v>2</v>
      </c>
      <c r="FY92" s="42"/>
      <c r="FZ92" s="16">
        <f>SUM(C92:FX92)</f>
        <v>10062.5</v>
      </c>
      <c r="GA92" s="10"/>
      <c r="GB92" s="10"/>
      <c r="GC92" s="10"/>
      <c r="GD92" s="10"/>
      <c r="GE92" s="10"/>
      <c r="GF92" s="10"/>
      <c r="GG92" s="5"/>
      <c r="GH92" s="11"/>
      <c r="GI92" s="11"/>
      <c r="GJ92" s="11"/>
      <c r="GK92" s="11"/>
      <c r="GL92" s="11"/>
      <c r="GM92" s="11"/>
      <c r="GN92" s="19"/>
      <c r="GO92" s="19"/>
    </row>
    <row r="93" spans="1:197" s="12" customFormat="1" x14ac:dyDescent="0.2">
      <c r="A93" s="4" t="s">
        <v>362</v>
      </c>
      <c r="B93" s="2" t="s">
        <v>363</v>
      </c>
      <c r="C93" s="17">
        <f>C28</f>
        <v>0</v>
      </c>
      <c r="D93" s="17">
        <f t="shared" ref="D93:BO93" si="39">D28</f>
        <v>0</v>
      </c>
      <c r="E93" s="17">
        <f t="shared" si="39"/>
        <v>8.5</v>
      </c>
      <c r="F93" s="17">
        <f t="shared" si="39"/>
        <v>9</v>
      </c>
      <c r="G93" s="17">
        <f t="shared" si="39"/>
        <v>0</v>
      </c>
      <c r="H93" s="17">
        <f t="shared" si="39"/>
        <v>0</v>
      </c>
      <c r="I93" s="17">
        <f t="shared" si="39"/>
        <v>0</v>
      </c>
      <c r="J93" s="17">
        <f t="shared" si="39"/>
        <v>0</v>
      </c>
      <c r="K93" s="17">
        <f t="shared" si="39"/>
        <v>0</v>
      </c>
      <c r="L93" s="17">
        <f t="shared" si="39"/>
        <v>0</v>
      </c>
      <c r="M93" s="17">
        <f t="shared" si="39"/>
        <v>0</v>
      </c>
      <c r="N93" s="17">
        <f t="shared" si="39"/>
        <v>0</v>
      </c>
      <c r="O93" s="17">
        <f t="shared" si="39"/>
        <v>0</v>
      </c>
      <c r="P93" s="17">
        <f t="shared" si="39"/>
        <v>0</v>
      </c>
      <c r="Q93" s="17">
        <f t="shared" si="39"/>
        <v>0</v>
      </c>
      <c r="R93" s="17">
        <f t="shared" si="39"/>
        <v>0</v>
      </c>
      <c r="S93" s="17">
        <f t="shared" si="39"/>
        <v>0</v>
      </c>
      <c r="T93" s="17">
        <f t="shared" si="39"/>
        <v>0</v>
      </c>
      <c r="U93" s="17">
        <f t="shared" si="39"/>
        <v>0</v>
      </c>
      <c r="V93" s="17">
        <f t="shared" si="39"/>
        <v>0</v>
      </c>
      <c r="W93" s="17">
        <f t="shared" si="39"/>
        <v>0</v>
      </c>
      <c r="X93" s="17">
        <f t="shared" si="39"/>
        <v>0</v>
      </c>
      <c r="Y93" s="17">
        <f t="shared" si="39"/>
        <v>0</v>
      </c>
      <c r="Z93" s="17">
        <f t="shared" si="39"/>
        <v>0</v>
      </c>
      <c r="AA93" s="17">
        <f t="shared" si="39"/>
        <v>0</v>
      </c>
      <c r="AB93" s="17">
        <f t="shared" si="39"/>
        <v>0</v>
      </c>
      <c r="AC93" s="17">
        <f t="shared" si="39"/>
        <v>0</v>
      </c>
      <c r="AD93" s="17">
        <f t="shared" si="39"/>
        <v>0</v>
      </c>
      <c r="AE93" s="17">
        <f t="shared" si="39"/>
        <v>0</v>
      </c>
      <c r="AF93" s="17">
        <f t="shared" si="39"/>
        <v>0</v>
      </c>
      <c r="AG93" s="17">
        <f t="shared" si="39"/>
        <v>0</v>
      </c>
      <c r="AH93" s="17">
        <f t="shared" si="39"/>
        <v>0</v>
      </c>
      <c r="AI93" s="17">
        <f t="shared" si="39"/>
        <v>0</v>
      </c>
      <c r="AJ93" s="17">
        <f t="shared" si="39"/>
        <v>0</v>
      </c>
      <c r="AK93" s="17">
        <f t="shared" si="39"/>
        <v>0</v>
      </c>
      <c r="AL93" s="17">
        <f t="shared" si="39"/>
        <v>0</v>
      </c>
      <c r="AM93" s="17">
        <f t="shared" si="39"/>
        <v>0</v>
      </c>
      <c r="AN93" s="17">
        <f t="shared" si="39"/>
        <v>0</v>
      </c>
      <c r="AO93" s="17">
        <f t="shared" si="39"/>
        <v>0</v>
      </c>
      <c r="AP93" s="17">
        <f t="shared" si="39"/>
        <v>0</v>
      </c>
      <c r="AQ93" s="17">
        <f t="shared" si="39"/>
        <v>0</v>
      </c>
      <c r="AR93" s="17">
        <f t="shared" si="39"/>
        <v>0</v>
      </c>
      <c r="AS93" s="17">
        <f t="shared" si="39"/>
        <v>0</v>
      </c>
      <c r="AT93" s="17">
        <f t="shared" si="39"/>
        <v>0</v>
      </c>
      <c r="AU93" s="17">
        <f t="shared" si="39"/>
        <v>0</v>
      </c>
      <c r="AV93" s="17">
        <f t="shared" si="39"/>
        <v>0</v>
      </c>
      <c r="AW93" s="17">
        <f t="shared" si="39"/>
        <v>0</v>
      </c>
      <c r="AX93" s="17">
        <f t="shared" si="39"/>
        <v>0</v>
      </c>
      <c r="AY93" s="17">
        <f t="shared" si="39"/>
        <v>0</v>
      </c>
      <c r="AZ93" s="17">
        <f t="shared" si="39"/>
        <v>0</v>
      </c>
      <c r="BA93" s="17">
        <f t="shared" si="39"/>
        <v>0</v>
      </c>
      <c r="BB93" s="17">
        <f t="shared" si="39"/>
        <v>0</v>
      </c>
      <c r="BC93" s="17">
        <f t="shared" si="39"/>
        <v>0</v>
      </c>
      <c r="BD93" s="17">
        <f t="shared" si="39"/>
        <v>0</v>
      </c>
      <c r="BE93" s="17">
        <f t="shared" si="39"/>
        <v>0</v>
      </c>
      <c r="BF93" s="17">
        <f t="shared" si="39"/>
        <v>0</v>
      </c>
      <c r="BG93" s="17">
        <f t="shared" si="39"/>
        <v>0</v>
      </c>
      <c r="BH93" s="17">
        <f t="shared" si="39"/>
        <v>0</v>
      </c>
      <c r="BI93" s="17">
        <f t="shared" si="39"/>
        <v>0</v>
      </c>
      <c r="BJ93" s="17">
        <f t="shared" si="39"/>
        <v>0</v>
      </c>
      <c r="BK93" s="17">
        <f t="shared" si="39"/>
        <v>0</v>
      </c>
      <c r="BL93" s="17">
        <f t="shared" si="39"/>
        <v>0</v>
      </c>
      <c r="BM93" s="17">
        <f t="shared" si="39"/>
        <v>0</v>
      </c>
      <c r="BN93" s="17">
        <f t="shared" si="39"/>
        <v>0</v>
      </c>
      <c r="BO93" s="17">
        <f t="shared" si="39"/>
        <v>0</v>
      </c>
      <c r="BP93" s="17">
        <f t="shared" ref="BP93:EA93" si="40">BP28</f>
        <v>0</v>
      </c>
      <c r="BQ93" s="17">
        <f t="shared" si="40"/>
        <v>0</v>
      </c>
      <c r="BR93" s="17">
        <f t="shared" si="40"/>
        <v>0</v>
      </c>
      <c r="BS93" s="17">
        <f t="shared" si="40"/>
        <v>0</v>
      </c>
      <c r="BT93" s="17">
        <f t="shared" si="40"/>
        <v>0</v>
      </c>
      <c r="BU93" s="17">
        <f t="shared" si="40"/>
        <v>0</v>
      </c>
      <c r="BV93" s="17">
        <f t="shared" si="40"/>
        <v>0</v>
      </c>
      <c r="BW93" s="17">
        <f t="shared" si="40"/>
        <v>0</v>
      </c>
      <c r="BX93" s="17">
        <f t="shared" si="40"/>
        <v>0</v>
      </c>
      <c r="BY93" s="17">
        <f t="shared" si="40"/>
        <v>0</v>
      </c>
      <c r="BZ93" s="17">
        <f t="shared" si="40"/>
        <v>0</v>
      </c>
      <c r="CA93" s="17">
        <f t="shared" si="40"/>
        <v>0</v>
      </c>
      <c r="CB93" s="17">
        <f t="shared" si="40"/>
        <v>0</v>
      </c>
      <c r="CC93" s="17">
        <f t="shared" si="40"/>
        <v>0</v>
      </c>
      <c r="CD93" s="17">
        <f t="shared" si="40"/>
        <v>0</v>
      </c>
      <c r="CE93" s="17">
        <f t="shared" si="40"/>
        <v>0</v>
      </c>
      <c r="CF93" s="17">
        <f t="shared" si="40"/>
        <v>0</v>
      </c>
      <c r="CG93" s="17">
        <f t="shared" si="40"/>
        <v>0</v>
      </c>
      <c r="CH93" s="17">
        <f t="shared" si="40"/>
        <v>0</v>
      </c>
      <c r="CI93" s="17">
        <f t="shared" si="40"/>
        <v>0</v>
      </c>
      <c r="CJ93" s="17">
        <f t="shared" si="40"/>
        <v>0</v>
      </c>
      <c r="CK93" s="17">
        <f t="shared" si="40"/>
        <v>0</v>
      </c>
      <c r="CL93" s="17">
        <f t="shared" si="40"/>
        <v>0</v>
      </c>
      <c r="CM93" s="17">
        <f t="shared" si="40"/>
        <v>0</v>
      </c>
      <c r="CN93" s="17">
        <f t="shared" si="40"/>
        <v>0</v>
      </c>
      <c r="CO93" s="17">
        <f t="shared" si="40"/>
        <v>0</v>
      </c>
      <c r="CP93" s="17">
        <f t="shared" si="40"/>
        <v>0</v>
      </c>
      <c r="CQ93" s="17">
        <f t="shared" si="40"/>
        <v>0</v>
      </c>
      <c r="CR93" s="17">
        <f t="shared" si="40"/>
        <v>0</v>
      </c>
      <c r="CS93" s="17">
        <f t="shared" si="40"/>
        <v>0</v>
      </c>
      <c r="CT93" s="17">
        <f t="shared" si="40"/>
        <v>0</v>
      </c>
      <c r="CU93" s="17">
        <f t="shared" si="40"/>
        <v>0</v>
      </c>
      <c r="CV93" s="17">
        <f t="shared" si="40"/>
        <v>0</v>
      </c>
      <c r="CW93" s="17">
        <f t="shared" si="40"/>
        <v>0</v>
      </c>
      <c r="CX93" s="17">
        <f t="shared" si="40"/>
        <v>0</v>
      </c>
      <c r="CY93" s="17">
        <f t="shared" si="40"/>
        <v>0</v>
      </c>
      <c r="CZ93" s="17">
        <f t="shared" si="40"/>
        <v>0</v>
      </c>
      <c r="DA93" s="17">
        <f t="shared" si="40"/>
        <v>0</v>
      </c>
      <c r="DB93" s="17">
        <f t="shared" si="40"/>
        <v>0</v>
      </c>
      <c r="DC93" s="17">
        <f t="shared" si="40"/>
        <v>0</v>
      </c>
      <c r="DD93" s="17">
        <f t="shared" si="40"/>
        <v>0</v>
      </c>
      <c r="DE93" s="17">
        <f t="shared" si="40"/>
        <v>0</v>
      </c>
      <c r="DF93" s="17">
        <f t="shared" si="40"/>
        <v>0</v>
      </c>
      <c r="DG93" s="17">
        <f t="shared" si="40"/>
        <v>0</v>
      </c>
      <c r="DH93" s="17">
        <f t="shared" si="40"/>
        <v>0</v>
      </c>
      <c r="DI93" s="17">
        <f t="shared" si="40"/>
        <v>0</v>
      </c>
      <c r="DJ93" s="17">
        <f t="shared" si="40"/>
        <v>0</v>
      </c>
      <c r="DK93" s="17">
        <f t="shared" si="40"/>
        <v>0</v>
      </c>
      <c r="DL93" s="17">
        <f t="shared" si="40"/>
        <v>0</v>
      </c>
      <c r="DM93" s="17">
        <f t="shared" si="40"/>
        <v>0</v>
      </c>
      <c r="DN93" s="17">
        <f t="shared" si="40"/>
        <v>0</v>
      </c>
      <c r="DO93" s="17">
        <f t="shared" si="40"/>
        <v>0</v>
      </c>
      <c r="DP93" s="17">
        <f t="shared" si="40"/>
        <v>0</v>
      </c>
      <c r="DQ93" s="17">
        <f t="shared" si="40"/>
        <v>0</v>
      </c>
      <c r="DR93" s="17">
        <f t="shared" si="40"/>
        <v>0</v>
      </c>
      <c r="DS93" s="17">
        <f t="shared" si="40"/>
        <v>0</v>
      </c>
      <c r="DT93" s="17">
        <f t="shared" si="40"/>
        <v>0</v>
      </c>
      <c r="DU93" s="17">
        <f t="shared" si="40"/>
        <v>0</v>
      </c>
      <c r="DV93" s="17">
        <f t="shared" si="40"/>
        <v>0</v>
      </c>
      <c r="DW93" s="17">
        <f t="shared" si="40"/>
        <v>0</v>
      </c>
      <c r="DX93" s="17">
        <f t="shared" si="40"/>
        <v>0</v>
      </c>
      <c r="DY93" s="17">
        <f t="shared" si="40"/>
        <v>0</v>
      </c>
      <c r="DZ93" s="17">
        <f t="shared" si="40"/>
        <v>0</v>
      </c>
      <c r="EA93" s="17">
        <f t="shared" si="40"/>
        <v>0</v>
      </c>
      <c r="EB93" s="17">
        <f t="shared" ref="EB93:FX93" si="41">EB28</f>
        <v>0</v>
      </c>
      <c r="EC93" s="17">
        <f t="shared" si="41"/>
        <v>0</v>
      </c>
      <c r="ED93" s="17">
        <f t="shared" si="41"/>
        <v>0</v>
      </c>
      <c r="EE93" s="17">
        <f t="shared" si="41"/>
        <v>0</v>
      </c>
      <c r="EF93" s="17">
        <f t="shared" si="41"/>
        <v>0</v>
      </c>
      <c r="EG93" s="17">
        <f t="shared" si="41"/>
        <v>0</v>
      </c>
      <c r="EH93" s="17">
        <f t="shared" si="41"/>
        <v>0</v>
      </c>
      <c r="EI93" s="17">
        <f t="shared" si="41"/>
        <v>0</v>
      </c>
      <c r="EJ93" s="17">
        <f t="shared" si="41"/>
        <v>0</v>
      </c>
      <c r="EK93" s="17">
        <f t="shared" si="41"/>
        <v>0</v>
      </c>
      <c r="EL93" s="17">
        <f t="shared" si="41"/>
        <v>0</v>
      </c>
      <c r="EM93" s="17">
        <f t="shared" si="41"/>
        <v>0</v>
      </c>
      <c r="EN93" s="17">
        <f t="shared" si="41"/>
        <v>0</v>
      </c>
      <c r="EO93" s="17">
        <f t="shared" si="41"/>
        <v>0</v>
      </c>
      <c r="EP93" s="17">
        <f t="shared" si="41"/>
        <v>0</v>
      </c>
      <c r="EQ93" s="17">
        <f t="shared" si="41"/>
        <v>0</v>
      </c>
      <c r="ER93" s="17">
        <f t="shared" si="41"/>
        <v>0</v>
      </c>
      <c r="ES93" s="17">
        <f t="shared" si="41"/>
        <v>0</v>
      </c>
      <c r="ET93" s="17">
        <f t="shared" si="41"/>
        <v>0</v>
      </c>
      <c r="EU93" s="17">
        <f t="shared" si="41"/>
        <v>0</v>
      </c>
      <c r="EV93" s="17">
        <f t="shared" si="41"/>
        <v>0</v>
      </c>
      <c r="EW93" s="17">
        <f t="shared" si="41"/>
        <v>0</v>
      </c>
      <c r="EX93" s="17">
        <f t="shared" si="41"/>
        <v>0</v>
      </c>
      <c r="EY93" s="17">
        <f t="shared" si="41"/>
        <v>0</v>
      </c>
      <c r="EZ93" s="17">
        <f t="shared" si="41"/>
        <v>0</v>
      </c>
      <c r="FA93" s="17">
        <f t="shared" si="41"/>
        <v>0</v>
      </c>
      <c r="FB93" s="17">
        <f t="shared" si="41"/>
        <v>0</v>
      </c>
      <c r="FC93" s="17">
        <f t="shared" si="41"/>
        <v>0</v>
      </c>
      <c r="FD93" s="17">
        <f t="shared" si="41"/>
        <v>0</v>
      </c>
      <c r="FE93" s="17">
        <f t="shared" si="41"/>
        <v>0</v>
      </c>
      <c r="FF93" s="17">
        <f t="shared" si="41"/>
        <v>0</v>
      </c>
      <c r="FG93" s="17">
        <f t="shared" si="41"/>
        <v>0</v>
      </c>
      <c r="FH93" s="17">
        <f t="shared" si="41"/>
        <v>0</v>
      </c>
      <c r="FI93" s="17">
        <f t="shared" si="41"/>
        <v>0</v>
      </c>
      <c r="FJ93" s="17">
        <f t="shared" si="41"/>
        <v>0</v>
      </c>
      <c r="FK93" s="17">
        <f t="shared" si="41"/>
        <v>0</v>
      </c>
      <c r="FL93" s="17">
        <f t="shared" si="41"/>
        <v>0</v>
      </c>
      <c r="FM93" s="17">
        <f t="shared" si="41"/>
        <v>0</v>
      </c>
      <c r="FN93" s="17">
        <f t="shared" si="41"/>
        <v>0</v>
      </c>
      <c r="FO93" s="17">
        <f t="shared" si="41"/>
        <v>0</v>
      </c>
      <c r="FP93" s="17">
        <f t="shared" si="41"/>
        <v>0</v>
      </c>
      <c r="FQ93" s="17">
        <f t="shared" si="41"/>
        <v>0</v>
      </c>
      <c r="FR93" s="17">
        <f t="shared" si="41"/>
        <v>0</v>
      </c>
      <c r="FS93" s="17">
        <f t="shared" si="41"/>
        <v>0</v>
      </c>
      <c r="FT93" s="17">
        <f t="shared" si="41"/>
        <v>0</v>
      </c>
      <c r="FU93" s="17">
        <f t="shared" si="41"/>
        <v>0</v>
      </c>
      <c r="FV93" s="17">
        <f t="shared" si="41"/>
        <v>0</v>
      </c>
      <c r="FW93" s="17">
        <f t="shared" si="41"/>
        <v>0</v>
      </c>
      <c r="FX93" s="17">
        <f t="shared" si="41"/>
        <v>0</v>
      </c>
      <c r="FY93" s="17">
        <f>SUM(C93:FX93)</f>
        <v>17.5</v>
      </c>
      <c r="FZ93" s="16">
        <f>SUM(C93:FX93)</f>
        <v>17.5</v>
      </c>
      <c r="GA93" s="10"/>
      <c r="GB93" s="10"/>
      <c r="GC93" s="10"/>
      <c r="GD93" s="10"/>
      <c r="GE93" s="10"/>
      <c r="GF93" s="10"/>
      <c r="GG93" s="5"/>
      <c r="GH93" s="11"/>
      <c r="GI93" s="11"/>
      <c r="GJ93" s="11"/>
      <c r="GK93" s="11"/>
      <c r="GL93" s="11"/>
      <c r="GM93" s="11"/>
      <c r="GN93" s="19"/>
      <c r="GO93" s="19"/>
    </row>
    <row r="94" spans="1:197" s="12" customFormat="1" x14ac:dyDescent="0.2">
      <c r="A94" s="4" t="s">
        <v>364</v>
      </c>
      <c r="B94" s="2" t="s">
        <v>365</v>
      </c>
      <c r="C94" s="17">
        <v>0</v>
      </c>
      <c r="D94" s="17">
        <f t="shared" ref="D94:BO94" si="42">D25</f>
        <v>2021.5</v>
      </c>
      <c r="E94" s="17">
        <f t="shared" si="42"/>
        <v>518</v>
      </c>
      <c r="F94" s="17">
        <f t="shared" si="42"/>
        <v>679.5</v>
      </c>
      <c r="G94" s="17">
        <f t="shared" si="42"/>
        <v>0</v>
      </c>
      <c r="H94" s="17">
        <f t="shared" si="42"/>
        <v>0</v>
      </c>
      <c r="I94" s="17">
        <f t="shared" si="42"/>
        <v>520.5</v>
      </c>
      <c r="J94" s="17">
        <f t="shared" si="42"/>
        <v>0</v>
      </c>
      <c r="K94" s="17">
        <f t="shared" si="42"/>
        <v>0</v>
      </c>
      <c r="L94" s="17">
        <f t="shared" si="42"/>
        <v>0</v>
      </c>
      <c r="M94" s="17">
        <f t="shared" si="42"/>
        <v>0</v>
      </c>
      <c r="N94" s="17">
        <f t="shared" si="42"/>
        <v>0</v>
      </c>
      <c r="O94" s="17">
        <f t="shared" si="42"/>
        <v>0</v>
      </c>
      <c r="P94" s="17">
        <f t="shared" si="42"/>
        <v>0</v>
      </c>
      <c r="Q94" s="17">
        <f t="shared" si="42"/>
        <v>0</v>
      </c>
      <c r="R94" s="17">
        <f t="shared" si="42"/>
        <v>0</v>
      </c>
      <c r="S94" s="17">
        <f t="shared" si="42"/>
        <v>0</v>
      </c>
      <c r="T94" s="17">
        <f t="shared" si="42"/>
        <v>0</v>
      </c>
      <c r="U94" s="17">
        <f t="shared" si="42"/>
        <v>0</v>
      </c>
      <c r="V94" s="17">
        <f t="shared" si="42"/>
        <v>0</v>
      </c>
      <c r="W94" s="17">
        <f t="shared" si="42"/>
        <v>0</v>
      </c>
      <c r="X94" s="17">
        <f t="shared" si="42"/>
        <v>0</v>
      </c>
      <c r="Y94" s="17">
        <f t="shared" si="42"/>
        <v>0</v>
      </c>
      <c r="Z94" s="17">
        <f t="shared" si="42"/>
        <v>0</v>
      </c>
      <c r="AA94" s="17">
        <f t="shared" si="42"/>
        <v>0</v>
      </c>
      <c r="AB94" s="17">
        <f t="shared" si="42"/>
        <v>0</v>
      </c>
      <c r="AC94" s="17">
        <f t="shared" si="42"/>
        <v>0</v>
      </c>
      <c r="AD94" s="17">
        <f t="shared" si="42"/>
        <v>0</v>
      </c>
      <c r="AE94" s="17">
        <f t="shared" si="42"/>
        <v>0</v>
      </c>
      <c r="AF94" s="17">
        <f t="shared" si="42"/>
        <v>0</v>
      </c>
      <c r="AG94" s="17">
        <f t="shared" si="42"/>
        <v>0</v>
      </c>
      <c r="AH94" s="17">
        <f t="shared" si="42"/>
        <v>0</v>
      </c>
      <c r="AI94" s="17">
        <f t="shared" si="42"/>
        <v>0</v>
      </c>
      <c r="AJ94" s="17">
        <f t="shared" si="42"/>
        <v>0</v>
      </c>
      <c r="AK94" s="17">
        <f t="shared" si="42"/>
        <v>0</v>
      </c>
      <c r="AL94" s="17">
        <f t="shared" si="42"/>
        <v>0</v>
      </c>
      <c r="AM94" s="17">
        <f t="shared" si="42"/>
        <v>0</v>
      </c>
      <c r="AN94" s="17">
        <f t="shared" si="42"/>
        <v>0</v>
      </c>
      <c r="AO94" s="17">
        <f t="shared" si="42"/>
        <v>0</v>
      </c>
      <c r="AP94" s="17">
        <f t="shared" si="42"/>
        <v>0</v>
      </c>
      <c r="AQ94" s="17">
        <f t="shared" si="42"/>
        <v>0</v>
      </c>
      <c r="AR94" s="17">
        <f t="shared" si="42"/>
        <v>0</v>
      </c>
      <c r="AS94" s="17">
        <f t="shared" si="42"/>
        <v>221</v>
      </c>
      <c r="AT94" s="17">
        <f t="shared" si="42"/>
        <v>0</v>
      </c>
      <c r="AU94" s="17">
        <f t="shared" si="42"/>
        <v>0</v>
      </c>
      <c r="AV94" s="17">
        <f t="shared" si="42"/>
        <v>0</v>
      </c>
      <c r="AW94" s="17">
        <f t="shared" si="42"/>
        <v>0</v>
      </c>
      <c r="AX94" s="17">
        <f t="shared" si="42"/>
        <v>0</v>
      </c>
      <c r="AY94" s="17">
        <f t="shared" si="42"/>
        <v>57</v>
      </c>
      <c r="AZ94" s="17">
        <f t="shared" si="42"/>
        <v>0</v>
      </c>
      <c r="BA94" s="17">
        <f t="shared" si="42"/>
        <v>0</v>
      </c>
      <c r="BB94" s="17">
        <f t="shared" si="42"/>
        <v>0</v>
      </c>
      <c r="BC94" s="17">
        <f t="shared" si="42"/>
        <v>2254</v>
      </c>
      <c r="BD94" s="17">
        <f t="shared" si="42"/>
        <v>0</v>
      </c>
      <c r="BE94" s="17">
        <f t="shared" si="42"/>
        <v>0</v>
      </c>
      <c r="BF94" s="17">
        <f t="shared" si="42"/>
        <v>0</v>
      </c>
      <c r="BG94" s="17">
        <f t="shared" si="42"/>
        <v>0</v>
      </c>
      <c r="BH94" s="17">
        <f t="shared" si="42"/>
        <v>0</v>
      </c>
      <c r="BI94" s="17">
        <f t="shared" si="42"/>
        <v>0</v>
      </c>
      <c r="BJ94" s="17">
        <f t="shared" si="42"/>
        <v>0</v>
      </c>
      <c r="BK94" s="17">
        <f t="shared" si="42"/>
        <v>0</v>
      </c>
      <c r="BL94" s="17">
        <f t="shared" si="42"/>
        <v>0</v>
      </c>
      <c r="BM94" s="17">
        <f t="shared" si="42"/>
        <v>0</v>
      </c>
      <c r="BN94" s="17">
        <f t="shared" si="42"/>
        <v>0</v>
      </c>
      <c r="BO94" s="17">
        <f t="shared" si="42"/>
        <v>0</v>
      </c>
      <c r="BP94" s="17">
        <f t="shared" ref="BP94:EA94" si="43">BP25</f>
        <v>0</v>
      </c>
      <c r="BQ94" s="17">
        <f t="shared" si="43"/>
        <v>215.5</v>
      </c>
      <c r="BR94" s="17">
        <f t="shared" si="43"/>
        <v>0</v>
      </c>
      <c r="BS94" s="17">
        <f t="shared" si="43"/>
        <v>0</v>
      </c>
      <c r="BT94" s="17">
        <f t="shared" si="43"/>
        <v>0</v>
      </c>
      <c r="BU94" s="17">
        <f t="shared" si="43"/>
        <v>0</v>
      </c>
      <c r="BV94" s="17">
        <f t="shared" si="43"/>
        <v>0</v>
      </c>
      <c r="BW94" s="17">
        <f t="shared" si="43"/>
        <v>0</v>
      </c>
      <c r="BX94" s="17">
        <f t="shared" si="43"/>
        <v>0</v>
      </c>
      <c r="BY94" s="17">
        <f t="shared" si="43"/>
        <v>0</v>
      </c>
      <c r="BZ94" s="17">
        <f t="shared" si="43"/>
        <v>0</v>
      </c>
      <c r="CA94" s="17">
        <f t="shared" si="43"/>
        <v>0</v>
      </c>
      <c r="CB94" s="17">
        <f t="shared" si="43"/>
        <v>0</v>
      </c>
      <c r="CC94" s="17">
        <f t="shared" si="43"/>
        <v>0</v>
      </c>
      <c r="CD94" s="17">
        <f t="shared" si="43"/>
        <v>0</v>
      </c>
      <c r="CE94" s="17">
        <f t="shared" si="43"/>
        <v>0</v>
      </c>
      <c r="CF94" s="17">
        <f t="shared" si="43"/>
        <v>0</v>
      </c>
      <c r="CG94" s="17">
        <f t="shared" si="43"/>
        <v>0</v>
      </c>
      <c r="CH94" s="17">
        <f t="shared" si="43"/>
        <v>0</v>
      </c>
      <c r="CI94" s="17">
        <f t="shared" si="43"/>
        <v>0</v>
      </c>
      <c r="CJ94" s="17">
        <f t="shared" si="43"/>
        <v>0</v>
      </c>
      <c r="CK94" s="17">
        <f t="shared" si="43"/>
        <v>405</v>
      </c>
      <c r="CL94" s="17">
        <f t="shared" si="43"/>
        <v>0</v>
      </c>
      <c r="CM94" s="17">
        <f t="shared" si="43"/>
        <v>0</v>
      </c>
      <c r="CN94" s="17">
        <f t="shared" si="43"/>
        <v>450.5</v>
      </c>
      <c r="CO94" s="17">
        <f t="shared" si="43"/>
        <v>0</v>
      </c>
      <c r="CP94" s="17">
        <f t="shared" si="43"/>
        <v>0</v>
      </c>
      <c r="CQ94" s="17">
        <f t="shared" si="43"/>
        <v>0</v>
      </c>
      <c r="CR94" s="17">
        <f t="shared" si="43"/>
        <v>0</v>
      </c>
      <c r="CS94" s="17">
        <f t="shared" si="43"/>
        <v>0</v>
      </c>
      <c r="CT94" s="17">
        <f t="shared" si="43"/>
        <v>0</v>
      </c>
      <c r="CU94" s="17">
        <f t="shared" si="43"/>
        <v>0</v>
      </c>
      <c r="CV94" s="17">
        <f t="shared" si="43"/>
        <v>0</v>
      </c>
      <c r="CW94" s="17">
        <f t="shared" si="43"/>
        <v>0</v>
      </c>
      <c r="CX94" s="17">
        <f t="shared" si="43"/>
        <v>0</v>
      </c>
      <c r="CY94" s="17">
        <f t="shared" si="43"/>
        <v>0</v>
      </c>
      <c r="CZ94" s="17">
        <f t="shared" si="43"/>
        <v>0</v>
      </c>
      <c r="DA94" s="17">
        <f t="shared" si="43"/>
        <v>0</v>
      </c>
      <c r="DB94" s="17">
        <f t="shared" si="43"/>
        <v>0</v>
      </c>
      <c r="DC94" s="17">
        <f t="shared" si="43"/>
        <v>0</v>
      </c>
      <c r="DD94" s="17">
        <f t="shared" si="43"/>
        <v>0</v>
      </c>
      <c r="DE94" s="17">
        <f t="shared" si="43"/>
        <v>0</v>
      </c>
      <c r="DF94" s="17">
        <f t="shared" si="43"/>
        <v>673</v>
      </c>
      <c r="DG94" s="17">
        <f t="shared" si="43"/>
        <v>0</v>
      </c>
      <c r="DH94" s="17">
        <f t="shared" si="43"/>
        <v>0</v>
      </c>
      <c r="DI94" s="17">
        <f t="shared" si="43"/>
        <v>0</v>
      </c>
      <c r="DJ94" s="17">
        <f t="shared" si="43"/>
        <v>0</v>
      </c>
      <c r="DK94" s="17">
        <f t="shared" si="43"/>
        <v>0</v>
      </c>
      <c r="DL94" s="17">
        <f t="shared" si="43"/>
        <v>0</v>
      </c>
      <c r="DM94" s="17">
        <f t="shared" si="43"/>
        <v>0</v>
      </c>
      <c r="DN94" s="17">
        <f t="shared" si="43"/>
        <v>0</v>
      </c>
      <c r="DO94" s="17">
        <f t="shared" si="43"/>
        <v>0</v>
      </c>
      <c r="DP94" s="17">
        <f t="shared" si="43"/>
        <v>0</v>
      </c>
      <c r="DQ94" s="17">
        <f t="shared" si="43"/>
        <v>0</v>
      </c>
      <c r="DR94" s="17">
        <f t="shared" si="43"/>
        <v>0</v>
      </c>
      <c r="DS94" s="17">
        <f t="shared" si="43"/>
        <v>0</v>
      </c>
      <c r="DT94" s="17">
        <f t="shared" si="43"/>
        <v>0</v>
      </c>
      <c r="DU94" s="17">
        <f t="shared" si="43"/>
        <v>0</v>
      </c>
      <c r="DV94" s="17">
        <f t="shared" si="43"/>
        <v>0</v>
      </c>
      <c r="DW94" s="17">
        <f t="shared" si="43"/>
        <v>0</v>
      </c>
      <c r="DX94" s="17">
        <f t="shared" si="43"/>
        <v>0</v>
      </c>
      <c r="DY94" s="17">
        <f t="shared" si="43"/>
        <v>0</v>
      </c>
      <c r="DZ94" s="17">
        <f t="shared" si="43"/>
        <v>0</v>
      </c>
      <c r="EA94" s="17">
        <f t="shared" si="43"/>
        <v>0</v>
      </c>
      <c r="EB94" s="17">
        <f t="shared" ref="EB94:FX94" si="44">EB25</f>
        <v>0</v>
      </c>
      <c r="EC94" s="17">
        <f t="shared" si="44"/>
        <v>0</v>
      </c>
      <c r="ED94" s="17">
        <f t="shared" si="44"/>
        <v>0</v>
      </c>
      <c r="EE94" s="17">
        <f t="shared" si="44"/>
        <v>0</v>
      </c>
      <c r="EF94" s="17">
        <f t="shared" si="44"/>
        <v>0</v>
      </c>
      <c r="EG94" s="17">
        <f t="shared" si="44"/>
        <v>0</v>
      </c>
      <c r="EH94" s="17">
        <f t="shared" si="44"/>
        <v>0</v>
      </c>
      <c r="EI94" s="17">
        <f t="shared" si="44"/>
        <v>158</v>
      </c>
      <c r="EJ94" s="17">
        <f t="shared" si="44"/>
        <v>0</v>
      </c>
      <c r="EK94" s="17">
        <f t="shared" si="44"/>
        <v>0</v>
      </c>
      <c r="EL94" s="17">
        <f t="shared" si="44"/>
        <v>0</v>
      </c>
      <c r="EM94" s="17">
        <f t="shared" si="44"/>
        <v>0</v>
      </c>
      <c r="EN94" s="17">
        <f t="shared" si="44"/>
        <v>0</v>
      </c>
      <c r="EO94" s="17">
        <f t="shared" si="44"/>
        <v>0</v>
      </c>
      <c r="EP94" s="17">
        <f t="shared" si="44"/>
        <v>0</v>
      </c>
      <c r="EQ94" s="17">
        <f t="shared" si="44"/>
        <v>0</v>
      </c>
      <c r="ER94" s="17">
        <f t="shared" si="44"/>
        <v>0</v>
      </c>
      <c r="ES94" s="17">
        <f t="shared" si="44"/>
        <v>0</v>
      </c>
      <c r="ET94" s="17">
        <f t="shared" si="44"/>
        <v>0</v>
      </c>
      <c r="EU94" s="17">
        <f t="shared" si="44"/>
        <v>0</v>
      </c>
      <c r="EV94" s="17">
        <f t="shared" si="44"/>
        <v>0</v>
      </c>
      <c r="EW94" s="17">
        <f t="shared" si="44"/>
        <v>0</v>
      </c>
      <c r="EX94" s="17">
        <f t="shared" si="44"/>
        <v>0</v>
      </c>
      <c r="EY94" s="17">
        <f t="shared" si="44"/>
        <v>0</v>
      </c>
      <c r="EZ94" s="17">
        <f t="shared" si="44"/>
        <v>0</v>
      </c>
      <c r="FA94" s="17">
        <f t="shared" si="44"/>
        <v>0</v>
      </c>
      <c r="FB94" s="17">
        <f t="shared" si="44"/>
        <v>0</v>
      </c>
      <c r="FC94" s="17">
        <f t="shared" si="44"/>
        <v>0</v>
      </c>
      <c r="FD94" s="17">
        <f t="shared" si="44"/>
        <v>0</v>
      </c>
      <c r="FE94" s="17">
        <f t="shared" si="44"/>
        <v>0</v>
      </c>
      <c r="FF94" s="17">
        <f t="shared" si="44"/>
        <v>0</v>
      </c>
      <c r="FG94" s="17">
        <f t="shared" si="44"/>
        <v>0</v>
      </c>
      <c r="FH94" s="17">
        <f t="shared" si="44"/>
        <v>0</v>
      </c>
      <c r="FI94" s="17">
        <f t="shared" si="44"/>
        <v>0</v>
      </c>
      <c r="FJ94" s="17">
        <f t="shared" si="44"/>
        <v>0</v>
      </c>
      <c r="FK94" s="17">
        <f t="shared" si="44"/>
        <v>0</v>
      </c>
      <c r="FL94" s="17">
        <f t="shared" si="44"/>
        <v>0</v>
      </c>
      <c r="FM94" s="17">
        <f t="shared" si="44"/>
        <v>0</v>
      </c>
      <c r="FN94" s="17">
        <f t="shared" si="44"/>
        <v>0</v>
      </c>
      <c r="FO94" s="17">
        <f t="shared" si="44"/>
        <v>0</v>
      </c>
      <c r="FP94" s="17">
        <f t="shared" si="44"/>
        <v>0</v>
      </c>
      <c r="FQ94" s="17">
        <f t="shared" si="44"/>
        <v>0</v>
      </c>
      <c r="FR94" s="17">
        <f t="shared" si="44"/>
        <v>0</v>
      </c>
      <c r="FS94" s="17">
        <f t="shared" si="44"/>
        <v>0</v>
      </c>
      <c r="FT94" s="17">
        <f t="shared" si="44"/>
        <v>0</v>
      </c>
      <c r="FU94" s="17">
        <f t="shared" si="44"/>
        <v>0</v>
      </c>
      <c r="FV94" s="17">
        <f t="shared" si="44"/>
        <v>0</v>
      </c>
      <c r="FW94" s="17">
        <f t="shared" si="44"/>
        <v>0</v>
      </c>
      <c r="FX94" s="17">
        <f t="shared" si="44"/>
        <v>0</v>
      </c>
      <c r="FY94" s="17"/>
      <c r="FZ94" s="17"/>
      <c r="GA94" s="10"/>
      <c r="GB94" s="13"/>
      <c r="GC94" s="13"/>
      <c r="GD94" s="13"/>
      <c r="GE94" s="13"/>
      <c r="GF94" s="13"/>
      <c r="GG94" s="18"/>
      <c r="GH94" s="15"/>
      <c r="GI94" s="15"/>
      <c r="GJ94" s="15"/>
      <c r="GK94" s="15"/>
      <c r="GL94" s="15"/>
      <c r="GM94" s="15"/>
      <c r="GN94" s="19"/>
      <c r="GO94" s="19"/>
    </row>
    <row r="95" spans="1:197" s="12" customFormat="1" x14ac:dyDescent="0.2">
      <c r="A95" s="4" t="s">
        <v>366</v>
      </c>
      <c r="B95" s="2" t="s">
        <v>367</v>
      </c>
      <c r="C95" s="17">
        <f>ROUND(C26*2*$A$81,1)</f>
        <v>0</v>
      </c>
      <c r="D95" s="17">
        <f t="shared" ref="D95:BO95" si="45">ROUND(D26*2*$A$81,1)</f>
        <v>11</v>
      </c>
      <c r="E95" s="17">
        <f t="shared" si="45"/>
        <v>6.6</v>
      </c>
      <c r="F95" s="17">
        <f t="shared" si="45"/>
        <v>7</v>
      </c>
      <c r="G95" s="17">
        <f t="shared" si="45"/>
        <v>0</v>
      </c>
      <c r="H95" s="17">
        <f t="shared" si="45"/>
        <v>0</v>
      </c>
      <c r="I95" s="17">
        <f t="shared" si="45"/>
        <v>4.4000000000000004</v>
      </c>
      <c r="J95" s="17">
        <f t="shared" si="45"/>
        <v>0</v>
      </c>
      <c r="K95" s="17">
        <f t="shared" si="45"/>
        <v>0</v>
      </c>
      <c r="L95" s="17">
        <f t="shared" si="45"/>
        <v>0</v>
      </c>
      <c r="M95" s="17">
        <f t="shared" si="45"/>
        <v>0</v>
      </c>
      <c r="N95" s="17">
        <f t="shared" si="45"/>
        <v>0</v>
      </c>
      <c r="O95" s="17">
        <f t="shared" si="45"/>
        <v>0</v>
      </c>
      <c r="P95" s="17">
        <f t="shared" si="45"/>
        <v>0</v>
      </c>
      <c r="Q95" s="17">
        <f t="shared" si="45"/>
        <v>0</v>
      </c>
      <c r="R95" s="17">
        <f t="shared" si="45"/>
        <v>0</v>
      </c>
      <c r="S95" s="17">
        <f t="shared" si="45"/>
        <v>0</v>
      </c>
      <c r="T95" s="17">
        <f t="shared" si="45"/>
        <v>0</v>
      </c>
      <c r="U95" s="17">
        <f t="shared" si="45"/>
        <v>0</v>
      </c>
      <c r="V95" s="17">
        <f t="shared" si="45"/>
        <v>0</v>
      </c>
      <c r="W95" s="17">
        <f t="shared" si="45"/>
        <v>0</v>
      </c>
      <c r="X95" s="17">
        <f t="shared" si="45"/>
        <v>0</v>
      </c>
      <c r="Y95" s="17">
        <f t="shared" si="45"/>
        <v>0</v>
      </c>
      <c r="Z95" s="17">
        <f t="shared" si="45"/>
        <v>0</v>
      </c>
      <c r="AA95" s="17">
        <f t="shared" si="45"/>
        <v>0</v>
      </c>
      <c r="AB95" s="17">
        <f t="shared" si="45"/>
        <v>0</v>
      </c>
      <c r="AC95" s="17">
        <f t="shared" si="45"/>
        <v>0</v>
      </c>
      <c r="AD95" s="17">
        <f t="shared" si="45"/>
        <v>0</v>
      </c>
      <c r="AE95" s="17">
        <f t="shared" si="45"/>
        <v>0</v>
      </c>
      <c r="AF95" s="17">
        <f t="shared" si="45"/>
        <v>0</v>
      </c>
      <c r="AG95" s="17">
        <f t="shared" si="45"/>
        <v>0</v>
      </c>
      <c r="AH95" s="17">
        <f t="shared" si="45"/>
        <v>0</v>
      </c>
      <c r="AI95" s="17">
        <f t="shared" si="45"/>
        <v>0</v>
      </c>
      <c r="AJ95" s="17">
        <f t="shared" si="45"/>
        <v>0</v>
      </c>
      <c r="AK95" s="17">
        <f t="shared" si="45"/>
        <v>0</v>
      </c>
      <c r="AL95" s="17">
        <f t="shared" si="45"/>
        <v>0</v>
      </c>
      <c r="AM95" s="17">
        <f t="shared" si="45"/>
        <v>0</v>
      </c>
      <c r="AN95" s="17">
        <f t="shared" si="45"/>
        <v>0</v>
      </c>
      <c r="AO95" s="17">
        <f t="shared" si="45"/>
        <v>0</v>
      </c>
      <c r="AP95" s="17">
        <f t="shared" si="45"/>
        <v>0</v>
      </c>
      <c r="AQ95" s="17">
        <f t="shared" si="45"/>
        <v>0</v>
      </c>
      <c r="AR95" s="17">
        <f t="shared" si="45"/>
        <v>0</v>
      </c>
      <c r="AS95" s="17">
        <f t="shared" si="45"/>
        <v>2.6</v>
      </c>
      <c r="AT95" s="17">
        <f t="shared" si="45"/>
        <v>0</v>
      </c>
      <c r="AU95" s="17">
        <f t="shared" si="45"/>
        <v>0</v>
      </c>
      <c r="AV95" s="17">
        <f t="shared" si="45"/>
        <v>0</v>
      </c>
      <c r="AW95" s="17">
        <f t="shared" si="45"/>
        <v>0</v>
      </c>
      <c r="AX95" s="17">
        <f t="shared" si="45"/>
        <v>0</v>
      </c>
      <c r="AY95" s="17">
        <f t="shared" si="45"/>
        <v>0.8</v>
      </c>
      <c r="AZ95" s="17">
        <f t="shared" si="45"/>
        <v>0</v>
      </c>
      <c r="BA95" s="17">
        <f t="shared" si="45"/>
        <v>0</v>
      </c>
      <c r="BB95" s="17">
        <f t="shared" si="45"/>
        <v>0</v>
      </c>
      <c r="BC95" s="17">
        <f t="shared" si="45"/>
        <v>9</v>
      </c>
      <c r="BD95" s="17">
        <f t="shared" si="45"/>
        <v>0</v>
      </c>
      <c r="BE95" s="17">
        <f t="shared" si="45"/>
        <v>0</v>
      </c>
      <c r="BF95" s="17">
        <f t="shared" si="45"/>
        <v>0</v>
      </c>
      <c r="BG95" s="17">
        <f t="shared" si="45"/>
        <v>0</v>
      </c>
      <c r="BH95" s="17">
        <f t="shared" si="45"/>
        <v>0</v>
      </c>
      <c r="BI95" s="17">
        <f t="shared" si="45"/>
        <v>0</v>
      </c>
      <c r="BJ95" s="17">
        <f t="shared" si="45"/>
        <v>0</v>
      </c>
      <c r="BK95" s="17">
        <f t="shared" si="45"/>
        <v>0</v>
      </c>
      <c r="BL95" s="17">
        <f t="shared" si="45"/>
        <v>0</v>
      </c>
      <c r="BM95" s="17">
        <f t="shared" si="45"/>
        <v>0</v>
      </c>
      <c r="BN95" s="17">
        <f t="shared" si="45"/>
        <v>0</v>
      </c>
      <c r="BO95" s="17">
        <f t="shared" si="45"/>
        <v>0</v>
      </c>
      <c r="BP95" s="17">
        <f t="shared" ref="BP95:EA95" si="46">ROUND(BP26*2*$A$81,1)</f>
        <v>0</v>
      </c>
      <c r="BQ95" s="17">
        <f t="shared" si="46"/>
        <v>3.4</v>
      </c>
      <c r="BR95" s="17">
        <f t="shared" si="46"/>
        <v>0</v>
      </c>
      <c r="BS95" s="17">
        <f t="shared" si="46"/>
        <v>0</v>
      </c>
      <c r="BT95" s="17">
        <f t="shared" si="46"/>
        <v>0</v>
      </c>
      <c r="BU95" s="17">
        <f t="shared" si="46"/>
        <v>0</v>
      </c>
      <c r="BV95" s="17">
        <f t="shared" si="46"/>
        <v>0</v>
      </c>
      <c r="BW95" s="17">
        <f t="shared" si="46"/>
        <v>0</v>
      </c>
      <c r="BX95" s="17">
        <f t="shared" si="46"/>
        <v>0</v>
      </c>
      <c r="BY95" s="17">
        <f t="shared" si="46"/>
        <v>0</v>
      </c>
      <c r="BZ95" s="17">
        <f t="shared" si="46"/>
        <v>0</v>
      </c>
      <c r="CA95" s="17">
        <f t="shared" si="46"/>
        <v>0</v>
      </c>
      <c r="CB95" s="17">
        <f t="shared" si="46"/>
        <v>0</v>
      </c>
      <c r="CC95" s="17">
        <f t="shared" si="46"/>
        <v>0</v>
      </c>
      <c r="CD95" s="17">
        <f t="shared" si="46"/>
        <v>0</v>
      </c>
      <c r="CE95" s="17">
        <f t="shared" si="46"/>
        <v>0</v>
      </c>
      <c r="CF95" s="17">
        <f t="shared" si="46"/>
        <v>0</v>
      </c>
      <c r="CG95" s="17">
        <f t="shared" si="46"/>
        <v>0</v>
      </c>
      <c r="CH95" s="17">
        <f t="shared" si="46"/>
        <v>0</v>
      </c>
      <c r="CI95" s="17">
        <f t="shared" si="46"/>
        <v>0</v>
      </c>
      <c r="CJ95" s="17">
        <f t="shared" si="46"/>
        <v>0</v>
      </c>
      <c r="CK95" s="17">
        <f t="shared" si="46"/>
        <v>0</v>
      </c>
      <c r="CL95" s="17">
        <f t="shared" si="46"/>
        <v>0</v>
      </c>
      <c r="CM95" s="17">
        <f t="shared" si="46"/>
        <v>0</v>
      </c>
      <c r="CN95" s="17">
        <f t="shared" si="46"/>
        <v>6.5</v>
      </c>
      <c r="CO95" s="17">
        <f t="shared" si="46"/>
        <v>0</v>
      </c>
      <c r="CP95" s="17">
        <f t="shared" si="46"/>
        <v>0</v>
      </c>
      <c r="CQ95" s="17">
        <f t="shared" si="46"/>
        <v>0</v>
      </c>
      <c r="CR95" s="17">
        <f t="shared" si="46"/>
        <v>0</v>
      </c>
      <c r="CS95" s="17">
        <f t="shared" si="46"/>
        <v>0</v>
      </c>
      <c r="CT95" s="17">
        <f t="shared" si="46"/>
        <v>0</v>
      </c>
      <c r="CU95" s="17">
        <f t="shared" si="46"/>
        <v>0</v>
      </c>
      <c r="CV95" s="17">
        <f t="shared" si="46"/>
        <v>0</v>
      </c>
      <c r="CW95" s="17">
        <f t="shared" si="46"/>
        <v>0</v>
      </c>
      <c r="CX95" s="17">
        <f t="shared" si="46"/>
        <v>0</v>
      </c>
      <c r="CY95" s="17">
        <f t="shared" si="46"/>
        <v>0</v>
      </c>
      <c r="CZ95" s="17">
        <f t="shared" si="46"/>
        <v>0</v>
      </c>
      <c r="DA95" s="17">
        <f t="shared" si="46"/>
        <v>0</v>
      </c>
      <c r="DB95" s="17">
        <f t="shared" si="46"/>
        <v>0</v>
      </c>
      <c r="DC95" s="17">
        <f t="shared" si="46"/>
        <v>0</v>
      </c>
      <c r="DD95" s="17">
        <f t="shared" si="46"/>
        <v>0</v>
      </c>
      <c r="DE95" s="17">
        <f t="shared" si="46"/>
        <v>0</v>
      </c>
      <c r="DF95" s="17">
        <f t="shared" si="46"/>
        <v>6.7</v>
      </c>
      <c r="DG95" s="17">
        <f t="shared" si="46"/>
        <v>0</v>
      </c>
      <c r="DH95" s="17">
        <f t="shared" si="46"/>
        <v>0</v>
      </c>
      <c r="DI95" s="17">
        <f t="shared" si="46"/>
        <v>0</v>
      </c>
      <c r="DJ95" s="17">
        <f t="shared" si="46"/>
        <v>0</v>
      </c>
      <c r="DK95" s="17">
        <f t="shared" si="46"/>
        <v>0</v>
      </c>
      <c r="DL95" s="17">
        <f t="shared" si="46"/>
        <v>0</v>
      </c>
      <c r="DM95" s="17">
        <f t="shared" si="46"/>
        <v>0</v>
      </c>
      <c r="DN95" s="17">
        <f t="shared" si="46"/>
        <v>0</v>
      </c>
      <c r="DO95" s="17">
        <f t="shared" si="46"/>
        <v>0</v>
      </c>
      <c r="DP95" s="17">
        <f t="shared" si="46"/>
        <v>0</v>
      </c>
      <c r="DQ95" s="17">
        <f t="shared" si="46"/>
        <v>0</v>
      </c>
      <c r="DR95" s="17">
        <f t="shared" si="46"/>
        <v>0</v>
      </c>
      <c r="DS95" s="17">
        <f t="shared" si="46"/>
        <v>0</v>
      </c>
      <c r="DT95" s="17">
        <f t="shared" si="46"/>
        <v>0</v>
      </c>
      <c r="DU95" s="17">
        <f t="shared" si="46"/>
        <v>0</v>
      </c>
      <c r="DV95" s="17">
        <f t="shared" si="46"/>
        <v>0</v>
      </c>
      <c r="DW95" s="17">
        <f t="shared" si="46"/>
        <v>0</v>
      </c>
      <c r="DX95" s="17">
        <f t="shared" si="46"/>
        <v>0</v>
      </c>
      <c r="DY95" s="17">
        <f t="shared" si="46"/>
        <v>0</v>
      </c>
      <c r="DZ95" s="17">
        <f t="shared" si="46"/>
        <v>0</v>
      </c>
      <c r="EA95" s="17">
        <f t="shared" si="46"/>
        <v>0</v>
      </c>
      <c r="EB95" s="17">
        <f t="shared" ref="EB95:FX95" si="47">ROUND(EB26*2*$A$81,1)</f>
        <v>0</v>
      </c>
      <c r="EC95" s="17">
        <f t="shared" si="47"/>
        <v>0</v>
      </c>
      <c r="ED95" s="17">
        <f t="shared" si="47"/>
        <v>0</v>
      </c>
      <c r="EE95" s="17">
        <f t="shared" si="47"/>
        <v>0</v>
      </c>
      <c r="EF95" s="17">
        <f t="shared" si="47"/>
        <v>0</v>
      </c>
      <c r="EG95" s="17">
        <f t="shared" si="47"/>
        <v>0</v>
      </c>
      <c r="EH95" s="17">
        <f t="shared" si="47"/>
        <v>0</v>
      </c>
      <c r="EI95" s="17">
        <f t="shared" si="47"/>
        <v>0</v>
      </c>
      <c r="EJ95" s="17">
        <f t="shared" si="47"/>
        <v>0</v>
      </c>
      <c r="EK95" s="17">
        <f t="shared" si="47"/>
        <v>0</v>
      </c>
      <c r="EL95" s="17">
        <f t="shared" si="47"/>
        <v>0</v>
      </c>
      <c r="EM95" s="17">
        <f t="shared" si="47"/>
        <v>0</v>
      </c>
      <c r="EN95" s="17">
        <f t="shared" si="47"/>
        <v>0</v>
      </c>
      <c r="EO95" s="17">
        <f t="shared" si="47"/>
        <v>0</v>
      </c>
      <c r="EP95" s="17">
        <f t="shared" si="47"/>
        <v>0</v>
      </c>
      <c r="EQ95" s="17">
        <f t="shared" si="47"/>
        <v>0</v>
      </c>
      <c r="ER95" s="17">
        <f t="shared" si="47"/>
        <v>0</v>
      </c>
      <c r="ES95" s="17">
        <f t="shared" si="47"/>
        <v>0</v>
      </c>
      <c r="ET95" s="17">
        <f t="shared" si="47"/>
        <v>0</v>
      </c>
      <c r="EU95" s="17">
        <f t="shared" si="47"/>
        <v>0</v>
      </c>
      <c r="EV95" s="17">
        <f t="shared" si="47"/>
        <v>0</v>
      </c>
      <c r="EW95" s="17">
        <f t="shared" si="47"/>
        <v>0</v>
      </c>
      <c r="EX95" s="17">
        <f t="shared" si="47"/>
        <v>0</v>
      </c>
      <c r="EY95" s="17">
        <f t="shared" si="47"/>
        <v>0</v>
      </c>
      <c r="EZ95" s="17">
        <f t="shared" si="47"/>
        <v>0</v>
      </c>
      <c r="FA95" s="17">
        <f t="shared" si="47"/>
        <v>0</v>
      </c>
      <c r="FB95" s="17">
        <f t="shared" si="47"/>
        <v>0</v>
      </c>
      <c r="FC95" s="17">
        <f t="shared" si="47"/>
        <v>0</v>
      </c>
      <c r="FD95" s="17">
        <f t="shared" si="47"/>
        <v>0</v>
      </c>
      <c r="FE95" s="17">
        <f t="shared" si="47"/>
        <v>0</v>
      </c>
      <c r="FF95" s="17">
        <f t="shared" si="47"/>
        <v>0</v>
      </c>
      <c r="FG95" s="17">
        <f t="shared" si="47"/>
        <v>0</v>
      </c>
      <c r="FH95" s="17">
        <f t="shared" si="47"/>
        <v>0</v>
      </c>
      <c r="FI95" s="17">
        <f t="shared" si="47"/>
        <v>0</v>
      </c>
      <c r="FJ95" s="17">
        <f t="shared" si="47"/>
        <v>0</v>
      </c>
      <c r="FK95" s="17">
        <f t="shared" si="47"/>
        <v>0</v>
      </c>
      <c r="FL95" s="17">
        <f t="shared" si="47"/>
        <v>0</v>
      </c>
      <c r="FM95" s="17">
        <f t="shared" si="47"/>
        <v>0</v>
      </c>
      <c r="FN95" s="17">
        <f t="shared" si="47"/>
        <v>0</v>
      </c>
      <c r="FO95" s="17">
        <f t="shared" si="47"/>
        <v>0</v>
      </c>
      <c r="FP95" s="17">
        <f t="shared" si="47"/>
        <v>0</v>
      </c>
      <c r="FQ95" s="17">
        <f t="shared" si="47"/>
        <v>0</v>
      </c>
      <c r="FR95" s="17">
        <f t="shared" si="47"/>
        <v>0</v>
      </c>
      <c r="FS95" s="17">
        <f t="shared" si="47"/>
        <v>0</v>
      </c>
      <c r="FT95" s="17">
        <f t="shared" si="47"/>
        <v>0</v>
      </c>
      <c r="FU95" s="17">
        <f t="shared" si="47"/>
        <v>0</v>
      </c>
      <c r="FV95" s="17">
        <f t="shared" si="47"/>
        <v>0</v>
      </c>
      <c r="FW95" s="17">
        <f t="shared" si="47"/>
        <v>0</v>
      </c>
      <c r="FX95" s="17">
        <f t="shared" si="47"/>
        <v>0</v>
      </c>
      <c r="FY95" s="16">
        <f>SUM(C95:FX95)</f>
        <v>58</v>
      </c>
      <c r="FZ95" s="17"/>
      <c r="GA95" s="13"/>
      <c r="GB95" s="17"/>
      <c r="GC95" s="17"/>
      <c r="GD95" s="17"/>
      <c r="GE95" s="17"/>
      <c r="GF95" s="18"/>
      <c r="GG95" s="18"/>
      <c r="GH95" s="15"/>
      <c r="GI95" s="15"/>
      <c r="GJ95" s="15"/>
      <c r="GK95" s="15"/>
      <c r="GL95" s="15"/>
      <c r="GM95" s="15"/>
      <c r="GN95" s="19"/>
      <c r="GO95" s="19"/>
    </row>
    <row r="96" spans="1:197" s="12" customFormat="1" x14ac:dyDescent="0.2">
      <c r="A96" s="4" t="s">
        <v>368</v>
      </c>
      <c r="B96" s="2" t="s">
        <v>369</v>
      </c>
      <c r="C96" s="33">
        <f>C88+C91+C92+C93+C94+C95</f>
        <v>6086.7</v>
      </c>
      <c r="D96" s="33">
        <f>D88+D91+D92+D93+D94+D95</f>
        <v>38961.199999999997</v>
      </c>
      <c r="E96" s="33">
        <f t="shared" ref="E96:BP96" si="48">E88+E91+E92+E93+E94+E95</f>
        <v>7457.9000000000005</v>
      </c>
      <c r="F96" s="33">
        <f t="shared" si="48"/>
        <v>16048.1</v>
      </c>
      <c r="G96" s="33">
        <f t="shared" si="48"/>
        <v>1027.0999999999999</v>
      </c>
      <c r="H96" s="33">
        <f t="shared" si="48"/>
        <v>943.1</v>
      </c>
      <c r="I96" s="33">
        <f t="shared" si="48"/>
        <v>10051.299999999999</v>
      </c>
      <c r="J96" s="33">
        <f t="shared" si="48"/>
        <v>2085</v>
      </c>
      <c r="K96" s="33">
        <f t="shared" si="48"/>
        <v>295.60000000000002</v>
      </c>
      <c r="L96" s="33">
        <f t="shared" si="48"/>
        <v>2839.9</v>
      </c>
      <c r="M96" s="33">
        <f t="shared" si="48"/>
        <v>1470.7</v>
      </c>
      <c r="N96" s="33">
        <f t="shared" si="48"/>
        <v>50435.3</v>
      </c>
      <c r="O96" s="33">
        <f t="shared" si="48"/>
        <v>14882</v>
      </c>
      <c r="P96" s="33">
        <f t="shared" si="48"/>
        <v>162.19999999999999</v>
      </c>
      <c r="Q96" s="33">
        <f t="shared" si="48"/>
        <v>36964.699999999997</v>
      </c>
      <c r="R96" s="33">
        <f t="shared" si="48"/>
        <v>439.5</v>
      </c>
      <c r="S96" s="33">
        <f t="shared" si="48"/>
        <v>1446.6</v>
      </c>
      <c r="T96" s="33">
        <f t="shared" si="48"/>
        <v>144.10000000000002</v>
      </c>
      <c r="U96" s="33">
        <f t="shared" si="48"/>
        <v>60.400000000000006</v>
      </c>
      <c r="V96" s="33">
        <f t="shared" si="48"/>
        <v>268.3</v>
      </c>
      <c r="W96" s="33">
        <f t="shared" si="48"/>
        <v>61.400000000000006</v>
      </c>
      <c r="X96" s="33">
        <f t="shared" si="48"/>
        <v>47</v>
      </c>
      <c r="Y96" s="33">
        <f t="shared" si="48"/>
        <v>520.29999999999995</v>
      </c>
      <c r="Z96" s="33">
        <f t="shared" si="48"/>
        <v>263.3</v>
      </c>
      <c r="AA96" s="33">
        <f t="shared" si="48"/>
        <v>27207.8</v>
      </c>
      <c r="AB96" s="33">
        <f t="shared" si="48"/>
        <v>28408.400000000001</v>
      </c>
      <c r="AC96" s="33">
        <f t="shared" si="48"/>
        <v>920.8</v>
      </c>
      <c r="AD96" s="33">
        <f t="shared" si="48"/>
        <v>1086.0999999999999</v>
      </c>
      <c r="AE96" s="33">
        <f t="shared" si="48"/>
        <v>110.6</v>
      </c>
      <c r="AF96" s="33">
        <f t="shared" si="48"/>
        <v>173.7</v>
      </c>
      <c r="AG96" s="33">
        <f t="shared" si="48"/>
        <v>892</v>
      </c>
      <c r="AH96" s="33">
        <f t="shared" si="48"/>
        <v>1039</v>
      </c>
      <c r="AI96" s="33">
        <f t="shared" si="48"/>
        <v>331.1</v>
      </c>
      <c r="AJ96" s="33">
        <f t="shared" si="48"/>
        <v>240.3</v>
      </c>
      <c r="AK96" s="33">
        <f t="shared" si="48"/>
        <v>212.7</v>
      </c>
      <c r="AL96" s="33">
        <f t="shared" si="48"/>
        <v>267</v>
      </c>
      <c r="AM96" s="33">
        <f t="shared" si="48"/>
        <v>475.40000000000003</v>
      </c>
      <c r="AN96" s="33">
        <f t="shared" si="48"/>
        <v>426.7</v>
      </c>
      <c r="AO96" s="33">
        <f t="shared" si="48"/>
        <v>5022.8</v>
      </c>
      <c r="AP96" s="33">
        <f t="shared" si="48"/>
        <v>77098.5</v>
      </c>
      <c r="AQ96" s="33">
        <f t="shared" si="48"/>
        <v>264.2</v>
      </c>
      <c r="AR96" s="33">
        <f t="shared" si="48"/>
        <v>58063.6</v>
      </c>
      <c r="AS96" s="33">
        <f t="shared" si="48"/>
        <v>6275.2000000000007</v>
      </c>
      <c r="AT96" s="33">
        <f t="shared" si="48"/>
        <v>2522.1</v>
      </c>
      <c r="AU96" s="33">
        <f t="shared" si="48"/>
        <v>354.3</v>
      </c>
      <c r="AV96" s="33">
        <f t="shared" si="48"/>
        <v>298.5</v>
      </c>
      <c r="AW96" s="33">
        <f t="shared" si="48"/>
        <v>214.3</v>
      </c>
      <c r="AX96" s="33">
        <f t="shared" si="48"/>
        <v>40.4</v>
      </c>
      <c r="AY96" s="33">
        <f t="shared" si="48"/>
        <v>567.5</v>
      </c>
      <c r="AZ96" s="33">
        <f t="shared" si="48"/>
        <v>10396.9</v>
      </c>
      <c r="BA96" s="33">
        <f t="shared" si="48"/>
        <v>8661</v>
      </c>
      <c r="BB96" s="33">
        <f t="shared" si="48"/>
        <v>7322.3</v>
      </c>
      <c r="BC96" s="33">
        <f t="shared" si="48"/>
        <v>30085</v>
      </c>
      <c r="BD96" s="33">
        <f t="shared" si="48"/>
        <v>4380.5</v>
      </c>
      <c r="BE96" s="33">
        <f t="shared" si="48"/>
        <v>1429.7</v>
      </c>
      <c r="BF96" s="33">
        <f t="shared" si="48"/>
        <v>22687.9</v>
      </c>
      <c r="BG96" s="33">
        <f t="shared" si="48"/>
        <v>951.7</v>
      </c>
      <c r="BH96" s="33">
        <f t="shared" si="48"/>
        <v>643</v>
      </c>
      <c r="BI96" s="33">
        <f t="shared" si="48"/>
        <v>224.2</v>
      </c>
      <c r="BJ96" s="33">
        <f t="shared" si="48"/>
        <v>5766.1</v>
      </c>
      <c r="BK96" s="33">
        <f t="shared" si="48"/>
        <v>14159.9</v>
      </c>
      <c r="BL96" s="33">
        <f t="shared" si="48"/>
        <v>161.89999999999998</v>
      </c>
      <c r="BM96" s="33">
        <f t="shared" si="48"/>
        <v>292</v>
      </c>
      <c r="BN96" s="33">
        <f t="shared" si="48"/>
        <v>3735.1000000000004</v>
      </c>
      <c r="BO96" s="33">
        <f t="shared" si="48"/>
        <v>1595.8999999999999</v>
      </c>
      <c r="BP96" s="33">
        <f t="shared" si="48"/>
        <v>207.6</v>
      </c>
      <c r="BQ96" s="33">
        <f t="shared" ref="BQ96:EB96" si="49">BQ88+BQ91+BQ92+BQ93+BQ94+BQ95</f>
        <v>5440.5</v>
      </c>
      <c r="BR96" s="33">
        <f t="shared" si="49"/>
        <v>4525.4000000000005</v>
      </c>
      <c r="BS96" s="33">
        <f t="shared" si="49"/>
        <v>1117.5</v>
      </c>
      <c r="BT96" s="33">
        <f t="shared" si="49"/>
        <v>336.6</v>
      </c>
      <c r="BU96" s="33">
        <f t="shared" si="49"/>
        <v>437.8</v>
      </c>
      <c r="BV96" s="33">
        <f t="shared" si="49"/>
        <v>1266.5</v>
      </c>
      <c r="BW96" s="33">
        <f t="shared" si="49"/>
        <v>1728.4</v>
      </c>
      <c r="BX96" s="33">
        <f t="shared" si="49"/>
        <v>80</v>
      </c>
      <c r="BY96" s="33">
        <f t="shared" si="49"/>
        <v>547.30000000000007</v>
      </c>
      <c r="BZ96" s="33">
        <f t="shared" si="49"/>
        <v>223.29999999999998</v>
      </c>
      <c r="CA96" s="33">
        <f t="shared" si="49"/>
        <v>187.9</v>
      </c>
      <c r="CB96" s="33">
        <f t="shared" si="49"/>
        <v>80588.400000000009</v>
      </c>
      <c r="CC96" s="33">
        <f t="shared" si="49"/>
        <v>172.5</v>
      </c>
      <c r="CD96" s="33">
        <f t="shared" si="49"/>
        <v>77.5</v>
      </c>
      <c r="CE96" s="33">
        <f t="shared" si="49"/>
        <v>148.5</v>
      </c>
      <c r="CF96" s="33">
        <f t="shared" si="49"/>
        <v>123.7</v>
      </c>
      <c r="CG96" s="33">
        <f t="shared" si="49"/>
        <v>170.9</v>
      </c>
      <c r="CH96" s="33">
        <f t="shared" si="49"/>
        <v>121.8</v>
      </c>
      <c r="CI96" s="33">
        <f t="shared" si="49"/>
        <v>731</v>
      </c>
      <c r="CJ96" s="33">
        <f t="shared" si="49"/>
        <v>1077.0999999999999</v>
      </c>
      <c r="CK96" s="33">
        <f t="shared" si="49"/>
        <v>4790.6000000000004</v>
      </c>
      <c r="CL96" s="33">
        <f t="shared" si="49"/>
        <v>1323.4</v>
      </c>
      <c r="CM96" s="33">
        <f t="shared" si="49"/>
        <v>751</v>
      </c>
      <c r="CN96" s="33">
        <f t="shared" si="49"/>
        <v>26645.1</v>
      </c>
      <c r="CO96" s="33">
        <f t="shared" si="49"/>
        <v>14863.8</v>
      </c>
      <c r="CP96" s="33">
        <f t="shared" si="49"/>
        <v>1105.8999999999999</v>
      </c>
      <c r="CQ96" s="33">
        <f t="shared" si="49"/>
        <v>1375.2</v>
      </c>
      <c r="CR96" s="33">
        <f t="shared" si="49"/>
        <v>191.9</v>
      </c>
      <c r="CS96" s="33">
        <f t="shared" si="49"/>
        <v>364.6</v>
      </c>
      <c r="CT96" s="33">
        <f t="shared" si="49"/>
        <v>98</v>
      </c>
      <c r="CU96" s="33">
        <f t="shared" si="49"/>
        <v>31.2</v>
      </c>
      <c r="CV96" s="33">
        <f t="shared" si="49"/>
        <v>53.800000000000004</v>
      </c>
      <c r="CW96" s="33">
        <f t="shared" si="49"/>
        <v>161.19999999999999</v>
      </c>
      <c r="CX96" s="33">
        <f t="shared" si="49"/>
        <v>444.4</v>
      </c>
      <c r="CY96" s="33">
        <f t="shared" si="49"/>
        <v>43.9</v>
      </c>
      <c r="CZ96" s="33">
        <f t="shared" si="49"/>
        <v>2257.7000000000003</v>
      </c>
      <c r="DA96" s="33">
        <f t="shared" si="49"/>
        <v>190.8</v>
      </c>
      <c r="DB96" s="33">
        <f t="shared" si="49"/>
        <v>314.60000000000002</v>
      </c>
      <c r="DC96" s="33">
        <f t="shared" si="49"/>
        <v>183.4</v>
      </c>
      <c r="DD96" s="33">
        <f t="shared" si="49"/>
        <v>118.7</v>
      </c>
      <c r="DE96" s="33">
        <f t="shared" si="49"/>
        <v>481</v>
      </c>
      <c r="DF96" s="33">
        <f t="shared" si="49"/>
        <v>21581</v>
      </c>
      <c r="DG96" s="33">
        <f t="shared" si="49"/>
        <v>90.4</v>
      </c>
      <c r="DH96" s="33">
        <f t="shared" si="49"/>
        <v>2197</v>
      </c>
      <c r="DI96" s="33">
        <f t="shared" si="49"/>
        <v>2772.1</v>
      </c>
      <c r="DJ96" s="33">
        <f t="shared" si="49"/>
        <v>705.9</v>
      </c>
      <c r="DK96" s="33">
        <f t="shared" si="49"/>
        <v>382.9</v>
      </c>
      <c r="DL96" s="33">
        <f t="shared" si="49"/>
        <v>5981.8</v>
      </c>
      <c r="DM96" s="33">
        <f t="shared" si="49"/>
        <v>302.39999999999998</v>
      </c>
      <c r="DN96" s="33">
        <f t="shared" si="49"/>
        <v>1453.6</v>
      </c>
      <c r="DO96" s="33">
        <f t="shared" si="49"/>
        <v>2975.1</v>
      </c>
      <c r="DP96" s="33">
        <f t="shared" si="49"/>
        <v>198.39999999999998</v>
      </c>
      <c r="DQ96" s="33">
        <f t="shared" si="49"/>
        <v>491.8</v>
      </c>
      <c r="DR96" s="33">
        <f t="shared" si="49"/>
        <v>1320</v>
      </c>
      <c r="DS96" s="33">
        <f t="shared" si="49"/>
        <v>812.09999999999991</v>
      </c>
      <c r="DT96" s="33">
        <f t="shared" si="49"/>
        <v>157.39999999999998</v>
      </c>
      <c r="DU96" s="33">
        <f t="shared" si="49"/>
        <v>409.2</v>
      </c>
      <c r="DV96" s="33">
        <f t="shared" si="49"/>
        <v>205.6</v>
      </c>
      <c r="DW96" s="33">
        <f t="shared" si="49"/>
        <v>356.09999999999997</v>
      </c>
      <c r="DX96" s="33">
        <f t="shared" si="49"/>
        <v>197.4</v>
      </c>
      <c r="DY96" s="33">
        <f t="shared" si="49"/>
        <v>329.59999999999997</v>
      </c>
      <c r="DZ96" s="33">
        <f t="shared" si="49"/>
        <v>1077.7</v>
      </c>
      <c r="EA96" s="33">
        <f t="shared" si="49"/>
        <v>514.79999999999995</v>
      </c>
      <c r="EB96" s="33">
        <f t="shared" si="49"/>
        <v>589.29999999999995</v>
      </c>
      <c r="EC96" s="33">
        <f t="shared" ref="EC96:FX96" si="50">EC88+EC91+EC92+EC93+EC94+EC95</f>
        <v>290.39999999999998</v>
      </c>
      <c r="ED96" s="33">
        <f t="shared" si="50"/>
        <v>1652.2</v>
      </c>
      <c r="EE96" s="33">
        <f t="shared" si="50"/>
        <v>218.8</v>
      </c>
      <c r="EF96" s="33">
        <f t="shared" si="50"/>
        <v>1567.9</v>
      </c>
      <c r="EG96" s="33">
        <f t="shared" si="50"/>
        <v>273</v>
      </c>
      <c r="EH96" s="33">
        <f t="shared" si="50"/>
        <v>223.5</v>
      </c>
      <c r="EI96" s="33">
        <f t="shared" si="50"/>
        <v>17058</v>
      </c>
      <c r="EJ96" s="33">
        <f t="shared" si="50"/>
        <v>8694.5</v>
      </c>
      <c r="EK96" s="33">
        <f t="shared" si="50"/>
        <v>645.09999999999991</v>
      </c>
      <c r="EL96" s="33">
        <f t="shared" si="50"/>
        <v>464</v>
      </c>
      <c r="EM96" s="33">
        <f t="shared" si="50"/>
        <v>547.6</v>
      </c>
      <c r="EN96" s="33">
        <f t="shared" si="50"/>
        <v>1025.6999999999998</v>
      </c>
      <c r="EO96" s="33">
        <f t="shared" si="50"/>
        <v>464.79999999999995</v>
      </c>
      <c r="EP96" s="33">
        <f t="shared" si="50"/>
        <v>382.5</v>
      </c>
      <c r="EQ96" s="33">
        <f t="shared" si="50"/>
        <v>2268.9</v>
      </c>
      <c r="ER96" s="33">
        <f t="shared" si="50"/>
        <v>382.7</v>
      </c>
      <c r="ES96" s="33">
        <f t="shared" si="50"/>
        <v>112</v>
      </c>
      <c r="ET96" s="33">
        <f t="shared" si="50"/>
        <v>196.79999999999998</v>
      </c>
      <c r="EU96" s="33">
        <f t="shared" si="50"/>
        <v>587.20000000000005</v>
      </c>
      <c r="EV96" s="33">
        <f t="shared" si="50"/>
        <v>64.5</v>
      </c>
      <c r="EW96" s="33">
        <f t="shared" si="50"/>
        <v>777.3</v>
      </c>
      <c r="EX96" s="33">
        <f t="shared" si="50"/>
        <v>254.9</v>
      </c>
      <c r="EY96" s="33">
        <f t="shared" si="50"/>
        <v>242.8</v>
      </c>
      <c r="EZ96" s="33">
        <f t="shared" si="50"/>
        <v>122.4</v>
      </c>
      <c r="FA96" s="33">
        <f t="shared" si="50"/>
        <v>2950.4</v>
      </c>
      <c r="FB96" s="33">
        <f t="shared" si="50"/>
        <v>383.09999999999997</v>
      </c>
      <c r="FC96" s="33">
        <f t="shared" si="50"/>
        <v>2594.6</v>
      </c>
      <c r="FD96" s="33">
        <f t="shared" si="50"/>
        <v>358.5</v>
      </c>
      <c r="FE96" s="33">
        <f t="shared" si="50"/>
        <v>100.6</v>
      </c>
      <c r="FF96" s="33">
        <f t="shared" si="50"/>
        <v>186</v>
      </c>
      <c r="FG96" s="33">
        <f t="shared" si="50"/>
        <v>113.1</v>
      </c>
      <c r="FH96" s="33">
        <f t="shared" si="50"/>
        <v>91.399999999999991</v>
      </c>
      <c r="FI96" s="33">
        <f t="shared" si="50"/>
        <v>1808.3</v>
      </c>
      <c r="FJ96" s="33">
        <f t="shared" si="50"/>
        <v>1785.5</v>
      </c>
      <c r="FK96" s="33">
        <f t="shared" si="50"/>
        <v>2142</v>
      </c>
      <c r="FL96" s="33">
        <f t="shared" si="50"/>
        <v>4481</v>
      </c>
      <c r="FM96" s="33">
        <f t="shared" si="50"/>
        <v>3161.5</v>
      </c>
      <c r="FN96" s="33">
        <f t="shared" si="50"/>
        <v>19228.900000000001</v>
      </c>
      <c r="FO96" s="33">
        <f t="shared" si="50"/>
        <v>1090.3</v>
      </c>
      <c r="FP96" s="33">
        <f t="shared" si="50"/>
        <v>2246</v>
      </c>
      <c r="FQ96" s="33">
        <f t="shared" si="50"/>
        <v>815.7</v>
      </c>
      <c r="FR96" s="33">
        <f t="shared" si="50"/>
        <v>152.80000000000001</v>
      </c>
      <c r="FS96" s="33">
        <f t="shared" si="50"/>
        <v>170.8</v>
      </c>
      <c r="FT96" s="33">
        <f t="shared" si="50"/>
        <v>87.5</v>
      </c>
      <c r="FU96" s="33">
        <f t="shared" si="50"/>
        <v>774.5</v>
      </c>
      <c r="FV96" s="33">
        <f t="shared" si="50"/>
        <v>684.2</v>
      </c>
      <c r="FW96" s="33">
        <f t="shared" si="50"/>
        <v>156</v>
      </c>
      <c r="FX96" s="33">
        <f t="shared" si="50"/>
        <v>77.7</v>
      </c>
      <c r="FY96" s="16">
        <f>SUM(C94:FX94)</f>
        <v>8173.5</v>
      </c>
      <c r="FZ96" s="17">
        <f t="shared" ref="FZ96:FZ103" si="51">SUM(C96:FX96)</f>
        <v>802327.70000000042</v>
      </c>
      <c r="GA96" s="17"/>
      <c r="GB96" s="17"/>
      <c r="GC96" s="17"/>
      <c r="GD96" s="17"/>
      <c r="GE96" s="17"/>
      <c r="GF96" s="18"/>
      <c r="GG96" s="18"/>
      <c r="GH96" s="15"/>
      <c r="GI96" s="15"/>
      <c r="GJ96" s="15"/>
      <c r="GK96" s="15"/>
      <c r="GL96" s="15"/>
      <c r="GM96" s="15"/>
      <c r="GN96" s="19"/>
      <c r="GO96" s="19"/>
    </row>
    <row r="97" spans="1:203" s="12" customFormat="1" x14ac:dyDescent="0.2">
      <c r="A97" s="4" t="s">
        <v>370</v>
      </c>
      <c r="B97" s="2" t="s">
        <v>371</v>
      </c>
      <c r="C97" s="17">
        <f t="shared" ref="C97:BO97" si="52">C8</f>
        <v>1</v>
      </c>
      <c r="D97" s="17">
        <f t="shared" si="52"/>
        <v>0</v>
      </c>
      <c r="E97" s="17">
        <f t="shared" si="52"/>
        <v>0</v>
      </c>
      <c r="F97" s="17">
        <f t="shared" si="52"/>
        <v>0</v>
      </c>
      <c r="G97" s="17">
        <f t="shared" si="52"/>
        <v>0</v>
      </c>
      <c r="H97" s="17">
        <f t="shared" si="52"/>
        <v>5</v>
      </c>
      <c r="I97" s="17">
        <f t="shared" si="52"/>
        <v>0</v>
      </c>
      <c r="J97" s="17">
        <f t="shared" si="52"/>
        <v>0</v>
      </c>
      <c r="K97" s="17">
        <f t="shared" si="52"/>
        <v>0</v>
      </c>
      <c r="L97" s="17">
        <f t="shared" si="52"/>
        <v>0</v>
      </c>
      <c r="M97" s="17">
        <f t="shared" si="52"/>
        <v>0</v>
      </c>
      <c r="N97" s="17">
        <f t="shared" si="52"/>
        <v>0</v>
      </c>
      <c r="O97" s="17">
        <f t="shared" si="52"/>
        <v>0</v>
      </c>
      <c r="P97" s="17">
        <f t="shared" si="52"/>
        <v>0</v>
      </c>
      <c r="Q97" s="17">
        <f t="shared" si="52"/>
        <v>134</v>
      </c>
      <c r="R97" s="17">
        <f t="shared" si="52"/>
        <v>0</v>
      </c>
      <c r="S97" s="17">
        <f t="shared" si="52"/>
        <v>0</v>
      </c>
      <c r="T97" s="17">
        <f t="shared" si="52"/>
        <v>0</v>
      </c>
      <c r="U97" s="17">
        <f t="shared" si="52"/>
        <v>0</v>
      </c>
      <c r="V97" s="17">
        <f t="shared" si="52"/>
        <v>0</v>
      </c>
      <c r="W97" s="17">
        <f t="shared" si="52"/>
        <v>0</v>
      </c>
      <c r="X97" s="17">
        <f t="shared" si="52"/>
        <v>0</v>
      </c>
      <c r="Y97" s="17">
        <f t="shared" si="52"/>
        <v>0</v>
      </c>
      <c r="Z97" s="17">
        <f t="shared" si="52"/>
        <v>1</v>
      </c>
      <c r="AA97" s="17">
        <f t="shared" si="52"/>
        <v>0</v>
      </c>
      <c r="AB97" s="17">
        <f t="shared" si="52"/>
        <v>0</v>
      </c>
      <c r="AC97" s="17">
        <f t="shared" si="52"/>
        <v>2</v>
      </c>
      <c r="AD97" s="17">
        <f t="shared" si="52"/>
        <v>0</v>
      </c>
      <c r="AE97" s="17">
        <f t="shared" si="52"/>
        <v>0</v>
      </c>
      <c r="AF97" s="17">
        <f t="shared" si="52"/>
        <v>0</v>
      </c>
      <c r="AG97" s="17">
        <f t="shared" si="52"/>
        <v>0</v>
      </c>
      <c r="AH97" s="17">
        <f t="shared" si="52"/>
        <v>0</v>
      </c>
      <c r="AI97" s="17">
        <f t="shared" si="52"/>
        <v>0</v>
      </c>
      <c r="AJ97" s="17">
        <f t="shared" si="52"/>
        <v>0</v>
      </c>
      <c r="AK97" s="17">
        <f t="shared" si="52"/>
        <v>0</v>
      </c>
      <c r="AL97" s="17">
        <f t="shared" si="52"/>
        <v>0</v>
      </c>
      <c r="AM97" s="17">
        <f t="shared" si="52"/>
        <v>0</v>
      </c>
      <c r="AN97" s="17">
        <f t="shared" si="52"/>
        <v>0</v>
      </c>
      <c r="AO97" s="17">
        <f t="shared" si="52"/>
        <v>12</v>
      </c>
      <c r="AP97" s="17">
        <f t="shared" si="52"/>
        <v>46</v>
      </c>
      <c r="AQ97" s="17">
        <f t="shared" si="52"/>
        <v>0</v>
      </c>
      <c r="AR97" s="17">
        <f t="shared" si="52"/>
        <v>0</v>
      </c>
      <c r="AS97" s="17">
        <f t="shared" si="52"/>
        <v>5</v>
      </c>
      <c r="AT97" s="17">
        <f t="shared" si="52"/>
        <v>0</v>
      </c>
      <c r="AU97" s="17">
        <f t="shared" si="52"/>
        <v>0</v>
      </c>
      <c r="AV97" s="17">
        <f t="shared" si="52"/>
        <v>0</v>
      </c>
      <c r="AW97" s="17">
        <f t="shared" si="52"/>
        <v>0</v>
      </c>
      <c r="AX97" s="17">
        <f t="shared" si="52"/>
        <v>0</v>
      </c>
      <c r="AY97" s="17">
        <f t="shared" si="52"/>
        <v>0</v>
      </c>
      <c r="AZ97" s="17">
        <f t="shared" si="52"/>
        <v>0</v>
      </c>
      <c r="BA97" s="17">
        <f t="shared" si="52"/>
        <v>3.5</v>
      </c>
      <c r="BB97" s="17">
        <f t="shared" si="52"/>
        <v>0</v>
      </c>
      <c r="BC97" s="17">
        <f t="shared" si="52"/>
        <v>4.5</v>
      </c>
      <c r="BD97" s="17">
        <f t="shared" si="52"/>
        <v>0</v>
      </c>
      <c r="BE97" s="17">
        <f t="shared" si="52"/>
        <v>0</v>
      </c>
      <c r="BF97" s="17">
        <f t="shared" si="52"/>
        <v>0</v>
      </c>
      <c r="BG97" s="17">
        <f t="shared" si="52"/>
        <v>0</v>
      </c>
      <c r="BH97" s="17">
        <f t="shared" si="52"/>
        <v>0</v>
      </c>
      <c r="BI97" s="17">
        <f t="shared" si="52"/>
        <v>0</v>
      </c>
      <c r="BJ97" s="17">
        <f t="shared" si="52"/>
        <v>0</v>
      </c>
      <c r="BK97" s="17">
        <f t="shared" si="52"/>
        <v>0</v>
      </c>
      <c r="BL97" s="17">
        <f t="shared" si="52"/>
        <v>10.5</v>
      </c>
      <c r="BM97" s="17">
        <f t="shared" si="52"/>
        <v>0</v>
      </c>
      <c r="BN97" s="17">
        <f t="shared" si="52"/>
        <v>0</v>
      </c>
      <c r="BO97" s="17">
        <f t="shared" si="52"/>
        <v>0</v>
      </c>
      <c r="BP97" s="17">
        <f t="shared" ref="BP97:EA97" si="53">BP8</f>
        <v>0</v>
      </c>
      <c r="BQ97" s="17">
        <f t="shared" si="53"/>
        <v>0</v>
      </c>
      <c r="BR97" s="17">
        <f t="shared" si="53"/>
        <v>0</v>
      </c>
      <c r="BS97" s="17">
        <f t="shared" si="53"/>
        <v>0</v>
      </c>
      <c r="BT97" s="17">
        <f t="shared" si="53"/>
        <v>0</v>
      </c>
      <c r="BU97" s="17">
        <f t="shared" si="53"/>
        <v>0</v>
      </c>
      <c r="BV97" s="17">
        <f t="shared" si="53"/>
        <v>0</v>
      </c>
      <c r="BW97" s="17">
        <f t="shared" si="53"/>
        <v>0</v>
      </c>
      <c r="BX97" s="17">
        <f t="shared" si="53"/>
        <v>0</v>
      </c>
      <c r="BY97" s="17">
        <f t="shared" si="53"/>
        <v>0</v>
      </c>
      <c r="BZ97" s="17">
        <f t="shared" si="53"/>
        <v>0</v>
      </c>
      <c r="CA97" s="17">
        <f t="shared" si="53"/>
        <v>0</v>
      </c>
      <c r="CB97" s="17">
        <f t="shared" si="53"/>
        <v>9</v>
      </c>
      <c r="CC97" s="17">
        <f t="shared" si="53"/>
        <v>0</v>
      </c>
      <c r="CD97" s="17">
        <f t="shared" si="53"/>
        <v>0</v>
      </c>
      <c r="CE97" s="17">
        <f t="shared" si="53"/>
        <v>0</v>
      </c>
      <c r="CF97" s="17">
        <f t="shared" si="53"/>
        <v>0</v>
      </c>
      <c r="CG97" s="17">
        <f t="shared" si="53"/>
        <v>0</v>
      </c>
      <c r="CH97" s="17">
        <f t="shared" si="53"/>
        <v>0</v>
      </c>
      <c r="CI97" s="17">
        <f t="shared" si="53"/>
        <v>0</v>
      </c>
      <c r="CJ97" s="17">
        <f t="shared" si="53"/>
        <v>0</v>
      </c>
      <c r="CK97" s="17">
        <f t="shared" si="53"/>
        <v>0</v>
      </c>
      <c r="CL97" s="17">
        <f t="shared" si="53"/>
        <v>0</v>
      </c>
      <c r="CM97" s="17">
        <f t="shared" si="53"/>
        <v>0</v>
      </c>
      <c r="CN97" s="17">
        <f t="shared" si="53"/>
        <v>12.5</v>
      </c>
      <c r="CO97" s="17">
        <f t="shared" si="53"/>
        <v>7.5</v>
      </c>
      <c r="CP97" s="17">
        <f t="shared" si="53"/>
        <v>0</v>
      </c>
      <c r="CQ97" s="17">
        <f t="shared" si="53"/>
        <v>1</v>
      </c>
      <c r="CR97" s="17">
        <f t="shared" si="53"/>
        <v>0</v>
      </c>
      <c r="CS97" s="17">
        <f t="shared" si="53"/>
        <v>0</v>
      </c>
      <c r="CT97" s="17">
        <f t="shared" si="53"/>
        <v>0</v>
      </c>
      <c r="CU97" s="17">
        <f t="shared" si="53"/>
        <v>0</v>
      </c>
      <c r="CV97" s="17">
        <f t="shared" si="53"/>
        <v>0</v>
      </c>
      <c r="CW97" s="17">
        <f t="shared" si="53"/>
        <v>0</v>
      </c>
      <c r="CX97" s="17">
        <f t="shared" si="53"/>
        <v>0</v>
      </c>
      <c r="CY97" s="17">
        <f t="shared" si="53"/>
        <v>0</v>
      </c>
      <c r="CZ97" s="17">
        <f t="shared" si="53"/>
        <v>0</v>
      </c>
      <c r="DA97" s="17">
        <f t="shared" si="53"/>
        <v>0</v>
      </c>
      <c r="DB97" s="17">
        <f t="shared" si="53"/>
        <v>0</v>
      </c>
      <c r="DC97" s="17">
        <f t="shared" si="53"/>
        <v>0</v>
      </c>
      <c r="DD97" s="17">
        <f t="shared" si="53"/>
        <v>0</v>
      </c>
      <c r="DE97" s="17">
        <f t="shared" si="53"/>
        <v>0</v>
      </c>
      <c r="DF97" s="17">
        <f t="shared" si="53"/>
        <v>7</v>
      </c>
      <c r="DG97" s="17">
        <f t="shared" si="53"/>
        <v>0</v>
      </c>
      <c r="DH97" s="17">
        <f t="shared" si="53"/>
        <v>0</v>
      </c>
      <c r="DI97" s="17">
        <f t="shared" si="53"/>
        <v>1</v>
      </c>
      <c r="DJ97" s="17">
        <f t="shared" si="53"/>
        <v>0</v>
      </c>
      <c r="DK97" s="17">
        <f t="shared" si="53"/>
        <v>0</v>
      </c>
      <c r="DL97" s="17">
        <f t="shared" si="53"/>
        <v>0</v>
      </c>
      <c r="DM97" s="17">
        <f t="shared" si="53"/>
        <v>0</v>
      </c>
      <c r="DN97" s="17">
        <f t="shared" si="53"/>
        <v>0</v>
      </c>
      <c r="DO97" s="17">
        <f t="shared" si="53"/>
        <v>0</v>
      </c>
      <c r="DP97" s="17">
        <f t="shared" si="53"/>
        <v>0</v>
      </c>
      <c r="DQ97" s="17">
        <f t="shared" si="53"/>
        <v>0</v>
      </c>
      <c r="DR97" s="17">
        <f t="shared" si="53"/>
        <v>0</v>
      </c>
      <c r="DS97" s="17">
        <f t="shared" si="53"/>
        <v>0</v>
      </c>
      <c r="DT97" s="17">
        <f t="shared" si="53"/>
        <v>0</v>
      </c>
      <c r="DU97" s="17">
        <f t="shared" si="53"/>
        <v>0</v>
      </c>
      <c r="DV97" s="17">
        <f t="shared" si="53"/>
        <v>0</v>
      </c>
      <c r="DW97" s="17">
        <f t="shared" si="53"/>
        <v>0</v>
      </c>
      <c r="DX97" s="17">
        <f t="shared" si="53"/>
        <v>0</v>
      </c>
      <c r="DY97" s="17">
        <f t="shared" si="53"/>
        <v>0</v>
      </c>
      <c r="DZ97" s="17">
        <f t="shared" si="53"/>
        <v>3</v>
      </c>
      <c r="EA97" s="17">
        <f t="shared" si="53"/>
        <v>1</v>
      </c>
      <c r="EB97" s="17">
        <f t="shared" ref="EB97:FX97" si="54">EB8</f>
        <v>0</v>
      </c>
      <c r="EC97" s="17">
        <f t="shared" si="54"/>
        <v>0</v>
      </c>
      <c r="ED97" s="17">
        <f t="shared" si="54"/>
        <v>0</v>
      </c>
      <c r="EE97" s="17">
        <f t="shared" si="54"/>
        <v>0</v>
      </c>
      <c r="EF97" s="17">
        <f t="shared" si="54"/>
        <v>7</v>
      </c>
      <c r="EG97" s="17">
        <f t="shared" si="54"/>
        <v>0</v>
      </c>
      <c r="EH97" s="17">
        <f t="shared" si="54"/>
        <v>0</v>
      </c>
      <c r="EI97" s="17">
        <f t="shared" si="54"/>
        <v>0</v>
      </c>
      <c r="EJ97" s="17">
        <f t="shared" si="54"/>
        <v>0</v>
      </c>
      <c r="EK97" s="17">
        <f t="shared" si="54"/>
        <v>0</v>
      </c>
      <c r="EL97" s="17">
        <f t="shared" si="54"/>
        <v>0</v>
      </c>
      <c r="EM97" s="17">
        <f t="shared" si="54"/>
        <v>0</v>
      </c>
      <c r="EN97" s="17">
        <f t="shared" si="54"/>
        <v>0</v>
      </c>
      <c r="EO97" s="17">
        <f t="shared" si="54"/>
        <v>0</v>
      </c>
      <c r="EP97" s="17">
        <f t="shared" si="54"/>
        <v>0</v>
      </c>
      <c r="EQ97" s="17">
        <f t="shared" si="54"/>
        <v>0</v>
      </c>
      <c r="ER97" s="17">
        <f t="shared" si="54"/>
        <v>0</v>
      </c>
      <c r="ES97" s="17">
        <f t="shared" si="54"/>
        <v>0</v>
      </c>
      <c r="ET97" s="17">
        <f t="shared" si="54"/>
        <v>0</v>
      </c>
      <c r="EU97" s="17">
        <f t="shared" si="54"/>
        <v>0</v>
      </c>
      <c r="EV97" s="17">
        <f t="shared" si="54"/>
        <v>0</v>
      </c>
      <c r="EW97" s="17">
        <f t="shared" si="54"/>
        <v>0</v>
      </c>
      <c r="EX97" s="17">
        <f t="shared" si="54"/>
        <v>1</v>
      </c>
      <c r="EY97" s="17">
        <f t="shared" si="54"/>
        <v>0</v>
      </c>
      <c r="EZ97" s="17">
        <f t="shared" si="54"/>
        <v>0</v>
      </c>
      <c r="FA97" s="17">
        <f t="shared" si="54"/>
        <v>0</v>
      </c>
      <c r="FB97" s="17">
        <f t="shared" si="54"/>
        <v>0</v>
      </c>
      <c r="FC97" s="17">
        <f t="shared" si="54"/>
        <v>0</v>
      </c>
      <c r="FD97" s="17">
        <f t="shared" si="54"/>
        <v>0</v>
      </c>
      <c r="FE97" s="17">
        <f t="shared" si="54"/>
        <v>0</v>
      </c>
      <c r="FF97" s="17">
        <f t="shared" si="54"/>
        <v>0</v>
      </c>
      <c r="FG97" s="17">
        <f t="shared" si="54"/>
        <v>0</v>
      </c>
      <c r="FH97" s="17">
        <f t="shared" si="54"/>
        <v>0</v>
      </c>
      <c r="FI97" s="17">
        <f t="shared" si="54"/>
        <v>0</v>
      </c>
      <c r="FJ97" s="17">
        <f t="shared" si="54"/>
        <v>0</v>
      </c>
      <c r="FK97" s="17">
        <f t="shared" si="54"/>
        <v>0</v>
      </c>
      <c r="FL97" s="17">
        <f t="shared" si="54"/>
        <v>0</v>
      </c>
      <c r="FM97" s="17">
        <f t="shared" si="54"/>
        <v>0</v>
      </c>
      <c r="FN97" s="17">
        <f t="shared" si="54"/>
        <v>7</v>
      </c>
      <c r="FO97" s="17">
        <f t="shared" si="54"/>
        <v>0</v>
      </c>
      <c r="FP97" s="17">
        <f t="shared" si="54"/>
        <v>0</v>
      </c>
      <c r="FQ97" s="17">
        <f t="shared" si="54"/>
        <v>0</v>
      </c>
      <c r="FR97" s="17">
        <f t="shared" si="54"/>
        <v>0</v>
      </c>
      <c r="FS97" s="17">
        <f t="shared" si="54"/>
        <v>0</v>
      </c>
      <c r="FT97" s="17">
        <f t="shared" si="54"/>
        <v>0</v>
      </c>
      <c r="FU97" s="17">
        <f t="shared" si="54"/>
        <v>0</v>
      </c>
      <c r="FV97" s="17">
        <f t="shared" si="54"/>
        <v>0</v>
      </c>
      <c r="FW97" s="17">
        <f t="shared" si="54"/>
        <v>0</v>
      </c>
      <c r="FX97" s="17">
        <f t="shared" si="54"/>
        <v>0</v>
      </c>
      <c r="FZ97" s="17">
        <f t="shared" si="51"/>
        <v>281.5</v>
      </c>
      <c r="GA97" s="17"/>
      <c r="GB97" s="16"/>
      <c r="GC97" s="16"/>
      <c r="GD97" s="16"/>
      <c r="GE97" s="16"/>
      <c r="GF97" s="16"/>
      <c r="GG97" s="5"/>
      <c r="GH97" s="11"/>
      <c r="GI97" s="11"/>
      <c r="GJ97" s="11"/>
      <c r="GK97" s="11"/>
      <c r="GL97" s="11"/>
      <c r="GM97" s="11"/>
      <c r="GN97" s="19"/>
      <c r="GO97" s="19"/>
    </row>
    <row r="98" spans="1:203" s="12" customFormat="1" x14ac:dyDescent="0.2">
      <c r="A98" s="4" t="s">
        <v>372</v>
      </c>
      <c r="B98" s="2" t="s">
        <v>373</v>
      </c>
      <c r="C98" s="17">
        <f>C29</f>
        <v>0</v>
      </c>
      <c r="D98" s="17">
        <f t="shared" ref="D98:BO98" si="55">D29</f>
        <v>0</v>
      </c>
      <c r="E98" s="17">
        <f t="shared" si="55"/>
        <v>0</v>
      </c>
      <c r="F98" s="17">
        <f t="shared" si="55"/>
        <v>0</v>
      </c>
      <c r="G98" s="17">
        <f t="shared" si="55"/>
        <v>0</v>
      </c>
      <c r="H98" s="17">
        <f t="shared" si="55"/>
        <v>0</v>
      </c>
      <c r="I98" s="17">
        <f t="shared" si="55"/>
        <v>0</v>
      </c>
      <c r="J98" s="17">
        <f t="shared" si="55"/>
        <v>0</v>
      </c>
      <c r="K98" s="17">
        <f t="shared" si="55"/>
        <v>0</v>
      </c>
      <c r="L98" s="17">
        <f t="shared" si="55"/>
        <v>0</v>
      </c>
      <c r="M98" s="17">
        <f t="shared" si="55"/>
        <v>0</v>
      </c>
      <c r="N98" s="17">
        <f t="shared" si="55"/>
        <v>0</v>
      </c>
      <c r="O98" s="17">
        <f t="shared" si="55"/>
        <v>0</v>
      </c>
      <c r="P98" s="17">
        <f t="shared" si="55"/>
        <v>0</v>
      </c>
      <c r="Q98" s="17">
        <f t="shared" si="55"/>
        <v>0</v>
      </c>
      <c r="R98" s="17">
        <f t="shared" si="55"/>
        <v>0</v>
      </c>
      <c r="S98" s="17">
        <f t="shared" si="55"/>
        <v>0</v>
      </c>
      <c r="T98" s="17">
        <f t="shared" si="55"/>
        <v>0</v>
      </c>
      <c r="U98" s="17">
        <f t="shared" si="55"/>
        <v>0</v>
      </c>
      <c r="V98" s="17">
        <f t="shared" si="55"/>
        <v>0</v>
      </c>
      <c r="W98" s="17">
        <f t="shared" si="55"/>
        <v>0</v>
      </c>
      <c r="X98" s="17">
        <f t="shared" si="55"/>
        <v>0</v>
      </c>
      <c r="Y98" s="17">
        <f t="shared" si="55"/>
        <v>0</v>
      </c>
      <c r="Z98" s="17">
        <f t="shared" si="55"/>
        <v>0</v>
      </c>
      <c r="AA98" s="17">
        <f t="shared" si="55"/>
        <v>0</v>
      </c>
      <c r="AB98" s="17">
        <f t="shared" si="55"/>
        <v>0</v>
      </c>
      <c r="AC98" s="17">
        <f t="shared" si="55"/>
        <v>0</v>
      </c>
      <c r="AD98" s="17">
        <f t="shared" si="55"/>
        <v>0</v>
      </c>
      <c r="AE98" s="17">
        <f t="shared" si="55"/>
        <v>0</v>
      </c>
      <c r="AF98" s="17">
        <f t="shared" si="55"/>
        <v>0</v>
      </c>
      <c r="AG98" s="17">
        <f t="shared" si="55"/>
        <v>0</v>
      </c>
      <c r="AH98" s="17">
        <f t="shared" si="55"/>
        <v>0</v>
      </c>
      <c r="AI98" s="17">
        <f t="shared" si="55"/>
        <v>0</v>
      </c>
      <c r="AJ98" s="17">
        <f t="shared" si="55"/>
        <v>0</v>
      </c>
      <c r="AK98" s="17">
        <f t="shared" si="55"/>
        <v>0</v>
      </c>
      <c r="AL98" s="17">
        <f t="shared" si="55"/>
        <v>0</v>
      </c>
      <c r="AM98" s="17">
        <f t="shared" si="55"/>
        <v>0</v>
      </c>
      <c r="AN98" s="17">
        <f t="shared" si="55"/>
        <v>0</v>
      </c>
      <c r="AO98" s="17">
        <f t="shared" si="55"/>
        <v>0</v>
      </c>
      <c r="AP98" s="17">
        <f t="shared" si="55"/>
        <v>0</v>
      </c>
      <c r="AQ98" s="17">
        <f t="shared" si="55"/>
        <v>0</v>
      </c>
      <c r="AR98" s="17">
        <f t="shared" si="55"/>
        <v>0</v>
      </c>
      <c r="AS98" s="17">
        <f t="shared" si="55"/>
        <v>0</v>
      </c>
      <c r="AT98" s="17">
        <f t="shared" si="55"/>
        <v>0</v>
      </c>
      <c r="AU98" s="17">
        <f t="shared" si="55"/>
        <v>0</v>
      </c>
      <c r="AV98" s="17">
        <f t="shared" si="55"/>
        <v>0</v>
      </c>
      <c r="AW98" s="17">
        <f t="shared" si="55"/>
        <v>0</v>
      </c>
      <c r="AX98" s="17">
        <f t="shared" si="55"/>
        <v>0</v>
      </c>
      <c r="AY98" s="17">
        <f t="shared" si="55"/>
        <v>0</v>
      </c>
      <c r="AZ98" s="17">
        <f t="shared" si="55"/>
        <v>0</v>
      </c>
      <c r="BA98" s="17">
        <f t="shared" si="55"/>
        <v>0</v>
      </c>
      <c r="BB98" s="17">
        <f t="shared" si="55"/>
        <v>0</v>
      </c>
      <c r="BC98" s="17">
        <f t="shared" si="55"/>
        <v>0</v>
      </c>
      <c r="BD98" s="17">
        <f t="shared" si="55"/>
        <v>0</v>
      </c>
      <c r="BE98" s="17">
        <f t="shared" si="55"/>
        <v>0</v>
      </c>
      <c r="BF98" s="17">
        <f t="shared" si="55"/>
        <v>0</v>
      </c>
      <c r="BG98" s="17">
        <f t="shared" si="55"/>
        <v>0</v>
      </c>
      <c r="BH98" s="17">
        <f t="shared" si="55"/>
        <v>0</v>
      </c>
      <c r="BI98" s="17">
        <f t="shared" si="55"/>
        <v>0</v>
      </c>
      <c r="BJ98" s="17">
        <f t="shared" si="55"/>
        <v>0</v>
      </c>
      <c r="BK98" s="17">
        <f t="shared" si="55"/>
        <v>0</v>
      </c>
      <c r="BL98" s="17">
        <f t="shared" si="55"/>
        <v>0</v>
      </c>
      <c r="BM98" s="17">
        <f t="shared" si="55"/>
        <v>0</v>
      </c>
      <c r="BN98" s="17">
        <f t="shared" si="55"/>
        <v>0</v>
      </c>
      <c r="BO98" s="17">
        <f t="shared" si="55"/>
        <v>0</v>
      </c>
      <c r="BP98" s="17">
        <f t="shared" ref="BP98:EA98" si="56">BP29</f>
        <v>0</v>
      </c>
      <c r="BQ98" s="17">
        <f t="shared" si="56"/>
        <v>0</v>
      </c>
      <c r="BR98" s="17">
        <f t="shared" si="56"/>
        <v>0</v>
      </c>
      <c r="BS98" s="17">
        <f t="shared" si="56"/>
        <v>0</v>
      </c>
      <c r="BT98" s="17">
        <f t="shared" si="56"/>
        <v>0</v>
      </c>
      <c r="BU98" s="17">
        <f t="shared" si="56"/>
        <v>0</v>
      </c>
      <c r="BV98" s="17">
        <f t="shared" si="56"/>
        <v>0</v>
      </c>
      <c r="BW98" s="17">
        <f t="shared" si="56"/>
        <v>0</v>
      </c>
      <c r="BX98" s="17">
        <f t="shared" si="56"/>
        <v>0</v>
      </c>
      <c r="BY98" s="17">
        <f t="shared" si="56"/>
        <v>0</v>
      </c>
      <c r="BZ98" s="17">
        <f t="shared" si="56"/>
        <v>0</v>
      </c>
      <c r="CA98" s="17">
        <f t="shared" si="56"/>
        <v>0</v>
      </c>
      <c r="CB98" s="17">
        <f t="shared" si="56"/>
        <v>0</v>
      </c>
      <c r="CC98" s="17">
        <f t="shared" si="56"/>
        <v>0</v>
      </c>
      <c r="CD98" s="17">
        <f t="shared" si="56"/>
        <v>0</v>
      </c>
      <c r="CE98" s="17">
        <f t="shared" si="56"/>
        <v>0</v>
      </c>
      <c r="CF98" s="17">
        <f t="shared" si="56"/>
        <v>0</v>
      </c>
      <c r="CG98" s="17">
        <f t="shared" si="56"/>
        <v>0</v>
      </c>
      <c r="CH98" s="17">
        <f t="shared" si="56"/>
        <v>0</v>
      </c>
      <c r="CI98" s="17">
        <f t="shared" si="56"/>
        <v>0</v>
      </c>
      <c r="CJ98" s="17">
        <f t="shared" si="56"/>
        <v>0</v>
      </c>
      <c r="CK98" s="17">
        <f t="shared" si="56"/>
        <v>0</v>
      </c>
      <c r="CL98" s="17">
        <f t="shared" si="56"/>
        <v>0</v>
      </c>
      <c r="CM98" s="17">
        <f t="shared" si="56"/>
        <v>0</v>
      </c>
      <c r="CN98" s="17">
        <f t="shared" si="56"/>
        <v>0</v>
      </c>
      <c r="CO98" s="17">
        <f t="shared" si="56"/>
        <v>0</v>
      </c>
      <c r="CP98" s="17">
        <f t="shared" si="56"/>
        <v>0</v>
      </c>
      <c r="CQ98" s="17">
        <f t="shared" si="56"/>
        <v>0</v>
      </c>
      <c r="CR98" s="17">
        <f t="shared" si="56"/>
        <v>0</v>
      </c>
      <c r="CS98" s="17">
        <f t="shared" si="56"/>
        <v>0</v>
      </c>
      <c r="CT98" s="17">
        <f t="shared" si="56"/>
        <v>0</v>
      </c>
      <c r="CU98" s="17">
        <f t="shared" si="56"/>
        <v>0</v>
      </c>
      <c r="CV98" s="17">
        <f t="shared" si="56"/>
        <v>0</v>
      </c>
      <c r="CW98" s="17">
        <f t="shared" si="56"/>
        <v>0</v>
      </c>
      <c r="CX98" s="17">
        <f t="shared" si="56"/>
        <v>0</v>
      </c>
      <c r="CY98" s="17">
        <f t="shared" si="56"/>
        <v>0</v>
      </c>
      <c r="CZ98" s="17">
        <f t="shared" si="56"/>
        <v>0</v>
      </c>
      <c r="DA98" s="17">
        <f t="shared" si="56"/>
        <v>0</v>
      </c>
      <c r="DB98" s="17">
        <f t="shared" si="56"/>
        <v>0</v>
      </c>
      <c r="DC98" s="17">
        <f t="shared" si="56"/>
        <v>0</v>
      </c>
      <c r="DD98" s="17">
        <f t="shared" si="56"/>
        <v>0</v>
      </c>
      <c r="DE98" s="17">
        <f t="shared" si="56"/>
        <v>0</v>
      </c>
      <c r="DF98" s="17">
        <f t="shared" si="56"/>
        <v>0</v>
      </c>
      <c r="DG98" s="17">
        <f t="shared" si="56"/>
        <v>0</v>
      </c>
      <c r="DH98" s="17">
        <f t="shared" si="56"/>
        <v>0</v>
      </c>
      <c r="DI98" s="17">
        <f t="shared" si="56"/>
        <v>0</v>
      </c>
      <c r="DJ98" s="17">
        <f t="shared" si="56"/>
        <v>0</v>
      </c>
      <c r="DK98" s="17">
        <f t="shared" si="56"/>
        <v>0</v>
      </c>
      <c r="DL98" s="17">
        <f t="shared" si="56"/>
        <v>0</v>
      </c>
      <c r="DM98" s="17">
        <f t="shared" si="56"/>
        <v>0</v>
      </c>
      <c r="DN98" s="17">
        <f t="shared" si="56"/>
        <v>0</v>
      </c>
      <c r="DO98" s="17">
        <f t="shared" si="56"/>
        <v>0</v>
      </c>
      <c r="DP98" s="17">
        <f t="shared" si="56"/>
        <v>0</v>
      </c>
      <c r="DQ98" s="17">
        <f t="shared" si="56"/>
        <v>0</v>
      </c>
      <c r="DR98" s="17">
        <f t="shared" si="56"/>
        <v>0</v>
      </c>
      <c r="DS98" s="17">
        <f t="shared" si="56"/>
        <v>0</v>
      </c>
      <c r="DT98" s="17">
        <f t="shared" si="56"/>
        <v>0</v>
      </c>
      <c r="DU98" s="17">
        <f t="shared" si="56"/>
        <v>0</v>
      </c>
      <c r="DV98" s="17">
        <f t="shared" si="56"/>
        <v>0</v>
      </c>
      <c r="DW98" s="17">
        <f t="shared" si="56"/>
        <v>0</v>
      </c>
      <c r="DX98" s="17">
        <f t="shared" si="56"/>
        <v>0</v>
      </c>
      <c r="DY98" s="17">
        <f t="shared" si="56"/>
        <v>0</v>
      </c>
      <c r="DZ98" s="17">
        <f t="shared" si="56"/>
        <v>0</v>
      </c>
      <c r="EA98" s="17">
        <f t="shared" si="56"/>
        <v>0</v>
      </c>
      <c r="EB98" s="17">
        <f t="shared" ref="EB98:FX98" si="57">EB29</f>
        <v>0</v>
      </c>
      <c r="EC98" s="17">
        <f t="shared" si="57"/>
        <v>0</v>
      </c>
      <c r="ED98" s="17">
        <f t="shared" si="57"/>
        <v>0</v>
      </c>
      <c r="EE98" s="17">
        <f t="shared" si="57"/>
        <v>0</v>
      </c>
      <c r="EF98" s="17">
        <f t="shared" si="57"/>
        <v>0</v>
      </c>
      <c r="EG98" s="17">
        <f t="shared" si="57"/>
        <v>0</v>
      </c>
      <c r="EH98" s="17">
        <f t="shared" si="57"/>
        <v>0</v>
      </c>
      <c r="EI98" s="17">
        <f t="shared" si="57"/>
        <v>0</v>
      </c>
      <c r="EJ98" s="17">
        <f t="shared" si="57"/>
        <v>0</v>
      </c>
      <c r="EK98" s="17">
        <f t="shared" si="57"/>
        <v>0</v>
      </c>
      <c r="EL98" s="17">
        <f t="shared" si="57"/>
        <v>0</v>
      </c>
      <c r="EM98" s="17">
        <f t="shared" si="57"/>
        <v>0</v>
      </c>
      <c r="EN98" s="17">
        <f t="shared" si="57"/>
        <v>0</v>
      </c>
      <c r="EO98" s="17">
        <f t="shared" si="57"/>
        <v>0</v>
      </c>
      <c r="EP98" s="17">
        <f t="shared" si="57"/>
        <v>0</v>
      </c>
      <c r="EQ98" s="17">
        <f t="shared" si="57"/>
        <v>0</v>
      </c>
      <c r="ER98" s="17">
        <f t="shared" si="57"/>
        <v>0</v>
      </c>
      <c r="ES98" s="17">
        <f t="shared" si="57"/>
        <v>0</v>
      </c>
      <c r="ET98" s="17">
        <f t="shared" si="57"/>
        <v>0</v>
      </c>
      <c r="EU98" s="17">
        <f t="shared" si="57"/>
        <v>0</v>
      </c>
      <c r="EV98" s="17">
        <f t="shared" si="57"/>
        <v>0</v>
      </c>
      <c r="EW98" s="17">
        <f t="shared" si="57"/>
        <v>0</v>
      </c>
      <c r="EX98" s="17">
        <f t="shared" si="57"/>
        <v>0</v>
      </c>
      <c r="EY98" s="17">
        <f t="shared" si="57"/>
        <v>0</v>
      </c>
      <c r="EZ98" s="17">
        <f t="shared" si="57"/>
        <v>0</v>
      </c>
      <c r="FA98" s="17">
        <f t="shared" si="57"/>
        <v>0</v>
      </c>
      <c r="FB98" s="17">
        <f t="shared" si="57"/>
        <v>0</v>
      </c>
      <c r="FC98" s="17">
        <f t="shared" si="57"/>
        <v>0</v>
      </c>
      <c r="FD98" s="17">
        <f t="shared" si="57"/>
        <v>0</v>
      </c>
      <c r="FE98" s="17">
        <f t="shared" si="57"/>
        <v>0</v>
      </c>
      <c r="FF98" s="17">
        <f t="shared" si="57"/>
        <v>0</v>
      </c>
      <c r="FG98" s="17">
        <f t="shared" si="57"/>
        <v>0</v>
      </c>
      <c r="FH98" s="17">
        <f t="shared" si="57"/>
        <v>0</v>
      </c>
      <c r="FI98" s="17">
        <f t="shared" si="57"/>
        <v>0</v>
      </c>
      <c r="FJ98" s="17">
        <f t="shared" si="57"/>
        <v>0</v>
      </c>
      <c r="FK98" s="17">
        <f t="shared" si="57"/>
        <v>0</v>
      </c>
      <c r="FL98" s="17">
        <f t="shared" si="57"/>
        <v>0</v>
      </c>
      <c r="FM98" s="17">
        <f t="shared" si="57"/>
        <v>0</v>
      </c>
      <c r="FN98" s="17">
        <f t="shared" si="57"/>
        <v>0</v>
      </c>
      <c r="FO98" s="17">
        <f t="shared" si="57"/>
        <v>0</v>
      </c>
      <c r="FP98" s="17">
        <f t="shared" si="57"/>
        <v>0</v>
      </c>
      <c r="FQ98" s="17">
        <f t="shared" si="57"/>
        <v>0</v>
      </c>
      <c r="FR98" s="17">
        <f t="shared" si="57"/>
        <v>0</v>
      </c>
      <c r="FS98" s="17">
        <f t="shared" si="57"/>
        <v>0</v>
      </c>
      <c r="FT98" s="17">
        <f t="shared" si="57"/>
        <v>0</v>
      </c>
      <c r="FU98" s="17">
        <f t="shared" si="57"/>
        <v>0</v>
      </c>
      <c r="FV98" s="17">
        <f t="shared" si="57"/>
        <v>0</v>
      </c>
      <c r="FW98" s="17">
        <f t="shared" si="57"/>
        <v>0</v>
      </c>
      <c r="FX98" s="17">
        <f t="shared" si="57"/>
        <v>0</v>
      </c>
      <c r="FY98" s="33">
        <f>SUM(C98:FX98)</f>
        <v>0</v>
      </c>
      <c r="FZ98" s="17">
        <f t="shared" si="51"/>
        <v>0</v>
      </c>
      <c r="GA98" s="16"/>
      <c r="GB98" s="16"/>
      <c r="GC98" s="16"/>
      <c r="GD98" s="16"/>
      <c r="GE98" s="16"/>
      <c r="GF98" s="16"/>
      <c r="GG98" s="5"/>
      <c r="GH98" s="11"/>
      <c r="GI98" s="11"/>
      <c r="GJ98" s="11"/>
      <c r="GK98" s="11"/>
      <c r="GL98" s="11"/>
      <c r="GM98" s="11"/>
      <c r="GN98" s="19"/>
      <c r="GO98" s="19"/>
    </row>
    <row r="99" spans="1:203" s="12" customFormat="1" x14ac:dyDescent="0.2">
      <c r="A99" s="4" t="s">
        <v>374</v>
      </c>
      <c r="B99" s="2" t="s">
        <v>375</v>
      </c>
      <c r="C99" s="13">
        <f>C7</f>
        <v>1508</v>
      </c>
      <c r="D99" s="13">
        <f t="shared" ref="D99:BO99" si="58">D7</f>
        <v>4414</v>
      </c>
      <c r="E99" s="13">
        <f t="shared" si="58"/>
        <v>0</v>
      </c>
      <c r="F99" s="13">
        <f t="shared" si="58"/>
        <v>0</v>
      </c>
      <c r="G99" s="13">
        <f t="shared" si="58"/>
        <v>0</v>
      </c>
      <c r="H99" s="13">
        <f t="shared" si="58"/>
        <v>0</v>
      </c>
      <c r="I99" s="13">
        <f t="shared" si="58"/>
        <v>0</v>
      </c>
      <c r="J99" s="13">
        <f t="shared" si="58"/>
        <v>0</v>
      </c>
      <c r="K99" s="13">
        <f t="shared" si="58"/>
        <v>0</v>
      </c>
      <c r="L99" s="13">
        <f t="shared" si="58"/>
        <v>0</v>
      </c>
      <c r="M99" s="13">
        <f t="shared" si="58"/>
        <v>0</v>
      </c>
      <c r="N99" s="13">
        <f t="shared" si="58"/>
        <v>0</v>
      </c>
      <c r="O99" s="13">
        <f t="shared" si="58"/>
        <v>0</v>
      </c>
      <c r="P99" s="13">
        <f t="shared" si="58"/>
        <v>0</v>
      </c>
      <c r="Q99" s="13">
        <f t="shared" si="58"/>
        <v>0</v>
      </c>
      <c r="R99" s="13">
        <f t="shared" si="58"/>
        <v>79</v>
      </c>
      <c r="S99" s="13">
        <f t="shared" si="58"/>
        <v>3</v>
      </c>
      <c r="T99" s="13">
        <f t="shared" si="58"/>
        <v>0</v>
      </c>
      <c r="U99" s="13">
        <f t="shared" si="58"/>
        <v>0</v>
      </c>
      <c r="V99" s="13">
        <f t="shared" si="58"/>
        <v>0</v>
      </c>
      <c r="W99" s="13">
        <f t="shared" si="58"/>
        <v>156</v>
      </c>
      <c r="X99" s="13">
        <f t="shared" si="58"/>
        <v>0</v>
      </c>
      <c r="Y99" s="13">
        <f t="shared" si="58"/>
        <v>0</v>
      </c>
      <c r="Z99" s="13">
        <f t="shared" si="58"/>
        <v>0</v>
      </c>
      <c r="AA99" s="13">
        <f t="shared" si="58"/>
        <v>0</v>
      </c>
      <c r="AB99" s="13">
        <f t="shared" si="58"/>
        <v>130</v>
      </c>
      <c r="AC99" s="13">
        <f t="shared" si="58"/>
        <v>0</v>
      </c>
      <c r="AD99" s="13">
        <f t="shared" si="58"/>
        <v>0</v>
      </c>
      <c r="AE99" s="13">
        <f t="shared" si="58"/>
        <v>0</v>
      </c>
      <c r="AF99" s="13">
        <f t="shared" si="58"/>
        <v>0</v>
      </c>
      <c r="AG99" s="13">
        <f t="shared" si="58"/>
        <v>0</v>
      </c>
      <c r="AH99" s="13">
        <f t="shared" si="58"/>
        <v>0</v>
      </c>
      <c r="AI99" s="13">
        <f t="shared" si="58"/>
        <v>0</v>
      </c>
      <c r="AJ99" s="13">
        <f t="shared" si="58"/>
        <v>0</v>
      </c>
      <c r="AK99" s="13">
        <f t="shared" si="58"/>
        <v>0</v>
      </c>
      <c r="AL99" s="13">
        <f t="shared" si="58"/>
        <v>0</v>
      </c>
      <c r="AM99" s="13">
        <f t="shared" si="58"/>
        <v>0</v>
      </c>
      <c r="AN99" s="13">
        <f t="shared" si="58"/>
        <v>0</v>
      </c>
      <c r="AO99" s="13">
        <f t="shared" si="58"/>
        <v>0</v>
      </c>
      <c r="AP99" s="13">
        <f t="shared" si="58"/>
        <v>107</v>
      </c>
      <c r="AQ99" s="13">
        <f t="shared" si="58"/>
        <v>2</v>
      </c>
      <c r="AR99" s="13">
        <f t="shared" si="58"/>
        <v>3135.5</v>
      </c>
      <c r="AS99" s="13">
        <f t="shared" si="58"/>
        <v>0</v>
      </c>
      <c r="AT99" s="13">
        <f t="shared" si="58"/>
        <v>0</v>
      </c>
      <c r="AU99" s="13">
        <f t="shared" si="58"/>
        <v>0</v>
      </c>
      <c r="AV99" s="13">
        <f t="shared" si="58"/>
        <v>0</v>
      </c>
      <c r="AW99" s="13">
        <f t="shared" si="58"/>
        <v>0</v>
      </c>
      <c r="AX99" s="13">
        <f t="shared" si="58"/>
        <v>0</v>
      </c>
      <c r="AY99" s="13">
        <f t="shared" si="58"/>
        <v>0</v>
      </c>
      <c r="AZ99" s="13">
        <f t="shared" si="58"/>
        <v>0</v>
      </c>
      <c r="BA99" s="13">
        <f t="shared" si="58"/>
        <v>0</v>
      </c>
      <c r="BB99" s="13">
        <f t="shared" si="58"/>
        <v>0</v>
      </c>
      <c r="BC99" s="13">
        <f t="shared" si="58"/>
        <v>190.5</v>
      </c>
      <c r="BD99" s="13">
        <f t="shared" si="58"/>
        <v>0</v>
      </c>
      <c r="BE99" s="13">
        <f t="shared" si="58"/>
        <v>0</v>
      </c>
      <c r="BF99" s="13">
        <f t="shared" si="58"/>
        <v>33</v>
      </c>
      <c r="BG99" s="13">
        <f t="shared" si="58"/>
        <v>0</v>
      </c>
      <c r="BH99" s="13">
        <f t="shared" si="58"/>
        <v>0</v>
      </c>
      <c r="BI99" s="13">
        <f t="shared" si="58"/>
        <v>0</v>
      </c>
      <c r="BJ99" s="13">
        <f t="shared" si="58"/>
        <v>0</v>
      </c>
      <c r="BK99" s="13">
        <f t="shared" si="58"/>
        <v>413</v>
      </c>
      <c r="BL99" s="13">
        <f t="shared" si="58"/>
        <v>5</v>
      </c>
      <c r="BM99" s="13">
        <f t="shared" si="58"/>
        <v>0</v>
      </c>
      <c r="BN99" s="13">
        <f t="shared" si="58"/>
        <v>0</v>
      </c>
      <c r="BO99" s="13">
        <f t="shared" si="58"/>
        <v>0</v>
      </c>
      <c r="BP99" s="13">
        <f t="shared" ref="BP99:EA99" si="59">BP7</f>
        <v>0</v>
      </c>
      <c r="BQ99" s="13">
        <f t="shared" si="59"/>
        <v>0</v>
      </c>
      <c r="BR99" s="13">
        <f t="shared" si="59"/>
        <v>0</v>
      </c>
      <c r="BS99" s="13">
        <f t="shared" si="59"/>
        <v>0</v>
      </c>
      <c r="BT99" s="13">
        <f t="shared" si="59"/>
        <v>0</v>
      </c>
      <c r="BU99" s="13">
        <f t="shared" si="59"/>
        <v>0</v>
      </c>
      <c r="BV99" s="13">
        <f t="shared" si="59"/>
        <v>0</v>
      </c>
      <c r="BW99" s="13">
        <f t="shared" si="59"/>
        <v>0</v>
      </c>
      <c r="BX99" s="13">
        <f t="shared" si="59"/>
        <v>0</v>
      </c>
      <c r="BY99" s="13">
        <f t="shared" si="59"/>
        <v>0</v>
      </c>
      <c r="BZ99" s="13">
        <f t="shared" si="59"/>
        <v>0</v>
      </c>
      <c r="CA99" s="13">
        <f t="shared" si="59"/>
        <v>0</v>
      </c>
      <c r="CB99" s="13">
        <f t="shared" si="59"/>
        <v>218.5</v>
      </c>
      <c r="CC99" s="13">
        <f t="shared" si="59"/>
        <v>0</v>
      </c>
      <c r="CD99" s="13">
        <f t="shared" si="59"/>
        <v>0</v>
      </c>
      <c r="CE99" s="13">
        <f t="shared" si="59"/>
        <v>0</v>
      </c>
      <c r="CF99" s="13">
        <f t="shared" si="59"/>
        <v>0</v>
      </c>
      <c r="CG99" s="13">
        <f t="shared" si="59"/>
        <v>0</v>
      </c>
      <c r="CH99" s="13">
        <f t="shared" si="59"/>
        <v>0</v>
      </c>
      <c r="CI99" s="13">
        <f t="shared" si="59"/>
        <v>0</v>
      </c>
      <c r="CJ99" s="13">
        <f t="shared" si="59"/>
        <v>0</v>
      </c>
      <c r="CK99" s="13">
        <f t="shared" si="59"/>
        <v>9.5</v>
      </c>
      <c r="CL99" s="13">
        <f t="shared" si="59"/>
        <v>2</v>
      </c>
      <c r="CM99" s="13">
        <f t="shared" si="59"/>
        <v>0</v>
      </c>
      <c r="CN99" s="13">
        <f>CN7</f>
        <v>145</v>
      </c>
      <c r="CO99" s="13">
        <f t="shared" si="59"/>
        <v>32</v>
      </c>
      <c r="CP99" s="13">
        <f t="shared" si="59"/>
        <v>0</v>
      </c>
      <c r="CQ99" s="13">
        <f t="shared" si="59"/>
        <v>0</v>
      </c>
      <c r="CR99" s="13">
        <f t="shared" si="59"/>
        <v>0</v>
      </c>
      <c r="CS99" s="13">
        <f t="shared" si="59"/>
        <v>0</v>
      </c>
      <c r="CT99" s="13">
        <f t="shared" si="59"/>
        <v>0</v>
      </c>
      <c r="CU99" s="13">
        <f t="shared" si="59"/>
        <v>400</v>
      </c>
      <c r="CV99" s="13">
        <f t="shared" si="59"/>
        <v>0</v>
      </c>
      <c r="CW99" s="13">
        <f t="shared" si="59"/>
        <v>0</v>
      </c>
      <c r="CX99" s="13">
        <f t="shared" si="59"/>
        <v>0</v>
      </c>
      <c r="CY99" s="13">
        <f t="shared" si="59"/>
        <v>90</v>
      </c>
      <c r="CZ99" s="13">
        <f t="shared" si="59"/>
        <v>0</v>
      </c>
      <c r="DA99" s="13">
        <f t="shared" si="59"/>
        <v>0</v>
      </c>
      <c r="DB99" s="13">
        <f t="shared" si="59"/>
        <v>0</v>
      </c>
      <c r="DC99" s="13">
        <f t="shared" si="59"/>
        <v>0</v>
      </c>
      <c r="DD99" s="13">
        <f t="shared" si="59"/>
        <v>0</v>
      </c>
      <c r="DE99" s="13">
        <f t="shared" si="59"/>
        <v>0</v>
      </c>
      <c r="DF99" s="13">
        <f t="shared" si="59"/>
        <v>0</v>
      </c>
      <c r="DG99" s="13">
        <f t="shared" si="59"/>
        <v>0</v>
      </c>
      <c r="DH99" s="13">
        <f t="shared" si="59"/>
        <v>0</v>
      </c>
      <c r="DI99" s="13">
        <f t="shared" si="59"/>
        <v>3</v>
      </c>
      <c r="DJ99" s="13">
        <f t="shared" si="59"/>
        <v>7</v>
      </c>
      <c r="DK99" s="13">
        <f t="shared" si="59"/>
        <v>0</v>
      </c>
      <c r="DL99" s="13">
        <f t="shared" si="59"/>
        <v>0</v>
      </c>
      <c r="DM99" s="13">
        <f t="shared" si="59"/>
        <v>0</v>
      </c>
      <c r="DN99" s="13">
        <f t="shared" si="59"/>
        <v>0</v>
      </c>
      <c r="DO99" s="13">
        <f t="shared" si="59"/>
        <v>0</v>
      </c>
      <c r="DP99" s="13">
        <f t="shared" si="59"/>
        <v>0</v>
      </c>
      <c r="DQ99" s="13">
        <f t="shared" si="59"/>
        <v>0</v>
      </c>
      <c r="DR99" s="13">
        <f t="shared" si="59"/>
        <v>0</v>
      </c>
      <c r="DS99" s="13">
        <f t="shared" si="59"/>
        <v>0</v>
      </c>
      <c r="DT99" s="13">
        <f t="shared" si="59"/>
        <v>0</v>
      </c>
      <c r="DU99" s="13">
        <f t="shared" si="59"/>
        <v>0</v>
      </c>
      <c r="DV99" s="13">
        <f t="shared" si="59"/>
        <v>0</v>
      </c>
      <c r="DW99" s="13">
        <f t="shared" si="59"/>
        <v>0</v>
      </c>
      <c r="DX99" s="13">
        <f t="shared" si="59"/>
        <v>0</v>
      </c>
      <c r="DY99" s="13">
        <f t="shared" si="59"/>
        <v>0</v>
      </c>
      <c r="DZ99" s="13">
        <f t="shared" si="59"/>
        <v>0</v>
      </c>
      <c r="EA99" s="13">
        <f t="shared" si="59"/>
        <v>0</v>
      </c>
      <c r="EB99" s="13">
        <f t="shared" ref="EB99:FX99" si="60">EB7</f>
        <v>0</v>
      </c>
      <c r="EC99" s="13">
        <f t="shared" si="60"/>
        <v>0</v>
      </c>
      <c r="ED99" s="13">
        <f t="shared" si="60"/>
        <v>0</v>
      </c>
      <c r="EE99" s="13">
        <f t="shared" si="60"/>
        <v>0</v>
      </c>
      <c r="EF99" s="13">
        <f t="shared" si="60"/>
        <v>0</v>
      </c>
      <c r="EG99" s="13">
        <f t="shared" si="60"/>
        <v>0</v>
      </c>
      <c r="EH99" s="13">
        <f t="shared" si="60"/>
        <v>0</v>
      </c>
      <c r="EI99" s="13">
        <f t="shared" si="60"/>
        <v>0</v>
      </c>
      <c r="EJ99" s="13">
        <f t="shared" si="60"/>
        <v>0</v>
      </c>
      <c r="EK99" s="13">
        <f t="shared" si="60"/>
        <v>0</v>
      </c>
      <c r="EL99" s="13">
        <f t="shared" si="60"/>
        <v>0</v>
      </c>
      <c r="EM99" s="13">
        <f t="shared" si="60"/>
        <v>0</v>
      </c>
      <c r="EN99" s="13">
        <f t="shared" si="60"/>
        <v>78.5</v>
      </c>
      <c r="EO99" s="13">
        <f t="shared" si="60"/>
        <v>0</v>
      </c>
      <c r="EP99" s="13">
        <f t="shared" si="60"/>
        <v>0</v>
      </c>
      <c r="EQ99" s="13">
        <f t="shared" si="60"/>
        <v>0</v>
      </c>
      <c r="ER99" s="13">
        <f t="shared" si="60"/>
        <v>0</v>
      </c>
      <c r="ES99" s="13">
        <f t="shared" si="60"/>
        <v>0</v>
      </c>
      <c r="ET99" s="13">
        <f t="shared" si="60"/>
        <v>0</v>
      </c>
      <c r="EU99" s="13">
        <f t="shared" si="60"/>
        <v>0</v>
      </c>
      <c r="EV99" s="13">
        <f t="shared" si="60"/>
        <v>0</v>
      </c>
      <c r="EW99" s="13">
        <f t="shared" si="60"/>
        <v>0</v>
      </c>
      <c r="EX99" s="13">
        <f t="shared" si="60"/>
        <v>0</v>
      </c>
      <c r="EY99" s="13">
        <f t="shared" si="60"/>
        <v>832.5</v>
      </c>
      <c r="EZ99" s="13">
        <f t="shared" si="60"/>
        <v>0</v>
      </c>
      <c r="FA99" s="13">
        <f t="shared" si="60"/>
        <v>0</v>
      </c>
      <c r="FB99" s="13">
        <f t="shared" si="60"/>
        <v>0</v>
      </c>
      <c r="FC99" s="13">
        <f t="shared" si="60"/>
        <v>0</v>
      </c>
      <c r="FD99" s="13">
        <f t="shared" si="60"/>
        <v>0</v>
      </c>
      <c r="FE99" s="13">
        <f t="shared" si="60"/>
        <v>0</v>
      </c>
      <c r="FF99" s="13">
        <f t="shared" si="60"/>
        <v>0</v>
      </c>
      <c r="FG99" s="13">
        <f t="shared" si="60"/>
        <v>0</v>
      </c>
      <c r="FH99" s="13">
        <f t="shared" si="60"/>
        <v>0</v>
      </c>
      <c r="FI99" s="13">
        <f t="shared" si="60"/>
        <v>0</v>
      </c>
      <c r="FJ99" s="13">
        <f t="shared" si="60"/>
        <v>0</v>
      </c>
      <c r="FK99" s="13">
        <f t="shared" si="60"/>
        <v>0</v>
      </c>
      <c r="FL99" s="13">
        <f t="shared" si="60"/>
        <v>0</v>
      </c>
      <c r="FM99" s="13">
        <f t="shared" si="60"/>
        <v>0</v>
      </c>
      <c r="FN99" s="13">
        <f t="shared" si="60"/>
        <v>0</v>
      </c>
      <c r="FO99" s="13">
        <f t="shared" si="60"/>
        <v>0</v>
      </c>
      <c r="FP99" s="13">
        <f t="shared" si="60"/>
        <v>0</v>
      </c>
      <c r="FQ99" s="13">
        <f t="shared" si="60"/>
        <v>0</v>
      </c>
      <c r="FR99" s="13">
        <f t="shared" si="60"/>
        <v>0</v>
      </c>
      <c r="FS99" s="13">
        <f t="shared" si="60"/>
        <v>0</v>
      </c>
      <c r="FT99" s="13">
        <f t="shared" si="60"/>
        <v>0</v>
      </c>
      <c r="FU99" s="13">
        <f t="shared" si="60"/>
        <v>0</v>
      </c>
      <c r="FV99" s="13">
        <f t="shared" si="60"/>
        <v>0</v>
      </c>
      <c r="FW99" s="13">
        <f t="shared" si="60"/>
        <v>0</v>
      </c>
      <c r="FX99" s="13">
        <f t="shared" si="60"/>
        <v>0</v>
      </c>
      <c r="FY99" s="33"/>
      <c r="FZ99" s="13">
        <f t="shared" si="51"/>
        <v>11994</v>
      </c>
      <c r="GA99" s="16"/>
      <c r="GB99" s="17"/>
      <c r="GC99" s="17"/>
      <c r="GD99" s="17"/>
      <c r="GE99" s="17"/>
      <c r="GF99" s="18"/>
      <c r="GG99" s="18"/>
      <c r="GH99" s="15"/>
      <c r="GI99" s="15"/>
      <c r="GJ99" s="15"/>
      <c r="GK99" s="15"/>
      <c r="GL99" s="15"/>
      <c r="GM99" s="15"/>
      <c r="GN99" s="19"/>
      <c r="GO99" s="19"/>
    </row>
    <row r="100" spans="1:203" s="12" customFormat="1" x14ac:dyDescent="0.2">
      <c r="A100" s="4" t="s">
        <v>376</v>
      </c>
      <c r="B100" s="2" t="s">
        <v>377</v>
      </c>
      <c r="C100" s="13">
        <f>C27</f>
        <v>0</v>
      </c>
      <c r="D100" s="13">
        <f t="shared" ref="D100:BO100" si="61">D27</f>
        <v>0</v>
      </c>
      <c r="E100" s="13">
        <f t="shared" si="61"/>
        <v>0</v>
      </c>
      <c r="F100" s="13">
        <f t="shared" si="61"/>
        <v>0</v>
      </c>
      <c r="G100" s="13">
        <f t="shared" si="61"/>
        <v>0</v>
      </c>
      <c r="H100" s="13">
        <f t="shared" si="61"/>
        <v>0</v>
      </c>
      <c r="I100" s="13">
        <f>I27</f>
        <v>2567</v>
      </c>
      <c r="J100" s="13">
        <f t="shared" si="61"/>
        <v>0</v>
      </c>
      <c r="K100" s="13">
        <f t="shared" si="61"/>
        <v>0</v>
      </c>
      <c r="L100" s="13">
        <f t="shared" si="61"/>
        <v>0</v>
      </c>
      <c r="M100" s="13">
        <f t="shared" si="61"/>
        <v>0</v>
      </c>
      <c r="N100" s="13">
        <f t="shared" si="61"/>
        <v>0</v>
      </c>
      <c r="O100" s="13">
        <f t="shared" si="61"/>
        <v>0</v>
      </c>
      <c r="P100" s="13">
        <f t="shared" si="61"/>
        <v>0</v>
      </c>
      <c r="Q100" s="13">
        <f t="shared" si="61"/>
        <v>0</v>
      </c>
      <c r="R100" s="13">
        <f t="shared" si="61"/>
        <v>0</v>
      </c>
      <c r="S100" s="13">
        <f t="shared" si="61"/>
        <v>0</v>
      </c>
      <c r="T100" s="13">
        <f t="shared" si="61"/>
        <v>0</v>
      </c>
      <c r="U100" s="13">
        <f t="shared" si="61"/>
        <v>0</v>
      </c>
      <c r="V100" s="13">
        <f t="shared" si="61"/>
        <v>0</v>
      </c>
      <c r="W100" s="13">
        <f t="shared" si="61"/>
        <v>0</v>
      </c>
      <c r="X100" s="13">
        <f t="shared" si="61"/>
        <v>0</v>
      </c>
      <c r="Y100" s="13">
        <f t="shared" si="61"/>
        <v>0</v>
      </c>
      <c r="Z100" s="13">
        <f t="shared" si="61"/>
        <v>0</v>
      </c>
      <c r="AA100" s="13">
        <f t="shared" si="61"/>
        <v>0</v>
      </c>
      <c r="AB100" s="13">
        <f t="shared" si="61"/>
        <v>0</v>
      </c>
      <c r="AC100" s="13">
        <f t="shared" si="61"/>
        <v>0</v>
      </c>
      <c r="AD100" s="13">
        <f t="shared" si="61"/>
        <v>0</v>
      </c>
      <c r="AE100" s="13">
        <f t="shared" si="61"/>
        <v>0</v>
      </c>
      <c r="AF100" s="13">
        <f t="shared" si="61"/>
        <v>0</v>
      </c>
      <c r="AG100" s="13">
        <f t="shared" si="61"/>
        <v>0</v>
      </c>
      <c r="AH100" s="13">
        <f t="shared" si="61"/>
        <v>0</v>
      </c>
      <c r="AI100" s="13">
        <f t="shared" si="61"/>
        <v>0</v>
      </c>
      <c r="AJ100" s="13">
        <f t="shared" si="61"/>
        <v>0</v>
      </c>
      <c r="AK100" s="13">
        <f t="shared" si="61"/>
        <v>0</v>
      </c>
      <c r="AL100" s="13">
        <f t="shared" si="61"/>
        <v>0</v>
      </c>
      <c r="AM100" s="13">
        <f t="shared" si="61"/>
        <v>0</v>
      </c>
      <c r="AN100" s="13">
        <f t="shared" si="61"/>
        <v>0</v>
      </c>
      <c r="AO100" s="13">
        <f t="shared" si="61"/>
        <v>0</v>
      </c>
      <c r="AP100" s="13">
        <f t="shared" si="61"/>
        <v>0</v>
      </c>
      <c r="AQ100" s="13">
        <f t="shared" si="61"/>
        <v>0</v>
      </c>
      <c r="AR100" s="13">
        <f t="shared" si="61"/>
        <v>0</v>
      </c>
      <c r="AS100" s="13">
        <f t="shared" si="61"/>
        <v>0</v>
      </c>
      <c r="AT100" s="13">
        <f t="shared" si="61"/>
        <v>0</v>
      </c>
      <c r="AU100" s="13">
        <f t="shared" si="61"/>
        <v>0</v>
      </c>
      <c r="AV100" s="13">
        <f t="shared" si="61"/>
        <v>0</v>
      </c>
      <c r="AW100" s="13">
        <f t="shared" si="61"/>
        <v>0</v>
      </c>
      <c r="AX100" s="13">
        <f t="shared" si="61"/>
        <v>0</v>
      </c>
      <c r="AY100" s="13">
        <f t="shared" si="61"/>
        <v>0</v>
      </c>
      <c r="AZ100" s="13">
        <f t="shared" si="61"/>
        <v>0</v>
      </c>
      <c r="BA100" s="13">
        <f t="shared" si="61"/>
        <v>0</v>
      </c>
      <c r="BB100" s="13">
        <f t="shared" si="61"/>
        <v>0</v>
      </c>
      <c r="BC100" s="13">
        <f t="shared" si="61"/>
        <v>0</v>
      </c>
      <c r="BD100" s="13">
        <f t="shared" si="61"/>
        <v>0</v>
      </c>
      <c r="BE100" s="13">
        <f t="shared" si="61"/>
        <v>0</v>
      </c>
      <c r="BF100" s="13">
        <f t="shared" si="61"/>
        <v>0</v>
      </c>
      <c r="BG100" s="13">
        <f t="shared" si="61"/>
        <v>0</v>
      </c>
      <c r="BH100" s="13">
        <f t="shared" si="61"/>
        <v>0</v>
      </c>
      <c r="BI100" s="13">
        <f t="shared" si="61"/>
        <v>0</v>
      </c>
      <c r="BJ100" s="13">
        <f t="shared" si="61"/>
        <v>0</v>
      </c>
      <c r="BK100" s="13">
        <f t="shared" si="61"/>
        <v>0</v>
      </c>
      <c r="BL100" s="13">
        <f t="shared" si="61"/>
        <v>0</v>
      </c>
      <c r="BM100" s="13">
        <f t="shared" si="61"/>
        <v>0</v>
      </c>
      <c r="BN100" s="13">
        <f t="shared" si="61"/>
        <v>0</v>
      </c>
      <c r="BO100" s="13">
        <f t="shared" si="61"/>
        <v>0</v>
      </c>
      <c r="BP100" s="13">
        <f t="shared" ref="BP100:EA100" si="62">BP27</f>
        <v>0</v>
      </c>
      <c r="BQ100" s="13">
        <f t="shared" si="62"/>
        <v>0</v>
      </c>
      <c r="BR100" s="13">
        <f t="shared" si="62"/>
        <v>0</v>
      </c>
      <c r="BS100" s="13">
        <f t="shared" si="62"/>
        <v>0</v>
      </c>
      <c r="BT100" s="13">
        <f t="shared" si="62"/>
        <v>0</v>
      </c>
      <c r="BU100" s="13">
        <f t="shared" si="62"/>
        <v>0</v>
      </c>
      <c r="BV100" s="13">
        <f t="shared" si="62"/>
        <v>0</v>
      </c>
      <c r="BW100" s="13">
        <f t="shared" si="62"/>
        <v>0</v>
      </c>
      <c r="BX100" s="13">
        <f t="shared" si="62"/>
        <v>0</v>
      </c>
      <c r="BY100" s="13">
        <f t="shared" si="62"/>
        <v>0</v>
      </c>
      <c r="BZ100" s="13">
        <f t="shared" si="62"/>
        <v>0</v>
      </c>
      <c r="CA100" s="13">
        <f t="shared" si="62"/>
        <v>0</v>
      </c>
      <c r="CB100" s="13">
        <f t="shared" si="62"/>
        <v>0</v>
      </c>
      <c r="CC100" s="13">
        <f t="shared" si="62"/>
        <v>0</v>
      </c>
      <c r="CD100" s="13">
        <f t="shared" si="62"/>
        <v>0</v>
      </c>
      <c r="CE100" s="13">
        <f t="shared" si="62"/>
        <v>0</v>
      </c>
      <c r="CF100" s="13">
        <f t="shared" si="62"/>
        <v>0</v>
      </c>
      <c r="CG100" s="13">
        <f t="shared" si="62"/>
        <v>0</v>
      </c>
      <c r="CH100" s="13">
        <f t="shared" si="62"/>
        <v>0</v>
      </c>
      <c r="CI100" s="13">
        <f t="shared" si="62"/>
        <v>0</v>
      </c>
      <c r="CJ100" s="13">
        <f t="shared" si="62"/>
        <v>0</v>
      </c>
      <c r="CK100" s="13">
        <f t="shared" si="62"/>
        <v>0</v>
      </c>
      <c r="CL100" s="13">
        <f t="shared" si="62"/>
        <v>0</v>
      </c>
      <c r="CM100" s="13">
        <f t="shared" si="62"/>
        <v>0</v>
      </c>
      <c r="CN100" s="13">
        <f t="shared" si="62"/>
        <v>474.5</v>
      </c>
      <c r="CO100" s="13">
        <f t="shared" si="62"/>
        <v>0</v>
      </c>
      <c r="CP100" s="13">
        <f t="shared" si="62"/>
        <v>0</v>
      </c>
      <c r="CQ100" s="13">
        <f t="shared" si="62"/>
        <v>0</v>
      </c>
      <c r="CR100" s="13">
        <f t="shared" si="62"/>
        <v>0</v>
      </c>
      <c r="CS100" s="13">
        <f t="shared" si="62"/>
        <v>0</v>
      </c>
      <c r="CT100" s="13">
        <f t="shared" si="62"/>
        <v>0</v>
      </c>
      <c r="CU100" s="13">
        <f t="shared" si="62"/>
        <v>0</v>
      </c>
      <c r="CV100" s="13">
        <f t="shared" si="62"/>
        <v>0</v>
      </c>
      <c r="CW100" s="13">
        <f t="shared" si="62"/>
        <v>0</v>
      </c>
      <c r="CX100" s="13">
        <f t="shared" si="62"/>
        <v>0</v>
      </c>
      <c r="CY100" s="13">
        <f t="shared" si="62"/>
        <v>0</v>
      </c>
      <c r="CZ100" s="13">
        <f t="shared" si="62"/>
        <v>0</v>
      </c>
      <c r="DA100" s="13">
        <f t="shared" si="62"/>
        <v>0</v>
      </c>
      <c r="DB100" s="13">
        <f t="shared" si="62"/>
        <v>0</v>
      </c>
      <c r="DC100" s="13">
        <f t="shared" si="62"/>
        <v>0</v>
      </c>
      <c r="DD100" s="13">
        <f t="shared" si="62"/>
        <v>0</v>
      </c>
      <c r="DE100" s="13">
        <f t="shared" si="62"/>
        <v>0</v>
      </c>
      <c r="DF100" s="13">
        <f t="shared" si="62"/>
        <v>0</v>
      </c>
      <c r="DG100" s="13">
        <f t="shared" si="62"/>
        <v>0</v>
      </c>
      <c r="DH100" s="13">
        <f t="shared" si="62"/>
        <v>0</v>
      </c>
      <c r="DI100" s="13">
        <f t="shared" si="62"/>
        <v>0</v>
      </c>
      <c r="DJ100" s="13">
        <f t="shared" si="62"/>
        <v>0</v>
      </c>
      <c r="DK100" s="13">
        <f t="shared" si="62"/>
        <v>0</v>
      </c>
      <c r="DL100" s="13">
        <f t="shared" si="62"/>
        <v>0</v>
      </c>
      <c r="DM100" s="13">
        <f t="shared" si="62"/>
        <v>0</v>
      </c>
      <c r="DN100" s="13">
        <f t="shared" si="62"/>
        <v>0</v>
      </c>
      <c r="DO100" s="13">
        <f t="shared" si="62"/>
        <v>0</v>
      </c>
      <c r="DP100" s="13">
        <f t="shared" si="62"/>
        <v>0</v>
      </c>
      <c r="DQ100" s="13">
        <f t="shared" si="62"/>
        <v>0</v>
      </c>
      <c r="DR100" s="13">
        <f t="shared" si="62"/>
        <v>0</v>
      </c>
      <c r="DS100" s="13">
        <f t="shared" si="62"/>
        <v>0</v>
      </c>
      <c r="DT100" s="13">
        <f t="shared" si="62"/>
        <v>0</v>
      </c>
      <c r="DU100" s="13">
        <f t="shared" si="62"/>
        <v>0</v>
      </c>
      <c r="DV100" s="13">
        <f t="shared" si="62"/>
        <v>0</v>
      </c>
      <c r="DW100" s="13">
        <f t="shared" si="62"/>
        <v>0</v>
      </c>
      <c r="DX100" s="13">
        <f t="shared" si="62"/>
        <v>0</v>
      </c>
      <c r="DY100" s="13">
        <f t="shared" si="62"/>
        <v>0</v>
      </c>
      <c r="DZ100" s="13">
        <f t="shared" si="62"/>
        <v>0</v>
      </c>
      <c r="EA100" s="13">
        <f t="shared" si="62"/>
        <v>0</v>
      </c>
      <c r="EB100" s="13">
        <f t="shared" ref="EB100:FX100" si="63">EB27</f>
        <v>0</v>
      </c>
      <c r="EC100" s="13">
        <f t="shared" si="63"/>
        <v>0</v>
      </c>
      <c r="ED100" s="13">
        <f t="shared" si="63"/>
        <v>0</v>
      </c>
      <c r="EE100" s="13">
        <f t="shared" si="63"/>
        <v>0</v>
      </c>
      <c r="EF100" s="13">
        <f t="shared" si="63"/>
        <v>0</v>
      </c>
      <c r="EG100" s="13">
        <f t="shared" si="63"/>
        <v>0</v>
      </c>
      <c r="EH100" s="13">
        <f t="shared" si="63"/>
        <v>0</v>
      </c>
      <c r="EI100" s="13">
        <f t="shared" si="63"/>
        <v>0</v>
      </c>
      <c r="EJ100" s="13">
        <f t="shared" si="63"/>
        <v>0</v>
      </c>
      <c r="EK100" s="13">
        <f t="shared" si="63"/>
        <v>0</v>
      </c>
      <c r="EL100" s="13">
        <f t="shared" si="63"/>
        <v>0</v>
      </c>
      <c r="EM100" s="13">
        <f t="shared" si="63"/>
        <v>0</v>
      </c>
      <c r="EN100" s="13">
        <f t="shared" si="63"/>
        <v>0</v>
      </c>
      <c r="EO100" s="13">
        <f t="shared" si="63"/>
        <v>0</v>
      </c>
      <c r="EP100" s="13">
        <f t="shared" si="63"/>
        <v>0</v>
      </c>
      <c r="EQ100" s="13">
        <f t="shared" si="63"/>
        <v>0</v>
      </c>
      <c r="ER100" s="13">
        <f t="shared" si="63"/>
        <v>0</v>
      </c>
      <c r="ES100" s="13">
        <f t="shared" si="63"/>
        <v>0</v>
      </c>
      <c r="ET100" s="13">
        <f t="shared" si="63"/>
        <v>0</v>
      </c>
      <c r="EU100" s="13">
        <f t="shared" si="63"/>
        <v>0</v>
      </c>
      <c r="EV100" s="13">
        <f t="shared" si="63"/>
        <v>0</v>
      </c>
      <c r="EW100" s="13">
        <f t="shared" si="63"/>
        <v>0</v>
      </c>
      <c r="EX100" s="13">
        <f t="shared" si="63"/>
        <v>0</v>
      </c>
      <c r="EY100" s="13">
        <f t="shared" si="63"/>
        <v>0</v>
      </c>
      <c r="EZ100" s="13">
        <f t="shared" si="63"/>
        <v>0</v>
      </c>
      <c r="FA100" s="13">
        <f t="shared" si="63"/>
        <v>0</v>
      </c>
      <c r="FB100" s="13">
        <f t="shared" si="63"/>
        <v>0</v>
      </c>
      <c r="FC100" s="13">
        <f t="shared" si="63"/>
        <v>0</v>
      </c>
      <c r="FD100" s="13">
        <f t="shared" si="63"/>
        <v>0</v>
      </c>
      <c r="FE100" s="13">
        <f t="shared" si="63"/>
        <v>0</v>
      </c>
      <c r="FF100" s="13">
        <f t="shared" si="63"/>
        <v>0</v>
      </c>
      <c r="FG100" s="13">
        <f t="shared" si="63"/>
        <v>0</v>
      </c>
      <c r="FH100" s="13">
        <f t="shared" si="63"/>
        <v>0</v>
      </c>
      <c r="FI100" s="13">
        <f t="shared" si="63"/>
        <v>0</v>
      </c>
      <c r="FJ100" s="13">
        <f t="shared" si="63"/>
        <v>0</v>
      </c>
      <c r="FK100" s="13">
        <f t="shared" si="63"/>
        <v>0</v>
      </c>
      <c r="FL100" s="13">
        <f t="shared" si="63"/>
        <v>0</v>
      </c>
      <c r="FM100" s="13">
        <f t="shared" si="63"/>
        <v>0</v>
      </c>
      <c r="FN100" s="13">
        <f t="shared" si="63"/>
        <v>0</v>
      </c>
      <c r="FO100" s="13">
        <f t="shared" si="63"/>
        <v>0</v>
      </c>
      <c r="FP100" s="13">
        <f t="shared" si="63"/>
        <v>0</v>
      </c>
      <c r="FQ100" s="13">
        <f t="shared" si="63"/>
        <v>0</v>
      </c>
      <c r="FR100" s="13">
        <f t="shared" si="63"/>
        <v>0</v>
      </c>
      <c r="FS100" s="13">
        <f t="shared" si="63"/>
        <v>0</v>
      </c>
      <c r="FT100" s="13">
        <f t="shared" si="63"/>
        <v>0</v>
      </c>
      <c r="FU100" s="13">
        <f t="shared" si="63"/>
        <v>0</v>
      </c>
      <c r="FV100" s="13">
        <f t="shared" si="63"/>
        <v>0</v>
      </c>
      <c r="FW100" s="13">
        <f t="shared" si="63"/>
        <v>0</v>
      </c>
      <c r="FX100" s="13">
        <f t="shared" si="63"/>
        <v>0</v>
      </c>
      <c r="FY100" s="13">
        <f>SUM(C100:FX100)</f>
        <v>3041.5</v>
      </c>
      <c r="FZ100" s="13">
        <f t="shared" si="51"/>
        <v>3041.5</v>
      </c>
      <c r="GA100" s="17"/>
      <c r="GB100" s="17"/>
      <c r="GC100" s="17"/>
      <c r="GD100" s="17"/>
      <c r="GE100" s="17"/>
      <c r="GF100" s="18"/>
      <c r="GG100" s="18"/>
      <c r="GH100" s="15"/>
      <c r="GI100" s="15"/>
      <c r="GJ100" s="15"/>
      <c r="GK100" s="15"/>
      <c r="GL100" s="15"/>
      <c r="GM100" s="15"/>
      <c r="GN100" s="19"/>
      <c r="GO100" s="19"/>
    </row>
    <row r="101" spans="1:203" s="12" customFormat="1" x14ac:dyDescent="0.2">
      <c r="A101" s="4" t="s">
        <v>378</v>
      </c>
      <c r="B101" s="2" t="s">
        <v>379</v>
      </c>
      <c r="C101" s="33">
        <f>SUM(C96:C100)</f>
        <v>7595.7</v>
      </c>
      <c r="D101" s="33">
        <f t="shared" ref="D101:BO101" si="64">SUM(D96:D100)</f>
        <v>43375.199999999997</v>
      </c>
      <c r="E101" s="33">
        <f t="shared" si="64"/>
        <v>7457.9000000000005</v>
      </c>
      <c r="F101" s="33">
        <f t="shared" si="64"/>
        <v>16048.1</v>
      </c>
      <c r="G101" s="33">
        <f t="shared" si="64"/>
        <v>1027.0999999999999</v>
      </c>
      <c r="H101" s="33">
        <f t="shared" si="64"/>
        <v>948.1</v>
      </c>
      <c r="I101" s="33">
        <f t="shared" si="64"/>
        <v>12618.3</v>
      </c>
      <c r="J101" s="33">
        <f t="shared" si="64"/>
        <v>2085</v>
      </c>
      <c r="K101" s="33">
        <f t="shared" si="64"/>
        <v>295.60000000000002</v>
      </c>
      <c r="L101" s="33">
        <f t="shared" si="64"/>
        <v>2839.9</v>
      </c>
      <c r="M101" s="33">
        <f t="shared" si="64"/>
        <v>1470.7</v>
      </c>
      <c r="N101" s="33">
        <f t="shared" si="64"/>
        <v>50435.3</v>
      </c>
      <c r="O101" s="33">
        <f t="shared" si="64"/>
        <v>14882</v>
      </c>
      <c r="P101" s="33">
        <f t="shared" si="64"/>
        <v>162.19999999999999</v>
      </c>
      <c r="Q101" s="33">
        <f t="shared" si="64"/>
        <v>37098.699999999997</v>
      </c>
      <c r="R101" s="33">
        <f t="shared" si="64"/>
        <v>518.5</v>
      </c>
      <c r="S101" s="33">
        <f t="shared" si="64"/>
        <v>1449.6</v>
      </c>
      <c r="T101" s="33">
        <f t="shared" si="64"/>
        <v>144.10000000000002</v>
      </c>
      <c r="U101" s="33">
        <f t="shared" si="64"/>
        <v>60.400000000000006</v>
      </c>
      <c r="V101" s="33">
        <f t="shared" si="64"/>
        <v>268.3</v>
      </c>
      <c r="W101" s="33">
        <f t="shared" si="64"/>
        <v>217.4</v>
      </c>
      <c r="X101" s="33">
        <f t="shared" si="64"/>
        <v>47</v>
      </c>
      <c r="Y101" s="33">
        <f t="shared" si="64"/>
        <v>520.29999999999995</v>
      </c>
      <c r="Z101" s="33">
        <f t="shared" si="64"/>
        <v>264.3</v>
      </c>
      <c r="AA101" s="33">
        <f t="shared" si="64"/>
        <v>27207.8</v>
      </c>
      <c r="AB101" s="33">
        <f t="shared" si="64"/>
        <v>28538.400000000001</v>
      </c>
      <c r="AC101" s="33">
        <f t="shared" si="64"/>
        <v>922.8</v>
      </c>
      <c r="AD101" s="33">
        <f t="shared" si="64"/>
        <v>1086.0999999999999</v>
      </c>
      <c r="AE101" s="33">
        <f t="shared" si="64"/>
        <v>110.6</v>
      </c>
      <c r="AF101" s="33">
        <f t="shared" si="64"/>
        <v>173.7</v>
      </c>
      <c r="AG101" s="33">
        <f t="shared" si="64"/>
        <v>892</v>
      </c>
      <c r="AH101" s="33">
        <f t="shared" si="64"/>
        <v>1039</v>
      </c>
      <c r="AI101" s="33">
        <f t="shared" si="64"/>
        <v>331.1</v>
      </c>
      <c r="AJ101" s="33">
        <f t="shared" si="64"/>
        <v>240.3</v>
      </c>
      <c r="AK101" s="33">
        <f t="shared" si="64"/>
        <v>212.7</v>
      </c>
      <c r="AL101" s="33">
        <f t="shared" si="64"/>
        <v>267</v>
      </c>
      <c r="AM101" s="33">
        <f t="shared" si="64"/>
        <v>475.40000000000003</v>
      </c>
      <c r="AN101" s="33">
        <f t="shared" si="64"/>
        <v>426.7</v>
      </c>
      <c r="AO101" s="33">
        <f t="shared" si="64"/>
        <v>5034.8</v>
      </c>
      <c r="AP101" s="33">
        <f t="shared" si="64"/>
        <v>77251.5</v>
      </c>
      <c r="AQ101" s="33">
        <f t="shared" si="64"/>
        <v>266.2</v>
      </c>
      <c r="AR101" s="33">
        <f t="shared" si="64"/>
        <v>61199.1</v>
      </c>
      <c r="AS101" s="33">
        <f t="shared" si="64"/>
        <v>6280.2000000000007</v>
      </c>
      <c r="AT101" s="33">
        <f t="shared" si="64"/>
        <v>2522.1</v>
      </c>
      <c r="AU101" s="33">
        <f t="shared" si="64"/>
        <v>354.3</v>
      </c>
      <c r="AV101" s="33">
        <f t="shared" si="64"/>
        <v>298.5</v>
      </c>
      <c r="AW101" s="33">
        <f t="shared" si="64"/>
        <v>214.3</v>
      </c>
      <c r="AX101" s="33">
        <f t="shared" si="64"/>
        <v>40.4</v>
      </c>
      <c r="AY101" s="33">
        <f t="shared" si="64"/>
        <v>567.5</v>
      </c>
      <c r="AZ101" s="33">
        <f t="shared" si="64"/>
        <v>10396.9</v>
      </c>
      <c r="BA101" s="33">
        <f t="shared" si="64"/>
        <v>8664.5</v>
      </c>
      <c r="BB101" s="33">
        <f t="shared" si="64"/>
        <v>7322.3</v>
      </c>
      <c r="BC101" s="33">
        <f t="shared" si="64"/>
        <v>30280</v>
      </c>
      <c r="BD101" s="33">
        <f t="shared" si="64"/>
        <v>4380.5</v>
      </c>
      <c r="BE101" s="33">
        <f t="shared" si="64"/>
        <v>1429.7</v>
      </c>
      <c r="BF101" s="33">
        <f t="shared" si="64"/>
        <v>22720.9</v>
      </c>
      <c r="BG101" s="33">
        <f t="shared" si="64"/>
        <v>951.7</v>
      </c>
      <c r="BH101" s="33">
        <f t="shared" si="64"/>
        <v>643</v>
      </c>
      <c r="BI101" s="33">
        <f t="shared" si="64"/>
        <v>224.2</v>
      </c>
      <c r="BJ101" s="33">
        <f t="shared" si="64"/>
        <v>5766.1</v>
      </c>
      <c r="BK101" s="33">
        <f t="shared" si="64"/>
        <v>14572.9</v>
      </c>
      <c r="BL101" s="33">
        <f t="shared" si="64"/>
        <v>177.39999999999998</v>
      </c>
      <c r="BM101" s="33">
        <f t="shared" si="64"/>
        <v>292</v>
      </c>
      <c r="BN101" s="33">
        <f t="shared" si="64"/>
        <v>3735.1000000000004</v>
      </c>
      <c r="BO101" s="33">
        <f t="shared" si="64"/>
        <v>1595.8999999999999</v>
      </c>
      <c r="BP101" s="33">
        <f t="shared" ref="BP101:EA101" si="65">SUM(BP96:BP100)</f>
        <v>207.6</v>
      </c>
      <c r="BQ101" s="33">
        <f t="shared" si="65"/>
        <v>5440.5</v>
      </c>
      <c r="BR101" s="33">
        <f t="shared" si="65"/>
        <v>4525.4000000000005</v>
      </c>
      <c r="BS101" s="33">
        <f t="shared" si="65"/>
        <v>1117.5</v>
      </c>
      <c r="BT101" s="33">
        <f t="shared" si="65"/>
        <v>336.6</v>
      </c>
      <c r="BU101" s="33">
        <f t="shared" si="65"/>
        <v>437.8</v>
      </c>
      <c r="BV101" s="33">
        <f t="shared" si="65"/>
        <v>1266.5</v>
      </c>
      <c r="BW101" s="33">
        <f t="shared" si="65"/>
        <v>1728.4</v>
      </c>
      <c r="BX101" s="33">
        <f t="shared" si="65"/>
        <v>80</v>
      </c>
      <c r="BY101" s="33">
        <f t="shared" si="65"/>
        <v>547.30000000000007</v>
      </c>
      <c r="BZ101" s="33">
        <f t="shared" si="65"/>
        <v>223.29999999999998</v>
      </c>
      <c r="CA101" s="33">
        <f t="shared" si="65"/>
        <v>187.9</v>
      </c>
      <c r="CB101" s="33">
        <f t="shared" si="65"/>
        <v>80815.900000000009</v>
      </c>
      <c r="CC101" s="33">
        <f t="shared" si="65"/>
        <v>172.5</v>
      </c>
      <c r="CD101" s="33">
        <f t="shared" si="65"/>
        <v>77.5</v>
      </c>
      <c r="CE101" s="33">
        <f t="shared" si="65"/>
        <v>148.5</v>
      </c>
      <c r="CF101" s="33">
        <f t="shared" si="65"/>
        <v>123.7</v>
      </c>
      <c r="CG101" s="33">
        <f t="shared" si="65"/>
        <v>170.9</v>
      </c>
      <c r="CH101" s="33">
        <f t="shared" si="65"/>
        <v>121.8</v>
      </c>
      <c r="CI101" s="33">
        <f t="shared" si="65"/>
        <v>731</v>
      </c>
      <c r="CJ101" s="33">
        <f t="shared" si="65"/>
        <v>1077.0999999999999</v>
      </c>
      <c r="CK101" s="33">
        <f t="shared" si="65"/>
        <v>4800.1000000000004</v>
      </c>
      <c r="CL101" s="33">
        <f t="shared" si="65"/>
        <v>1325.4</v>
      </c>
      <c r="CM101" s="33">
        <f t="shared" si="65"/>
        <v>751</v>
      </c>
      <c r="CN101" s="33">
        <f t="shared" si="65"/>
        <v>27277.1</v>
      </c>
      <c r="CO101" s="33">
        <f t="shared" si="65"/>
        <v>14903.3</v>
      </c>
      <c r="CP101" s="33">
        <f t="shared" si="65"/>
        <v>1105.8999999999999</v>
      </c>
      <c r="CQ101" s="33">
        <f t="shared" si="65"/>
        <v>1376.2</v>
      </c>
      <c r="CR101" s="33">
        <f t="shared" si="65"/>
        <v>191.9</v>
      </c>
      <c r="CS101" s="33">
        <f t="shared" si="65"/>
        <v>364.6</v>
      </c>
      <c r="CT101" s="33">
        <f t="shared" si="65"/>
        <v>98</v>
      </c>
      <c r="CU101" s="33">
        <f t="shared" si="65"/>
        <v>431.2</v>
      </c>
      <c r="CV101" s="33">
        <f t="shared" si="65"/>
        <v>53.800000000000004</v>
      </c>
      <c r="CW101" s="33">
        <f t="shared" si="65"/>
        <v>161.19999999999999</v>
      </c>
      <c r="CX101" s="33">
        <f t="shared" si="65"/>
        <v>444.4</v>
      </c>
      <c r="CY101" s="33">
        <f t="shared" si="65"/>
        <v>133.9</v>
      </c>
      <c r="CZ101" s="33">
        <f t="shared" si="65"/>
        <v>2257.7000000000003</v>
      </c>
      <c r="DA101" s="33">
        <f t="shared" si="65"/>
        <v>190.8</v>
      </c>
      <c r="DB101" s="33">
        <f t="shared" si="65"/>
        <v>314.60000000000002</v>
      </c>
      <c r="DC101" s="33">
        <f t="shared" si="65"/>
        <v>183.4</v>
      </c>
      <c r="DD101" s="33">
        <f t="shared" si="65"/>
        <v>118.7</v>
      </c>
      <c r="DE101" s="33">
        <f t="shared" si="65"/>
        <v>481</v>
      </c>
      <c r="DF101" s="33">
        <f t="shared" si="65"/>
        <v>21588</v>
      </c>
      <c r="DG101" s="33">
        <f t="shared" si="65"/>
        <v>90.4</v>
      </c>
      <c r="DH101" s="33">
        <f t="shared" si="65"/>
        <v>2197</v>
      </c>
      <c r="DI101" s="33">
        <f t="shared" si="65"/>
        <v>2776.1</v>
      </c>
      <c r="DJ101" s="33">
        <f t="shared" si="65"/>
        <v>712.9</v>
      </c>
      <c r="DK101" s="33">
        <f t="shared" si="65"/>
        <v>382.9</v>
      </c>
      <c r="DL101" s="33">
        <f t="shared" si="65"/>
        <v>5981.8</v>
      </c>
      <c r="DM101" s="33">
        <f t="shared" si="65"/>
        <v>302.39999999999998</v>
      </c>
      <c r="DN101" s="33">
        <f t="shared" si="65"/>
        <v>1453.6</v>
      </c>
      <c r="DO101" s="33">
        <f t="shared" si="65"/>
        <v>2975.1</v>
      </c>
      <c r="DP101" s="33">
        <f t="shared" si="65"/>
        <v>198.39999999999998</v>
      </c>
      <c r="DQ101" s="33">
        <f t="shared" si="65"/>
        <v>491.8</v>
      </c>
      <c r="DR101" s="33">
        <f t="shared" si="65"/>
        <v>1320</v>
      </c>
      <c r="DS101" s="33">
        <f t="shared" si="65"/>
        <v>812.09999999999991</v>
      </c>
      <c r="DT101" s="33">
        <f t="shared" si="65"/>
        <v>157.39999999999998</v>
      </c>
      <c r="DU101" s="33">
        <f t="shared" si="65"/>
        <v>409.2</v>
      </c>
      <c r="DV101" s="33">
        <f t="shared" si="65"/>
        <v>205.6</v>
      </c>
      <c r="DW101" s="33">
        <f t="shared" si="65"/>
        <v>356.09999999999997</v>
      </c>
      <c r="DX101" s="33">
        <f t="shared" si="65"/>
        <v>197.4</v>
      </c>
      <c r="DY101" s="33">
        <f t="shared" si="65"/>
        <v>329.59999999999997</v>
      </c>
      <c r="DZ101" s="33">
        <f t="shared" si="65"/>
        <v>1080.7</v>
      </c>
      <c r="EA101" s="33">
        <f t="shared" si="65"/>
        <v>515.79999999999995</v>
      </c>
      <c r="EB101" s="33">
        <f t="shared" ref="EB101:FX101" si="66">SUM(EB96:EB100)</f>
        <v>589.29999999999995</v>
      </c>
      <c r="EC101" s="33">
        <f t="shared" si="66"/>
        <v>290.39999999999998</v>
      </c>
      <c r="ED101" s="33">
        <f t="shared" si="66"/>
        <v>1652.2</v>
      </c>
      <c r="EE101" s="33">
        <f t="shared" si="66"/>
        <v>218.8</v>
      </c>
      <c r="EF101" s="33">
        <f t="shared" si="66"/>
        <v>1574.9</v>
      </c>
      <c r="EG101" s="33">
        <f t="shared" si="66"/>
        <v>273</v>
      </c>
      <c r="EH101" s="33">
        <f t="shared" si="66"/>
        <v>223.5</v>
      </c>
      <c r="EI101" s="33">
        <f t="shared" si="66"/>
        <v>17058</v>
      </c>
      <c r="EJ101" s="33">
        <f t="shared" si="66"/>
        <v>8694.5</v>
      </c>
      <c r="EK101" s="33">
        <f t="shared" si="66"/>
        <v>645.09999999999991</v>
      </c>
      <c r="EL101" s="33">
        <f t="shared" si="66"/>
        <v>464</v>
      </c>
      <c r="EM101" s="33">
        <f t="shared" si="66"/>
        <v>547.6</v>
      </c>
      <c r="EN101" s="33">
        <f t="shared" si="66"/>
        <v>1104.1999999999998</v>
      </c>
      <c r="EO101" s="33">
        <f t="shared" si="66"/>
        <v>464.79999999999995</v>
      </c>
      <c r="EP101" s="33">
        <f t="shared" si="66"/>
        <v>382.5</v>
      </c>
      <c r="EQ101" s="33">
        <f t="shared" si="66"/>
        <v>2268.9</v>
      </c>
      <c r="ER101" s="33">
        <f t="shared" si="66"/>
        <v>382.7</v>
      </c>
      <c r="ES101" s="33">
        <f t="shared" si="66"/>
        <v>112</v>
      </c>
      <c r="ET101" s="33">
        <f t="shared" si="66"/>
        <v>196.79999999999998</v>
      </c>
      <c r="EU101" s="33">
        <f t="shared" si="66"/>
        <v>587.20000000000005</v>
      </c>
      <c r="EV101" s="33">
        <f t="shared" si="66"/>
        <v>64.5</v>
      </c>
      <c r="EW101" s="33">
        <f t="shared" si="66"/>
        <v>777.3</v>
      </c>
      <c r="EX101" s="33">
        <f t="shared" si="66"/>
        <v>255.9</v>
      </c>
      <c r="EY101" s="33">
        <f t="shared" si="66"/>
        <v>1075.3</v>
      </c>
      <c r="EZ101" s="33">
        <f t="shared" si="66"/>
        <v>122.4</v>
      </c>
      <c r="FA101" s="33">
        <f t="shared" si="66"/>
        <v>2950.4</v>
      </c>
      <c r="FB101" s="33">
        <f t="shared" si="66"/>
        <v>383.09999999999997</v>
      </c>
      <c r="FC101" s="33">
        <f t="shared" si="66"/>
        <v>2594.6</v>
      </c>
      <c r="FD101" s="33">
        <f t="shared" si="66"/>
        <v>358.5</v>
      </c>
      <c r="FE101" s="33">
        <f t="shared" si="66"/>
        <v>100.6</v>
      </c>
      <c r="FF101" s="33">
        <f t="shared" si="66"/>
        <v>186</v>
      </c>
      <c r="FG101" s="33">
        <f t="shared" si="66"/>
        <v>113.1</v>
      </c>
      <c r="FH101" s="33">
        <f t="shared" si="66"/>
        <v>91.399999999999991</v>
      </c>
      <c r="FI101" s="33">
        <f t="shared" si="66"/>
        <v>1808.3</v>
      </c>
      <c r="FJ101" s="33">
        <f t="shared" si="66"/>
        <v>1785.5</v>
      </c>
      <c r="FK101" s="33">
        <f t="shared" si="66"/>
        <v>2142</v>
      </c>
      <c r="FL101" s="33">
        <f t="shared" si="66"/>
        <v>4481</v>
      </c>
      <c r="FM101" s="33">
        <f t="shared" si="66"/>
        <v>3161.5</v>
      </c>
      <c r="FN101" s="33">
        <f t="shared" si="66"/>
        <v>19235.900000000001</v>
      </c>
      <c r="FO101" s="33">
        <f t="shared" si="66"/>
        <v>1090.3</v>
      </c>
      <c r="FP101" s="33">
        <f t="shared" si="66"/>
        <v>2246</v>
      </c>
      <c r="FQ101" s="33">
        <f t="shared" si="66"/>
        <v>815.7</v>
      </c>
      <c r="FR101" s="33">
        <f t="shared" si="66"/>
        <v>152.80000000000001</v>
      </c>
      <c r="FS101" s="33">
        <f t="shared" si="66"/>
        <v>170.8</v>
      </c>
      <c r="FT101" s="33">
        <f t="shared" si="66"/>
        <v>87.5</v>
      </c>
      <c r="FU101" s="33">
        <f t="shared" si="66"/>
        <v>774.5</v>
      </c>
      <c r="FV101" s="33">
        <f t="shared" si="66"/>
        <v>684.2</v>
      </c>
      <c r="FW101" s="33">
        <f t="shared" si="66"/>
        <v>156</v>
      </c>
      <c r="FX101" s="33">
        <f t="shared" si="66"/>
        <v>77.7</v>
      </c>
      <c r="FY101" s="13"/>
      <c r="FZ101" s="13">
        <f t="shared" si="51"/>
        <v>817644.70000000042</v>
      </c>
      <c r="GA101" s="17"/>
      <c r="GB101" s="17">
        <f>FZ101-GA101</f>
        <v>817644.70000000042</v>
      </c>
      <c r="GC101" s="17"/>
      <c r="GD101" s="17"/>
      <c r="GE101" s="17"/>
      <c r="GF101" s="18"/>
      <c r="GG101" s="18"/>
      <c r="GH101" s="15"/>
      <c r="GI101" s="15"/>
      <c r="GJ101" s="15"/>
      <c r="GK101" s="15"/>
      <c r="GL101" s="15"/>
      <c r="GM101" s="15"/>
      <c r="GN101" s="19"/>
      <c r="GO101" s="19"/>
    </row>
    <row r="102" spans="1:203" s="12" customFormat="1" ht="15.75" x14ac:dyDescent="0.25">
      <c r="A102" s="4" t="s">
        <v>380</v>
      </c>
      <c r="B102" s="41" t="s">
        <v>381</v>
      </c>
      <c r="C102" s="17">
        <f>C101-C103</f>
        <v>7595.7</v>
      </c>
      <c r="D102" s="17">
        <f t="shared" ref="D102:BO102" si="67">D101-D103</f>
        <v>41342.699999999997</v>
      </c>
      <c r="E102" s="17">
        <f t="shared" si="67"/>
        <v>6924.8</v>
      </c>
      <c r="F102" s="17">
        <f t="shared" si="67"/>
        <v>15352.6</v>
      </c>
      <c r="G102" s="17">
        <f t="shared" si="67"/>
        <v>1027.0999999999999</v>
      </c>
      <c r="H102" s="17">
        <f t="shared" si="67"/>
        <v>948.1</v>
      </c>
      <c r="I102" s="17">
        <f t="shared" si="67"/>
        <v>9526.4</v>
      </c>
      <c r="J102" s="17">
        <f t="shared" si="67"/>
        <v>2085</v>
      </c>
      <c r="K102" s="17">
        <f t="shared" si="67"/>
        <v>295.60000000000002</v>
      </c>
      <c r="L102" s="17">
        <f t="shared" si="67"/>
        <v>2839.9</v>
      </c>
      <c r="M102" s="17">
        <f t="shared" si="67"/>
        <v>1470.7</v>
      </c>
      <c r="N102" s="17">
        <f t="shared" si="67"/>
        <v>50435.3</v>
      </c>
      <c r="O102" s="17">
        <f t="shared" si="67"/>
        <v>14882</v>
      </c>
      <c r="P102" s="17">
        <f t="shared" si="67"/>
        <v>162.19999999999999</v>
      </c>
      <c r="Q102" s="17">
        <f t="shared" si="67"/>
        <v>37098.699999999997</v>
      </c>
      <c r="R102" s="17">
        <f t="shared" si="67"/>
        <v>518.5</v>
      </c>
      <c r="S102" s="17">
        <f t="shared" si="67"/>
        <v>1449.6</v>
      </c>
      <c r="T102" s="17">
        <f t="shared" si="67"/>
        <v>144.10000000000002</v>
      </c>
      <c r="U102" s="17">
        <f t="shared" si="67"/>
        <v>60.400000000000006</v>
      </c>
      <c r="V102" s="17">
        <f t="shared" si="67"/>
        <v>268.3</v>
      </c>
      <c r="W102" s="17">
        <f t="shared" si="67"/>
        <v>217.4</v>
      </c>
      <c r="X102" s="17">
        <f t="shared" si="67"/>
        <v>47</v>
      </c>
      <c r="Y102" s="17">
        <f t="shared" si="67"/>
        <v>520.29999999999995</v>
      </c>
      <c r="Z102" s="17">
        <f t="shared" si="67"/>
        <v>264.3</v>
      </c>
      <c r="AA102" s="17">
        <f t="shared" si="67"/>
        <v>27207.8</v>
      </c>
      <c r="AB102" s="17">
        <f t="shared" si="67"/>
        <v>28538.400000000001</v>
      </c>
      <c r="AC102" s="17">
        <f t="shared" si="67"/>
        <v>922.8</v>
      </c>
      <c r="AD102" s="17">
        <f t="shared" si="67"/>
        <v>1086.0999999999999</v>
      </c>
      <c r="AE102" s="17">
        <f t="shared" si="67"/>
        <v>110.6</v>
      </c>
      <c r="AF102" s="17">
        <f t="shared" si="67"/>
        <v>173.7</v>
      </c>
      <c r="AG102" s="17">
        <f t="shared" si="67"/>
        <v>892</v>
      </c>
      <c r="AH102" s="17">
        <f t="shared" si="67"/>
        <v>1039</v>
      </c>
      <c r="AI102" s="17">
        <f t="shared" si="67"/>
        <v>331.1</v>
      </c>
      <c r="AJ102" s="17">
        <f t="shared" si="67"/>
        <v>240.3</v>
      </c>
      <c r="AK102" s="17">
        <f t="shared" si="67"/>
        <v>212.7</v>
      </c>
      <c r="AL102" s="17">
        <f t="shared" si="67"/>
        <v>267</v>
      </c>
      <c r="AM102" s="17">
        <f t="shared" si="67"/>
        <v>475.40000000000003</v>
      </c>
      <c r="AN102" s="17">
        <f t="shared" si="67"/>
        <v>426.7</v>
      </c>
      <c r="AO102" s="17">
        <f t="shared" si="67"/>
        <v>5034.8</v>
      </c>
      <c r="AP102" s="17">
        <f t="shared" si="67"/>
        <v>77251.5</v>
      </c>
      <c r="AQ102" s="17">
        <f t="shared" si="67"/>
        <v>266.2</v>
      </c>
      <c r="AR102" s="17">
        <f t="shared" si="67"/>
        <v>61199.1</v>
      </c>
      <c r="AS102" s="17">
        <f t="shared" si="67"/>
        <v>6056.6</v>
      </c>
      <c r="AT102" s="17">
        <f t="shared" si="67"/>
        <v>2522.1</v>
      </c>
      <c r="AU102" s="17">
        <f t="shared" si="67"/>
        <v>354.3</v>
      </c>
      <c r="AV102" s="17">
        <f t="shared" si="67"/>
        <v>298.5</v>
      </c>
      <c r="AW102" s="17">
        <f t="shared" si="67"/>
        <v>214.3</v>
      </c>
      <c r="AX102" s="17">
        <f t="shared" si="67"/>
        <v>40.4</v>
      </c>
      <c r="AY102" s="17">
        <f t="shared" si="67"/>
        <v>509.7</v>
      </c>
      <c r="AZ102" s="17">
        <f t="shared" si="67"/>
        <v>10396.9</v>
      </c>
      <c r="BA102" s="17">
        <f t="shared" si="67"/>
        <v>8664.5</v>
      </c>
      <c r="BB102" s="17">
        <f t="shared" si="67"/>
        <v>7322.3</v>
      </c>
      <c r="BC102" s="17">
        <f t="shared" si="67"/>
        <v>28017</v>
      </c>
      <c r="BD102" s="17">
        <f t="shared" si="67"/>
        <v>4380.5</v>
      </c>
      <c r="BE102" s="17">
        <f t="shared" si="67"/>
        <v>1429.7</v>
      </c>
      <c r="BF102" s="17">
        <f t="shared" si="67"/>
        <v>22720.9</v>
      </c>
      <c r="BG102" s="17">
        <f t="shared" si="67"/>
        <v>951.7</v>
      </c>
      <c r="BH102" s="17">
        <f t="shared" si="67"/>
        <v>643</v>
      </c>
      <c r="BI102" s="17">
        <f t="shared" si="67"/>
        <v>224.2</v>
      </c>
      <c r="BJ102" s="17">
        <f t="shared" si="67"/>
        <v>5766.1</v>
      </c>
      <c r="BK102" s="17">
        <f t="shared" si="67"/>
        <v>14572.9</v>
      </c>
      <c r="BL102" s="17">
        <f t="shared" si="67"/>
        <v>177.39999999999998</v>
      </c>
      <c r="BM102" s="17">
        <f t="shared" si="67"/>
        <v>292</v>
      </c>
      <c r="BN102" s="17">
        <f t="shared" si="67"/>
        <v>3735.1000000000004</v>
      </c>
      <c r="BO102" s="17">
        <f t="shared" si="67"/>
        <v>1595.8999999999999</v>
      </c>
      <c r="BP102" s="17">
        <f t="shared" ref="BP102:EA102" si="68">BP101-BP103</f>
        <v>207.6</v>
      </c>
      <c r="BQ102" s="17">
        <f t="shared" si="68"/>
        <v>5221.6000000000004</v>
      </c>
      <c r="BR102" s="17">
        <f t="shared" si="68"/>
        <v>4525.4000000000005</v>
      </c>
      <c r="BS102" s="17">
        <f t="shared" si="68"/>
        <v>1117.5</v>
      </c>
      <c r="BT102" s="17">
        <f t="shared" si="68"/>
        <v>336.6</v>
      </c>
      <c r="BU102" s="17">
        <f t="shared" si="68"/>
        <v>437.8</v>
      </c>
      <c r="BV102" s="17">
        <f t="shared" si="68"/>
        <v>1266.5</v>
      </c>
      <c r="BW102" s="17">
        <f t="shared" si="68"/>
        <v>1728.4</v>
      </c>
      <c r="BX102" s="17">
        <f t="shared" si="68"/>
        <v>80</v>
      </c>
      <c r="BY102" s="17">
        <f t="shared" si="68"/>
        <v>547.30000000000007</v>
      </c>
      <c r="BZ102" s="17">
        <f t="shared" si="68"/>
        <v>223.29999999999998</v>
      </c>
      <c r="CA102" s="17">
        <f t="shared" si="68"/>
        <v>187.9</v>
      </c>
      <c r="CB102" s="17">
        <f t="shared" si="68"/>
        <v>80815.900000000009</v>
      </c>
      <c r="CC102" s="17">
        <f t="shared" si="68"/>
        <v>172.5</v>
      </c>
      <c r="CD102" s="17">
        <f t="shared" si="68"/>
        <v>77.5</v>
      </c>
      <c r="CE102" s="17">
        <f t="shared" si="68"/>
        <v>148.5</v>
      </c>
      <c r="CF102" s="17">
        <f t="shared" si="68"/>
        <v>123.7</v>
      </c>
      <c r="CG102" s="17">
        <f t="shared" si="68"/>
        <v>170.9</v>
      </c>
      <c r="CH102" s="17">
        <f t="shared" si="68"/>
        <v>121.8</v>
      </c>
      <c r="CI102" s="17">
        <f t="shared" si="68"/>
        <v>731</v>
      </c>
      <c r="CJ102" s="17">
        <f t="shared" si="68"/>
        <v>1077.0999999999999</v>
      </c>
      <c r="CK102" s="17">
        <f t="shared" si="68"/>
        <v>4395.1000000000004</v>
      </c>
      <c r="CL102" s="17">
        <f t="shared" si="68"/>
        <v>1325.4</v>
      </c>
      <c r="CM102" s="17">
        <f t="shared" si="68"/>
        <v>751</v>
      </c>
      <c r="CN102" s="17">
        <f t="shared" si="68"/>
        <v>26345.599999999999</v>
      </c>
      <c r="CO102" s="17">
        <f t="shared" si="68"/>
        <v>14903.3</v>
      </c>
      <c r="CP102" s="17">
        <f t="shared" si="68"/>
        <v>1105.8999999999999</v>
      </c>
      <c r="CQ102" s="17">
        <f t="shared" si="68"/>
        <v>1376.2</v>
      </c>
      <c r="CR102" s="17">
        <f t="shared" si="68"/>
        <v>191.9</v>
      </c>
      <c r="CS102" s="17">
        <f t="shared" si="68"/>
        <v>364.6</v>
      </c>
      <c r="CT102" s="17">
        <f t="shared" si="68"/>
        <v>98</v>
      </c>
      <c r="CU102" s="17">
        <f t="shared" si="68"/>
        <v>431.2</v>
      </c>
      <c r="CV102" s="17">
        <f t="shared" si="68"/>
        <v>53.800000000000004</v>
      </c>
      <c r="CW102" s="17">
        <f t="shared" si="68"/>
        <v>161.19999999999999</v>
      </c>
      <c r="CX102" s="17">
        <f t="shared" si="68"/>
        <v>444.4</v>
      </c>
      <c r="CY102" s="17">
        <f t="shared" si="68"/>
        <v>133.9</v>
      </c>
      <c r="CZ102" s="17">
        <f t="shared" si="68"/>
        <v>2257.7000000000003</v>
      </c>
      <c r="DA102" s="17">
        <f t="shared" si="68"/>
        <v>190.8</v>
      </c>
      <c r="DB102" s="17">
        <f t="shared" si="68"/>
        <v>314.60000000000002</v>
      </c>
      <c r="DC102" s="17">
        <f t="shared" si="68"/>
        <v>183.4</v>
      </c>
      <c r="DD102" s="17">
        <f t="shared" si="68"/>
        <v>118.7</v>
      </c>
      <c r="DE102" s="17">
        <f t="shared" si="68"/>
        <v>481</v>
      </c>
      <c r="DF102" s="17">
        <f t="shared" si="68"/>
        <v>20908.3</v>
      </c>
      <c r="DG102" s="17">
        <f t="shared" si="68"/>
        <v>90.4</v>
      </c>
      <c r="DH102" s="17">
        <f t="shared" si="68"/>
        <v>2197</v>
      </c>
      <c r="DI102" s="17">
        <f t="shared" si="68"/>
        <v>2776.1</v>
      </c>
      <c r="DJ102" s="17">
        <f t="shared" si="68"/>
        <v>712.9</v>
      </c>
      <c r="DK102" s="17">
        <f t="shared" si="68"/>
        <v>382.9</v>
      </c>
      <c r="DL102" s="17">
        <f t="shared" si="68"/>
        <v>5981.8</v>
      </c>
      <c r="DM102" s="17">
        <f t="shared" si="68"/>
        <v>302.39999999999998</v>
      </c>
      <c r="DN102" s="17">
        <f t="shared" si="68"/>
        <v>1453.6</v>
      </c>
      <c r="DO102" s="17">
        <f t="shared" si="68"/>
        <v>2975.1</v>
      </c>
      <c r="DP102" s="17">
        <f t="shared" si="68"/>
        <v>198.39999999999998</v>
      </c>
      <c r="DQ102" s="17">
        <f t="shared" si="68"/>
        <v>491.8</v>
      </c>
      <c r="DR102" s="17">
        <f t="shared" si="68"/>
        <v>1320</v>
      </c>
      <c r="DS102" s="17">
        <f t="shared" si="68"/>
        <v>812.09999999999991</v>
      </c>
      <c r="DT102" s="17">
        <f t="shared" si="68"/>
        <v>157.39999999999998</v>
      </c>
      <c r="DU102" s="17">
        <f t="shared" si="68"/>
        <v>409.2</v>
      </c>
      <c r="DV102" s="17">
        <f t="shared" si="68"/>
        <v>205.6</v>
      </c>
      <c r="DW102" s="17">
        <f t="shared" si="68"/>
        <v>356.09999999999997</v>
      </c>
      <c r="DX102" s="17">
        <f t="shared" si="68"/>
        <v>197.4</v>
      </c>
      <c r="DY102" s="17">
        <f t="shared" si="68"/>
        <v>329.59999999999997</v>
      </c>
      <c r="DZ102" s="17">
        <f t="shared" si="68"/>
        <v>1080.7</v>
      </c>
      <c r="EA102" s="17">
        <f t="shared" si="68"/>
        <v>515.79999999999995</v>
      </c>
      <c r="EB102" s="17">
        <f t="shared" ref="EB102:FX102" si="69">EB101-EB103</f>
        <v>589.29999999999995</v>
      </c>
      <c r="EC102" s="17">
        <f t="shared" si="69"/>
        <v>290.39999999999998</v>
      </c>
      <c r="ED102" s="17">
        <f t="shared" si="69"/>
        <v>1652.2</v>
      </c>
      <c r="EE102" s="17">
        <f t="shared" si="69"/>
        <v>218.8</v>
      </c>
      <c r="EF102" s="17">
        <f t="shared" si="69"/>
        <v>1574.9</v>
      </c>
      <c r="EG102" s="17">
        <f t="shared" si="69"/>
        <v>273</v>
      </c>
      <c r="EH102" s="17">
        <f t="shared" si="69"/>
        <v>223.5</v>
      </c>
      <c r="EI102" s="17">
        <f t="shared" si="69"/>
        <v>16900</v>
      </c>
      <c r="EJ102" s="17">
        <f t="shared" si="69"/>
        <v>8694.5</v>
      </c>
      <c r="EK102" s="17">
        <f t="shared" si="69"/>
        <v>645.09999999999991</v>
      </c>
      <c r="EL102" s="17">
        <f t="shared" si="69"/>
        <v>464</v>
      </c>
      <c r="EM102" s="17">
        <f t="shared" si="69"/>
        <v>547.6</v>
      </c>
      <c r="EN102" s="17">
        <f t="shared" si="69"/>
        <v>1104.1999999999998</v>
      </c>
      <c r="EO102" s="17">
        <f t="shared" si="69"/>
        <v>464.79999999999995</v>
      </c>
      <c r="EP102" s="17">
        <f t="shared" si="69"/>
        <v>382.5</v>
      </c>
      <c r="EQ102" s="17">
        <f t="shared" si="69"/>
        <v>2268.9</v>
      </c>
      <c r="ER102" s="17">
        <f t="shared" si="69"/>
        <v>382.7</v>
      </c>
      <c r="ES102" s="17">
        <f t="shared" si="69"/>
        <v>112</v>
      </c>
      <c r="ET102" s="17">
        <f t="shared" si="69"/>
        <v>196.79999999999998</v>
      </c>
      <c r="EU102" s="17">
        <f t="shared" si="69"/>
        <v>587.20000000000005</v>
      </c>
      <c r="EV102" s="17">
        <f t="shared" si="69"/>
        <v>64.5</v>
      </c>
      <c r="EW102" s="17">
        <f t="shared" si="69"/>
        <v>777.3</v>
      </c>
      <c r="EX102" s="17">
        <f t="shared" si="69"/>
        <v>255.9</v>
      </c>
      <c r="EY102" s="17">
        <f t="shared" si="69"/>
        <v>1075.3</v>
      </c>
      <c r="EZ102" s="17">
        <f t="shared" si="69"/>
        <v>122.4</v>
      </c>
      <c r="FA102" s="17">
        <f t="shared" si="69"/>
        <v>2950.4</v>
      </c>
      <c r="FB102" s="17">
        <f t="shared" si="69"/>
        <v>383.09999999999997</v>
      </c>
      <c r="FC102" s="17">
        <f t="shared" si="69"/>
        <v>2594.6</v>
      </c>
      <c r="FD102" s="17">
        <f t="shared" si="69"/>
        <v>358.5</v>
      </c>
      <c r="FE102" s="17">
        <f t="shared" si="69"/>
        <v>100.6</v>
      </c>
      <c r="FF102" s="17">
        <f t="shared" si="69"/>
        <v>186</v>
      </c>
      <c r="FG102" s="17">
        <f t="shared" si="69"/>
        <v>113.1</v>
      </c>
      <c r="FH102" s="17">
        <f t="shared" si="69"/>
        <v>91.399999999999991</v>
      </c>
      <c r="FI102" s="17">
        <f t="shared" si="69"/>
        <v>1808.3</v>
      </c>
      <c r="FJ102" s="17">
        <f t="shared" si="69"/>
        <v>1785.5</v>
      </c>
      <c r="FK102" s="17">
        <f t="shared" si="69"/>
        <v>2142</v>
      </c>
      <c r="FL102" s="17">
        <f t="shared" si="69"/>
        <v>4481</v>
      </c>
      <c r="FM102" s="17">
        <f t="shared" si="69"/>
        <v>3161.5</v>
      </c>
      <c r="FN102" s="17">
        <f t="shared" si="69"/>
        <v>19235.900000000001</v>
      </c>
      <c r="FO102" s="17">
        <f t="shared" si="69"/>
        <v>1090.3</v>
      </c>
      <c r="FP102" s="17">
        <f t="shared" si="69"/>
        <v>2246</v>
      </c>
      <c r="FQ102" s="17">
        <f t="shared" si="69"/>
        <v>815.7</v>
      </c>
      <c r="FR102" s="17">
        <f t="shared" si="69"/>
        <v>152.80000000000001</v>
      </c>
      <c r="FS102" s="17">
        <f t="shared" si="69"/>
        <v>170.8</v>
      </c>
      <c r="FT102" s="17">
        <f t="shared" si="69"/>
        <v>87.5</v>
      </c>
      <c r="FU102" s="17">
        <f t="shared" si="69"/>
        <v>774.5</v>
      </c>
      <c r="FV102" s="17">
        <f t="shared" si="69"/>
        <v>684.2</v>
      </c>
      <c r="FW102" s="17">
        <f t="shared" si="69"/>
        <v>156</v>
      </c>
      <c r="FX102" s="17">
        <f t="shared" si="69"/>
        <v>77.7</v>
      </c>
      <c r="FZ102" s="13">
        <f t="shared" si="51"/>
        <v>806354.20000000054</v>
      </c>
      <c r="GA102" s="17"/>
      <c r="GB102" s="13"/>
      <c r="GC102" s="13"/>
      <c r="GD102" s="13"/>
      <c r="GE102" s="13"/>
      <c r="GF102" s="18"/>
      <c r="GG102" s="18"/>
      <c r="GH102" s="15"/>
      <c r="GI102" s="15"/>
      <c r="GJ102" s="15"/>
      <c r="GK102" s="15"/>
      <c r="GL102" s="15"/>
      <c r="GM102" s="15"/>
      <c r="GN102" s="19"/>
      <c r="GO102" s="19"/>
    </row>
    <row r="103" spans="1:203" s="12" customFormat="1" ht="15.75" x14ac:dyDescent="0.25">
      <c r="A103" s="4" t="s">
        <v>382</v>
      </c>
      <c r="B103" s="41" t="s">
        <v>383</v>
      </c>
      <c r="C103" s="15">
        <f>C93+C94+C95+C100+C98</f>
        <v>0</v>
      </c>
      <c r="D103" s="15">
        <f t="shared" ref="D103:BO103" si="70">D93+D94+D95+D100+D98</f>
        <v>2032.5</v>
      </c>
      <c r="E103" s="15">
        <f t="shared" si="70"/>
        <v>533.1</v>
      </c>
      <c r="F103" s="15">
        <f t="shared" si="70"/>
        <v>695.5</v>
      </c>
      <c r="G103" s="15">
        <f t="shared" si="70"/>
        <v>0</v>
      </c>
      <c r="H103" s="15">
        <f t="shared" si="70"/>
        <v>0</v>
      </c>
      <c r="I103" s="15">
        <f t="shared" si="70"/>
        <v>3091.9</v>
      </c>
      <c r="J103" s="15">
        <f t="shared" si="70"/>
        <v>0</v>
      </c>
      <c r="K103" s="15">
        <f t="shared" si="70"/>
        <v>0</v>
      </c>
      <c r="L103" s="15">
        <f t="shared" si="70"/>
        <v>0</v>
      </c>
      <c r="M103" s="15">
        <f t="shared" si="70"/>
        <v>0</v>
      </c>
      <c r="N103" s="15">
        <f t="shared" si="70"/>
        <v>0</v>
      </c>
      <c r="O103" s="15">
        <f t="shared" si="70"/>
        <v>0</v>
      </c>
      <c r="P103" s="15">
        <f t="shared" si="70"/>
        <v>0</v>
      </c>
      <c r="Q103" s="15">
        <f t="shared" si="70"/>
        <v>0</v>
      </c>
      <c r="R103" s="15">
        <f t="shared" si="70"/>
        <v>0</v>
      </c>
      <c r="S103" s="15">
        <f t="shared" si="70"/>
        <v>0</v>
      </c>
      <c r="T103" s="15">
        <f t="shared" si="70"/>
        <v>0</v>
      </c>
      <c r="U103" s="15">
        <f t="shared" si="70"/>
        <v>0</v>
      </c>
      <c r="V103" s="15">
        <f t="shared" si="70"/>
        <v>0</v>
      </c>
      <c r="W103" s="15">
        <f t="shared" si="70"/>
        <v>0</v>
      </c>
      <c r="X103" s="15">
        <f t="shared" si="70"/>
        <v>0</v>
      </c>
      <c r="Y103" s="15">
        <f t="shared" si="70"/>
        <v>0</v>
      </c>
      <c r="Z103" s="15">
        <f t="shared" si="70"/>
        <v>0</v>
      </c>
      <c r="AA103" s="15">
        <f t="shared" si="70"/>
        <v>0</v>
      </c>
      <c r="AB103" s="15">
        <f t="shared" si="70"/>
        <v>0</v>
      </c>
      <c r="AC103" s="15">
        <f t="shared" si="70"/>
        <v>0</v>
      </c>
      <c r="AD103" s="15">
        <f t="shared" si="70"/>
        <v>0</v>
      </c>
      <c r="AE103" s="15">
        <f t="shared" si="70"/>
        <v>0</v>
      </c>
      <c r="AF103" s="15">
        <f t="shared" si="70"/>
        <v>0</v>
      </c>
      <c r="AG103" s="15">
        <f t="shared" si="70"/>
        <v>0</v>
      </c>
      <c r="AH103" s="15">
        <f t="shared" si="70"/>
        <v>0</v>
      </c>
      <c r="AI103" s="15">
        <f t="shared" si="70"/>
        <v>0</v>
      </c>
      <c r="AJ103" s="15">
        <f t="shared" si="70"/>
        <v>0</v>
      </c>
      <c r="AK103" s="15">
        <f t="shared" si="70"/>
        <v>0</v>
      </c>
      <c r="AL103" s="15">
        <f t="shared" si="70"/>
        <v>0</v>
      </c>
      <c r="AM103" s="15">
        <f t="shared" si="70"/>
        <v>0</v>
      </c>
      <c r="AN103" s="15">
        <f t="shared" si="70"/>
        <v>0</v>
      </c>
      <c r="AO103" s="15">
        <f t="shared" si="70"/>
        <v>0</v>
      </c>
      <c r="AP103" s="15">
        <f t="shared" si="70"/>
        <v>0</v>
      </c>
      <c r="AQ103" s="15">
        <f t="shared" si="70"/>
        <v>0</v>
      </c>
      <c r="AR103" s="15">
        <f t="shared" si="70"/>
        <v>0</v>
      </c>
      <c r="AS103" s="15">
        <f t="shared" si="70"/>
        <v>223.6</v>
      </c>
      <c r="AT103" s="15">
        <f t="shared" si="70"/>
        <v>0</v>
      </c>
      <c r="AU103" s="15">
        <f t="shared" si="70"/>
        <v>0</v>
      </c>
      <c r="AV103" s="15">
        <f t="shared" si="70"/>
        <v>0</v>
      </c>
      <c r="AW103" s="15">
        <f t="shared" si="70"/>
        <v>0</v>
      </c>
      <c r="AX103" s="15">
        <f t="shared" si="70"/>
        <v>0</v>
      </c>
      <c r="AY103" s="15">
        <f t="shared" si="70"/>
        <v>57.8</v>
      </c>
      <c r="AZ103" s="15">
        <f t="shared" si="70"/>
        <v>0</v>
      </c>
      <c r="BA103" s="15">
        <f t="shared" si="70"/>
        <v>0</v>
      </c>
      <c r="BB103" s="15">
        <f t="shared" si="70"/>
        <v>0</v>
      </c>
      <c r="BC103" s="15">
        <f t="shared" si="70"/>
        <v>2263</v>
      </c>
      <c r="BD103" s="15">
        <f t="shared" si="70"/>
        <v>0</v>
      </c>
      <c r="BE103" s="15">
        <f t="shared" si="70"/>
        <v>0</v>
      </c>
      <c r="BF103" s="15">
        <f t="shared" si="70"/>
        <v>0</v>
      </c>
      <c r="BG103" s="15">
        <f t="shared" si="70"/>
        <v>0</v>
      </c>
      <c r="BH103" s="15">
        <f t="shared" si="70"/>
        <v>0</v>
      </c>
      <c r="BI103" s="15">
        <f t="shared" si="70"/>
        <v>0</v>
      </c>
      <c r="BJ103" s="15">
        <f t="shared" si="70"/>
        <v>0</v>
      </c>
      <c r="BK103" s="15">
        <f t="shared" si="70"/>
        <v>0</v>
      </c>
      <c r="BL103" s="15">
        <f t="shared" si="70"/>
        <v>0</v>
      </c>
      <c r="BM103" s="15">
        <f t="shared" si="70"/>
        <v>0</v>
      </c>
      <c r="BN103" s="15">
        <f t="shared" si="70"/>
        <v>0</v>
      </c>
      <c r="BO103" s="15">
        <f t="shared" si="70"/>
        <v>0</v>
      </c>
      <c r="BP103" s="15">
        <f t="shared" ref="BP103:EA103" si="71">BP93+BP94+BP95+BP100+BP98</f>
        <v>0</v>
      </c>
      <c r="BQ103" s="15">
        <f t="shared" si="71"/>
        <v>218.9</v>
      </c>
      <c r="BR103" s="15">
        <f t="shared" si="71"/>
        <v>0</v>
      </c>
      <c r="BS103" s="15">
        <f t="shared" si="71"/>
        <v>0</v>
      </c>
      <c r="BT103" s="15">
        <f t="shared" si="71"/>
        <v>0</v>
      </c>
      <c r="BU103" s="15">
        <f t="shared" si="71"/>
        <v>0</v>
      </c>
      <c r="BV103" s="15">
        <f t="shared" si="71"/>
        <v>0</v>
      </c>
      <c r="BW103" s="15">
        <f t="shared" si="71"/>
        <v>0</v>
      </c>
      <c r="BX103" s="15">
        <f t="shared" si="71"/>
        <v>0</v>
      </c>
      <c r="BY103" s="15">
        <f t="shared" si="71"/>
        <v>0</v>
      </c>
      <c r="BZ103" s="15">
        <f t="shared" si="71"/>
        <v>0</v>
      </c>
      <c r="CA103" s="15">
        <f t="shared" si="71"/>
        <v>0</v>
      </c>
      <c r="CB103" s="15">
        <f t="shared" si="71"/>
        <v>0</v>
      </c>
      <c r="CC103" s="15">
        <f t="shared" si="71"/>
        <v>0</v>
      </c>
      <c r="CD103" s="15">
        <f t="shared" si="71"/>
        <v>0</v>
      </c>
      <c r="CE103" s="15">
        <f t="shared" si="71"/>
        <v>0</v>
      </c>
      <c r="CF103" s="15">
        <f t="shared" si="71"/>
        <v>0</v>
      </c>
      <c r="CG103" s="15">
        <f t="shared" si="71"/>
        <v>0</v>
      </c>
      <c r="CH103" s="15">
        <f t="shared" si="71"/>
        <v>0</v>
      </c>
      <c r="CI103" s="15">
        <f t="shared" si="71"/>
        <v>0</v>
      </c>
      <c r="CJ103" s="15">
        <f t="shared" si="71"/>
        <v>0</v>
      </c>
      <c r="CK103" s="15">
        <f t="shared" si="71"/>
        <v>405</v>
      </c>
      <c r="CL103" s="15">
        <f t="shared" si="71"/>
        <v>0</v>
      </c>
      <c r="CM103" s="15">
        <f t="shared" si="71"/>
        <v>0</v>
      </c>
      <c r="CN103" s="15">
        <f t="shared" si="71"/>
        <v>931.5</v>
      </c>
      <c r="CO103" s="15">
        <f t="shared" si="71"/>
        <v>0</v>
      </c>
      <c r="CP103" s="15">
        <f t="shared" si="71"/>
        <v>0</v>
      </c>
      <c r="CQ103" s="15">
        <f t="shared" si="71"/>
        <v>0</v>
      </c>
      <c r="CR103" s="15">
        <f t="shared" si="71"/>
        <v>0</v>
      </c>
      <c r="CS103" s="15">
        <f t="shared" si="71"/>
        <v>0</v>
      </c>
      <c r="CT103" s="15">
        <f t="shared" si="71"/>
        <v>0</v>
      </c>
      <c r="CU103" s="15">
        <f t="shared" si="71"/>
        <v>0</v>
      </c>
      <c r="CV103" s="15">
        <f t="shared" si="71"/>
        <v>0</v>
      </c>
      <c r="CW103" s="15">
        <f t="shared" si="71"/>
        <v>0</v>
      </c>
      <c r="CX103" s="15">
        <f t="shared" si="71"/>
        <v>0</v>
      </c>
      <c r="CY103" s="15">
        <f t="shared" si="71"/>
        <v>0</v>
      </c>
      <c r="CZ103" s="15">
        <f t="shared" si="71"/>
        <v>0</v>
      </c>
      <c r="DA103" s="15">
        <f t="shared" si="71"/>
        <v>0</v>
      </c>
      <c r="DB103" s="15">
        <f t="shared" si="71"/>
        <v>0</v>
      </c>
      <c r="DC103" s="15">
        <f t="shared" si="71"/>
        <v>0</v>
      </c>
      <c r="DD103" s="15">
        <f t="shared" si="71"/>
        <v>0</v>
      </c>
      <c r="DE103" s="15">
        <f t="shared" si="71"/>
        <v>0</v>
      </c>
      <c r="DF103" s="15">
        <f t="shared" si="71"/>
        <v>679.7</v>
      </c>
      <c r="DG103" s="15">
        <f t="shared" si="71"/>
        <v>0</v>
      </c>
      <c r="DH103" s="15">
        <f t="shared" si="71"/>
        <v>0</v>
      </c>
      <c r="DI103" s="15">
        <f t="shared" si="71"/>
        <v>0</v>
      </c>
      <c r="DJ103" s="15">
        <f t="shared" si="71"/>
        <v>0</v>
      </c>
      <c r="DK103" s="15">
        <f t="shared" si="71"/>
        <v>0</v>
      </c>
      <c r="DL103" s="15">
        <f t="shared" si="71"/>
        <v>0</v>
      </c>
      <c r="DM103" s="15">
        <f t="shared" si="71"/>
        <v>0</v>
      </c>
      <c r="DN103" s="15">
        <f t="shared" si="71"/>
        <v>0</v>
      </c>
      <c r="DO103" s="15">
        <f t="shared" si="71"/>
        <v>0</v>
      </c>
      <c r="DP103" s="15">
        <f t="shared" si="71"/>
        <v>0</v>
      </c>
      <c r="DQ103" s="15">
        <f t="shared" si="71"/>
        <v>0</v>
      </c>
      <c r="DR103" s="15">
        <f t="shared" si="71"/>
        <v>0</v>
      </c>
      <c r="DS103" s="15">
        <f t="shared" si="71"/>
        <v>0</v>
      </c>
      <c r="DT103" s="15">
        <f t="shared" si="71"/>
        <v>0</v>
      </c>
      <c r="DU103" s="15">
        <f t="shared" si="71"/>
        <v>0</v>
      </c>
      <c r="DV103" s="15">
        <f t="shared" si="71"/>
        <v>0</v>
      </c>
      <c r="DW103" s="15">
        <f t="shared" si="71"/>
        <v>0</v>
      </c>
      <c r="DX103" s="15">
        <f t="shared" si="71"/>
        <v>0</v>
      </c>
      <c r="DY103" s="15">
        <f t="shared" si="71"/>
        <v>0</v>
      </c>
      <c r="DZ103" s="15">
        <f t="shared" si="71"/>
        <v>0</v>
      </c>
      <c r="EA103" s="15">
        <f t="shared" si="71"/>
        <v>0</v>
      </c>
      <c r="EB103" s="15">
        <f t="shared" ref="EB103:FX103" si="72">EB93+EB94+EB95+EB100+EB98</f>
        <v>0</v>
      </c>
      <c r="EC103" s="15">
        <f t="shared" si="72"/>
        <v>0</v>
      </c>
      <c r="ED103" s="15">
        <f t="shared" si="72"/>
        <v>0</v>
      </c>
      <c r="EE103" s="15">
        <f t="shared" si="72"/>
        <v>0</v>
      </c>
      <c r="EF103" s="15">
        <f t="shared" si="72"/>
        <v>0</v>
      </c>
      <c r="EG103" s="15">
        <f t="shared" si="72"/>
        <v>0</v>
      </c>
      <c r="EH103" s="15">
        <f t="shared" si="72"/>
        <v>0</v>
      </c>
      <c r="EI103" s="15">
        <f t="shared" si="72"/>
        <v>158</v>
      </c>
      <c r="EJ103" s="15">
        <f t="shared" si="72"/>
        <v>0</v>
      </c>
      <c r="EK103" s="15">
        <f t="shared" si="72"/>
        <v>0</v>
      </c>
      <c r="EL103" s="15">
        <f t="shared" si="72"/>
        <v>0</v>
      </c>
      <c r="EM103" s="15">
        <f t="shared" si="72"/>
        <v>0</v>
      </c>
      <c r="EN103" s="15">
        <f t="shared" si="72"/>
        <v>0</v>
      </c>
      <c r="EO103" s="15">
        <f t="shared" si="72"/>
        <v>0</v>
      </c>
      <c r="EP103" s="15">
        <f t="shared" si="72"/>
        <v>0</v>
      </c>
      <c r="EQ103" s="15">
        <f t="shared" si="72"/>
        <v>0</v>
      </c>
      <c r="ER103" s="15">
        <f t="shared" si="72"/>
        <v>0</v>
      </c>
      <c r="ES103" s="15">
        <f t="shared" si="72"/>
        <v>0</v>
      </c>
      <c r="ET103" s="15">
        <f t="shared" si="72"/>
        <v>0</v>
      </c>
      <c r="EU103" s="15">
        <f t="shared" si="72"/>
        <v>0</v>
      </c>
      <c r="EV103" s="15">
        <f t="shared" si="72"/>
        <v>0</v>
      </c>
      <c r="EW103" s="15">
        <f t="shared" si="72"/>
        <v>0</v>
      </c>
      <c r="EX103" s="15">
        <f t="shared" si="72"/>
        <v>0</v>
      </c>
      <c r="EY103" s="15">
        <f t="shared" si="72"/>
        <v>0</v>
      </c>
      <c r="EZ103" s="15">
        <f t="shared" si="72"/>
        <v>0</v>
      </c>
      <c r="FA103" s="15">
        <f t="shared" si="72"/>
        <v>0</v>
      </c>
      <c r="FB103" s="15">
        <f t="shared" si="72"/>
        <v>0</v>
      </c>
      <c r="FC103" s="15">
        <f t="shared" si="72"/>
        <v>0</v>
      </c>
      <c r="FD103" s="15">
        <f t="shared" si="72"/>
        <v>0</v>
      </c>
      <c r="FE103" s="15">
        <f t="shared" si="72"/>
        <v>0</v>
      </c>
      <c r="FF103" s="15">
        <f t="shared" si="72"/>
        <v>0</v>
      </c>
      <c r="FG103" s="15">
        <f t="shared" si="72"/>
        <v>0</v>
      </c>
      <c r="FH103" s="15">
        <f t="shared" si="72"/>
        <v>0</v>
      </c>
      <c r="FI103" s="15">
        <f t="shared" si="72"/>
        <v>0</v>
      </c>
      <c r="FJ103" s="15">
        <f t="shared" si="72"/>
        <v>0</v>
      </c>
      <c r="FK103" s="15">
        <f t="shared" si="72"/>
        <v>0</v>
      </c>
      <c r="FL103" s="15">
        <f t="shared" si="72"/>
        <v>0</v>
      </c>
      <c r="FM103" s="15">
        <f t="shared" si="72"/>
        <v>0</v>
      </c>
      <c r="FN103" s="15">
        <f t="shared" si="72"/>
        <v>0</v>
      </c>
      <c r="FO103" s="15">
        <f t="shared" si="72"/>
        <v>0</v>
      </c>
      <c r="FP103" s="15">
        <f t="shared" si="72"/>
        <v>0</v>
      </c>
      <c r="FQ103" s="15">
        <f t="shared" si="72"/>
        <v>0</v>
      </c>
      <c r="FR103" s="15">
        <f t="shared" si="72"/>
        <v>0</v>
      </c>
      <c r="FS103" s="15">
        <f t="shared" si="72"/>
        <v>0</v>
      </c>
      <c r="FT103" s="15">
        <f t="shared" si="72"/>
        <v>0</v>
      </c>
      <c r="FU103" s="15">
        <f t="shared" si="72"/>
        <v>0</v>
      </c>
      <c r="FV103" s="15">
        <f t="shared" si="72"/>
        <v>0</v>
      </c>
      <c r="FW103" s="15">
        <f t="shared" si="72"/>
        <v>0</v>
      </c>
      <c r="FX103" s="15">
        <f t="shared" si="72"/>
        <v>0</v>
      </c>
      <c r="FY103" s="13"/>
      <c r="FZ103" s="13">
        <f t="shared" si="51"/>
        <v>11290.500000000002</v>
      </c>
      <c r="GA103" s="13"/>
      <c r="GB103" s="13"/>
      <c r="GC103" s="13"/>
      <c r="GD103" s="13"/>
      <c r="GE103" s="13"/>
      <c r="GF103" s="13"/>
      <c r="GG103" s="18"/>
      <c r="GH103" s="15"/>
      <c r="GI103" s="15"/>
      <c r="GJ103" s="15"/>
      <c r="GK103" s="15"/>
      <c r="GL103" s="15"/>
      <c r="GM103" s="15"/>
      <c r="GN103" s="19"/>
      <c r="GO103" s="19"/>
    </row>
    <row r="104" spans="1:203" x14ac:dyDescent="0.2">
      <c r="A104" s="44"/>
      <c r="B104" s="2"/>
      <c r="C104" s="33"/>
      <c r="D104" s="33"/>
      <c r="E104" s="33"/>
      <c r="F104" s="33"/>
      <c r="G104" s="33"/>
      <c r="H104" s="33"/>
      <c r="I104" s="33">
        <f>524.9-226</f>
        <v>298.89999999999998</v>
      </c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  <c r="FG104" s="33"/>
      <c r="FH104" s="33"/>
      <c r="FI104" s="33"/>
      <c r="FJ104" s="33"/>
      <c r="FK104" s="33"/>
      <c r="FL104" s="33"/>
      <c r="FM104" s="33"/>
      <c r="FN104" s="33"/>
      <c r="FO104" s="33"/>
      <c r="FP104" s="33"/>
      <c r="FQ104" s="33"/>
      <c r="FR104" s="33"/>
      <c r="FS104" s="33"/>
      <c r="FT104" s="33"/>
      <c r="FU104" s="33"/>
      <c r="FV104" s="33"/>
      <c r="FW104" s="33"/>
      <c r="FX104" s="33"/>
      <c r="FY104" s="13"/>
      <c r="FZ104" s="13"/>
      <c r="GA104" s="13"/>
      <c r="GB104" s="13"/>
      <c r="GC104" s="13"/>
      <c r="GD104" s="13"/>
      <c r="GE104" s="13"/>
      <c r="GF104" s="5"/>
      <c r="GG104" s="15"/>
      <c r="GH104" s="15"/>
      <c r="GI104" s="15"/>
      <c r="GJ104" s="15"/>
      <c r="GK104" s="15"/>
      <c r="GL104" s="15"/>
      <c r="GM104" s="15"/>
    </row>
    <row r="105" spans="1:203" s="94" customFormat="1" ht="15.75" x14ac:dyDescent="0.25">
      <c r="A105" s="91"/>
      <c r="B105" s="92" t="s">
        <v>384</v>
      </c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  <c r="BJ105" s="93"/>
      <c r="BK105" s="93"/>
      <c r="BL105" s="93"/>
      <c r="BM105" s="93"/>
      <c r="BN105" s="93"/>
      <c r="BO105" s="93"/>
      <c r="BP105" s="93"/>
      <c r="BQ105" s="93"/>
      <c r="BR105" s="93"/>
      <c r="BS105" s="93"/>
      <c r="BT105" s="93"/>
      <c r="BU105" s="93"/>
      <c r="BV105" s="93"/>
      <c r="BW105" s="93"/>
      <c r="BX105" s="93"/>
      <c r="BY105" s="93"/>
      <c r="BZ105" s="93"/>
      <c r="CA105" s="93"/>
      <c r="CB105" s="93"/>
      <c r="CC105" s="93"/>
      <c r="CD105" s="93"/>
      <c r="CE105" s="93"/>
      <c r="CF105" s="93"/>
      <c r="CG105" s="93"/>
      <c r="CH105" s="93"/>
      <c r="CI105" s="93"/>
      <c r="CJ105" s="93"/>
      <c r="CK105" s="93"/>
      <c r="CL105" s="93"/>
      <c r="CM105" s="93"/>
      <c r="CN105" s="93"/>
      <c r="CO105" s="93"/>
      <c r="CP105" s="93"/>
      <c r="CQ105" s="93"/>
      <c r="CR105" s="93"/>
      <c r="CS105" s="93"/>
      <c r="CT105" s="93"/>
      <c r="CU105" s="93"/>
      <c r="CV105" s="93"/>
      <c r="CW105" s="93"/>
      <c r="CX105" s="93"/>
      <c r="CY105" s="93"/>
      <c r="CZ105" s="93"/>
      <c r="DA105" s="93"/>
      <c r="DB105" s="93"/>
      <c r="DC105" s="93"/>
      <c r="DD105" s="93"/>
      <c r="DE105" s="93"/>
      <c r="DF105" s="93"/>
      <c r="DG105" s="93"/>
      <c r="DH105" s="93"/>
      <c r="DI105" s="93"/>
      <c r="DJ105" s="93"/>
      <c r="DK105" s="93"/>
      <c r="DL105" s="93"/>
      <c r="DM105" s="93"/>
      <c r="DN105" s="93"/>
      <c r="DO105" s="93"/>
      <c r="DP105" s="93"/>
      <c r="DQ105" s="93"/>
      <c r="DR105" s="93"/>
      <c r="DS105" s="93"/>
      <c r="DT105" s="93"/>
      <c r="DU105" s="93"/>
      <c r="DV105" s="93"/>
      <c r="DW105" s="93"/>
      <c r="DX105" s="93"/>
      <c r="DY105" s="93"/>
      <c r="DZ105" s="93"/>
      <c r="EA105" s="93"/>
      <c r="EB105" s="93"/>
      <c r="EC105" s="93"/>
      <c r="ED105" s="93"/>
      <c r="EE105" s="93"/>
      <c r="EF105" s="93"/>
      <c r="EG105" s="93"/>
      <c r="EH105" s="93"/>
      <c r="EI105" s="93"/>
      <c r="EJ105" s="93"/>
      <c r="EK105" s="93"/>
      <c r="EL105" s="93"/>
      <c r="EM105" s="93"/>
      <c r="EN105" s="93"/>
      <c r="EO105" s="93"/>
      <c r="EP105" s="93"/>
      <c r="EQ105" s="93"/>
      <c r="ER105" s="93"/>
      <c r="ES105" s="93"/>
      <c r="ET105" s="93"/>
      <c r="EU105" s="93"/>
      <c r="EV105" s="93"/>
      <c r="EW105" s="93"/>
      <c r="EX105" s="93"/>
      <c r="EY105" s="93"/>
      <c r="EZ105" s="93"/>
      <c r="FA105" s="93"/>
      <c r="FB105" s="93"/>
      <c r="FC105" s="93"/>
      <c r="FD105" s="93"/>
      <c r="FE105" s="93"/>
      <c r="FF105" s="93"/>
      <c r="FG105" s="93"/>
      <c r="FH105" s="93"/>
      <c r="FI105" s="93"/>
      <c r="FJ105" s="93"/>
      <c r="FK105" s="93"/>
      <c r="FL105" s="93"/>
      <c r="FM105" s="93"/>
      <c r="FN105" s="93"/>
      <c r="FO105" s="93"/>
      <c r="FP105" s="93"/>
      <c r="FQ105" s="93"/>
      <c r="FR105" s="93"/>
      <c r="FS105" s="93"/>
      <c r="FT105" s="93"/>
      <c r="FU105" s="93"/>
      <c r="FV105" s="93"/>
      <c r="FW105" s="93"/>
      <c r="FX105" s="93"/>
      <c r="FY105" s="91"/>
      <c r="GA105" s="13"/>
      <c r="GB105" s="93"/>
      <c r="GC105" s="93"/>
      <c r="GD105" s="93"/>
      <c r="GE105" s="91"/>
      <c r="GF105" s="91"/>
      <c r="GG105" s="91"/>
      <c r="GH105" s="91"/>
      <c r="GI105" s="91"/>
      <c r="GJ105" s="91"/>
      <c r="GK105" s="91"/>
      <c r="GL105" s="91"/>
      <c r="GM105" s="91"/>
    </row>
    <row r="106" spans="1:203" x14ac:dyDescent="0.2">
      <c r="A106" s="95" t="s">
        <v>385</v>
      </c>
      <c r="B106" s="18" t="s">
        <v>386</v>
      </c>
      <c r="C106" s="96">
        <f t="shared" ref="C106:BN106" si="73">IF(AND(C15&gt;0,C101&lt;=500),C101-ROUND((C15*0.65),1),0)</f>
        <v>0</v>
      </c>
      <c r="D106" s="96">
        <f t="shared" si="73"/>
        <v>0</v>
      </c>
      <c r="E106" s="96">
        <f t="shared" si="73"/>
        <v>0</v>
      </c>
      <c r="F106" s="96">
        <f t="shared" si="73"/>
        <v>0</v>
      </c>
      <c r="G106" s="96">
        <f t="shared" si="73"/>
        <v>0</v>
      </c>
      <c r="H106" s="96">
        <f t="shared" si="73"/>
        <v>0</v>
      </c>
      <c r="I106" s="96">
        <f t="shared" si="73"/>
        <v>0</v>
      </c>
      <c r="J106" s="96">
        <f t="shared" si="73"/>
        <v>0</v>
      </c>
      <c r="K106" s="96">
        <f t="shared" si="73"/>
        <v>0</v>
      </c>
      <c r="L106" s="96">
        <f t="shared" si="73"/>
        <v>0</v>
      </c>
      <c r="M106" s="96">
        <f t="shared" si="73"/>
        <v>0</v>
      </c>
      <c r="N106" s="96">
        <f t="shared" si="73"/>
        <v>0</v>
      </c>
      <c r="O106" s="96">
        <f t="shared" si="73"/>
        <v>0</v>
      </c>
      <c r="P106" s="96">
        <f t="shared" si="73"/>
        <v>0</v>
      </c>
      <c r="Q106" s="96">
        <f t="shared" si="73"/>
        <v>0</v>
      </c>
      <c r="R106" s="96">
        <f t="shared" si="73"/>
        <v>0</v>
      </c>
      <c r="S106" s="96">
        <f t="shared" si="73"/>
        <v>0</v>
      </c>
      <c r="T106" s="96">
        <f t="shared" si="73"/>
        <v>0</v>
      </c>
      <c r="U106" s="96">
        <f t="shared" si="73"/>
        <v>0</v>
      </c>
      <c r="V106" s="96">
        <f t="shared" si="73"/>
        <v>0</v>
      </c>
      <c r="W106" s="96">
        <f t="shared" si="73"/>
        <v>0</v>
      </c>
      <c r="X106" s="96">
        <f t="shared" si="73"/>
        <v>0</v>
      </c>
      <c r="Y106" s="96">
        <f t="shared" si="73"/>
        <v>0</v>
      </c>
      <c r="Z106" s="96">
        <f t="shared" si="73"/>
        <v>0</v>
      </c>
      <c r="AA106" s="96">
        <f t="shared" si="73"/>
        <v>0</v>
      </c>
      <c r="AB106" s="96">
        <f t="shared" si="73"/>
        <v>0</v>
      </c>
      <c r="AC106" s="96">
        <f t="shared" si="73"/>
        <v>0</v>
      </c>
      <c r="AD106" s="96">
        <f t="shared" si="73"/>
        <v>0</v>
      </c>
      <c r="AE106" s="96">
        <f t="shared" si="73"/>
        <v>0</v>
      </c>
      <c r="AF106" s="96">
        <f t="shared" si="73"/>
        <v>0</v>
      </c>
      <c r="AG106" s="96">
        <f t="shared" si="73"/>
        <v>0</v>
      </c>
      <c r="AH106" s="96">
        <f t="shared" si="73"/>
        <v>0</v>
      </c>
      <c r="AI106" s="96">
        <f t="shared" si="73"/>
        <v>0</v>
      </c>
      <c r="AJ106" s="96">
        <f t="shared" si="73"/>
        <v>0</v>
      </c>
      <c r="AK106" s="96">
        <f t="shared" si="73"/>
        <v>0</v>
      </c>
      <c r="AL106" s="96">
        <f t="shared" si="73"/>
        <v>0</v>
      </c>
      <c r="AM106" s="96">
        <f t="shared" si="73"/>
        <v>0</v>
      </c>
      <c r="AN106" s="96">
        <f t="shared" si="73"/>
        <v>0</v>
      </c>
      <c r="AO106" s="96">
        <f t="shared" si="73"/>
        <v>0</v>
      </c>
      <c r="AP106" s="96">
        <f t="shared" si="73"/>
        <v>0</v>
      </c>
      <c r="AQ106" s="96">
        <f t="shared" si="73"/>
        <v>0</v>
      </c>
      <c r="AR106" s="96">
        <f t="shared" si="73"/>
        <v>0</v>
      </c>
      <c r="AS106" s="96">
        <f t="shared" si="73"/>
        <v>0</v>
      </c>
      <c r="AT106" s="96">
        <f t="shared" si="73"/>
        <v>0</v>
      </c>
      <c r="AU106" s="96">
        <f t="shared" si="73"/>
        <v>0</v>
      </c>
      <c r="AV106" s="96">
        <f t="shared" si="73"/>
        <v>0</v>
      </c>
      <c r="AW106" s="96">
        <f t="shared" si="73"/>
        <v>0</v>
      </c>
      <c r="AX106" s="96">
        <f t="shared" si="73"/>
        <v>0</v>
      </c>
      <c r="AY106" s="96">
        <f t="shared" si="73"/>
        <v>0</v>
      </c>
      <c r="AZ106" s="96">
        <f t="shared" si="73"/>
        <v>0</v>
      </c>
      <c r="BA106" s="96">
        <f t="shared" si="73"/>
        <v>0</v>
      </c>
      <c r="BB106" s="96">
        <f t="shared" si="73"/>
        <v>0</v>
      </c>
      <c r="BC106" s="96">
        <f t="shared" si="73"/>
        <v>0</v>
      </c>
      <c r="BD106" s="96">
        <f t="shared" si="73"/>
        <v>0</v>
      </c>
      <c r="BE106" s="96">
        <f t="shared" si="73"/>
        <v>0</v>
      </c>
      <c r="BF106" s="96">
        <f t="shared" si="73"/>
        <v>0</v>
      </c>
      <c r="BG106" s="96">
        <f t="shared" si="73"/>
        <v>0</v>
      </c>
      <c r="BH106" s="96">
        <f t="shared" si="73"/>
        <v>0</v>
      </c>
      <c r="BI106" s="96">
        <f t="shared" si="73"/>
        <v>0</v>
      </c>
      <c r="BJ106" s="96">
        <f t="shared" si="73"/>
        <v>0</v>
      </c>
      <c r="BK106" s="96">
        <f t="shared" si="73"/>
        <v>0</v>
      </c>
      <c r="BL106" s="96">
        <f t="shared" si="73"/>
        <v>0</v>
      </c>
      <c r="BM106" s="96">
        <f t="shared" si="73"/>
        <v>0</v>
      </c>
      <c r="BN106" s="96">
        <f t="shared" si="73"/>
        <v>0</v>
      </c>
      <c r="BO106" s="96">
        <f t="shared" ref="BO106:DZ106" si="74">IF(AND(BO15&gt;0,BO101&lt;=500),BO101-ROUND((BO15*0.65),1),0)</f>
        <v>0</v>
      </c>
      <c r="BP106" s="96">
        <f t="shared" si="74"/>
        <v>0</v>
      </c>
      <c r="BQ106" s="96">
        <f t="shared" si="74"/>
        <v>0</v>
      </c>
      <c r="BR106" s="96">
        <f t="shared" si="74"/>
        <v>0</v>
      </c>
      <c r="BS106" s="96">
        <f t="shared" si="74"/>
        <v>0</v>
      </c>
      <c r="BT106" s="96">
        <f t="shared" si="74"/>
        <v>0</v>
      </c>
      <c r="BU106" s="96">
        <f t="shared" si="74"/>
        <v>0</v>
      </c>
      <c r="BV106" s="96">
        <f t="shared" si="74"/>
        <v>0</v>
      </c>
      <c r="BW106" s="96">
        <f t="shared" si="74"/>
        <v>0</v>
      </c>
      <c r="BX106" s="96">
        <f t="shared" si="74"/>
        <v>0</v>
      </c>
      <c r="BY106" s="96">
        <f t="shared" si="74"/>
        <v>0</v>
      </c>
      <c r="BZ106" s="96">
        <f t="shared" si="74"/>
        <v>0</v>
      </c>
      <c r="CA106" s="96">
        <f t="shared" si="74"/>
        <v>0</v>
      </c>
      <c r="CB106" s="96">
        <f t="shared" si="74"/>
        <v>0</v>
      </c>
      <c r="CC106" s="96">
        <f t="shared" si="74"/>
        <v>0</v>
      </c>
      <c r="CD106" s="96">
        <f t="shared" si="74"/>
        <v>0</v>
      </c>
      <c r="CE106" s="96">
        <f t="shared" si="74"/>
        <v>0</v>
      </c>
      <c r="CF106" s="96">
        <f t="shared" si="74"/>
        <v>0</v>
      </c>
      <c r="CG106" s="96">
        <f t="shared" si="74"/>
        <v>0</v>
      </c>
      <c r="CH106" s="96">
        <f t="shared" si="74"/>
        <v>0</v>
      </c>
      <c r="CI106" s="96">
        <f t="shared" si="74"/>
        <v>0</v>
      </c>
      <c r="CJ106" s="96">
        <f t="shared" si="74"/>
        <v>0</v>
      </c>
      <c r="CK106" s="96">
        <f t="shared" si="74"/>
        <v>0</v>
      </c>
      <c r="CL106" s="96">
        <f t="shared" si="74"/>
        <v>0</v>
      </c>
      <c r="CM106" s="96">
        <f t="shared" si="74"/>
        <v>0</v>
      </c>
      <c r="CN106" s="96">
        <f t="shared" si="74"/>
        <v>0</v>
      </c>
      <c r="CO106" s="96">
        <f t="shared" si="74"/>
        <v>0</v>
      </c>
      <c r="CP106" s="96">
        <f t="shared" si="74"/>
        <v>0</v>
      </c>
      <c r="CQ106" s="96">
        <f t="shared" si="74"/>
        <v>0</v>
      </c>
      <c r="CR106" s="96">
        <f t="shared" si="74"/>
        <v>0</v>
      </c>
      <c r="CS106" s="96">
        <f t="shared" si="74"/>
        <v>0</v>
      </c>
      <c r="CT106" s="96">
        <f t="shared" si="74"/>
        <v>0</v>
      </c>
      <c r="CU106" s="96">
        <f t="shared" si="74"/>
        <v>0</v>
      </c>
      <c r="CV106" s="96">
        <f t="shared" si="74"/>
        <v>0</v>
      </c>
      <c r="CW106" s="96">
        <f t="shared" si="74"/>
        <v>0</v>
      </c>
      <c r="CX106" s="96">
        <f t="shared" si="74"/>
        <v>0</v>
      </c>
      <c r="CY106" s="96">
        <f t="shared" si="74"/>
        <v>0</v>
      </c>
      <c r="CZ106" s="96">
        <f t="shared" si="74"/>
        <v>0</v>
      </c>
      <c r="DA106" s="96">
        <f t="shared" si="74"/>
        <v>0</v>
      </c>
      <c r="DB106" s="96">
        <f t="shared" si="74"/>
        <v>0</v>
      </c>
      <c r="DC106" s="96">
        <f t="shared" si="74"/>
        <v>0</v>
      </c>
      <c r="DD106" s="96">
        <f t="shared" si="74"/>
        <v>0</v>
      </c>
      <c r="DE106" s="96">
        <f t="shared" si="74"/>
        <v>0</v>
      </c>
      <c r="DF106" s="96">
        <f t="shared" si="74"/>
        <v>0</v>
      </c>
      <c r="DG106" s="96">
        <f t="shared" si="74"/>
        <v>0</v>
      </c>
      <c r="DH106" s="96">
        <f t="shared" si="74"/>
        <v>0</v>
      </c>
      <c r="DI106" s="96">
        <f t="shared" si="74"/>
        <v>0</v>
      </c>
      <c r="DJ106" s="96">
        <f t="shared" si="74"/>
        <v>0</v>
      </c>
      <c r="DK106" s="96">
        <f t="shared" si="74"/>
        <v>0</v>
      </c>
      <c r="DL106" s="96">
        <f t="shared" si="74"/>
        <v>0</v>
      </c>
      <c r="DM106" s="96">
        <f t="shared" si="74"/>
        <v>278.79999999999995</v>
      </c>
      <c r="DN106" s="96">
        <f t="shared" si="74"/>
        <v>0</v>
      </c>
      <c r="DO106" s="96">
        <f t="shared" si="74"/>
        <v>0</v>
      </c>
      <c r="DP106" s="96">
        <f t="shared" si="74"/>
        <v>0</v>
      </c>
      <c r="DQ106" s="96">
        <f t="shared" si="74"/>
        <v>0</v>
      </c>
      <c r="DR106" s="96">
        <f t="shared" si="74"/>
        <v>0</v>
      </c>
      <c r="DS106" s="96">
        <f t="shared" si="74"/>
        <v>0</v>
      </c>
      <c r="DT106" s="96">
        <f t="shared" si="74"/>
        <v>0</v>
      </c>
      <c r="DU106" s="96">
        <f t="shared" si="74"/>
        <v>0</v>
      </c>
      <c r="DV106" s="96">
        <f t="shared" si="74"/>
        <v>0</v>
      </c>
      <c r="DW106" s="96">
        <f t="shared" si="74"/>
        <v>0</v>
      </c>
      <c r="DX106" s="96">
        <f t="shared" si="74"/>
        <v>0</v>
      </c>
      <c r="DY106" s="96">
        <f t="shared" si="74"/>
        <v>0</v>
      </c>
      <c r="DZ106" s="96">
        <f t="shared" si="74"/>
        <v>0</v>
      </c>
      <c r="EA106" s="96">
        <f t="shared" ref="EA106:FX106" si="75">IF(AND(EA15&gt;0,EA101&lt;=500),EA101-ROUND((EA15*0.65),1),0)</f>
        <v>0</v>
      </c>
      <c r="EB106" s="96">
        <f t="shared" si="75"/>
        <v>0</v>
      </c>
      <c r="EC106" s="96">
        <f t="shared" si="75"/>
        <v>0</v>
      </c>
      <c r="ED106" s="96">
        <f t="shared" si="75"/>
        <v>0</v>
      </c>
      <c r="EE106" s="96">
        <f t="shared" si="75"/>
        <v>0</v>
      </c>
      <c r="EF106" s="96">
        <f t="shared" si="75"/>
        <v>0</v>
      </c>
      <c r="EG106" s="96">
        <f t="shared" si="75"/>
        <v>0</v>
      </c>
      <c r="EH106" s="96">
        <f t="shared" si="75"/>
        <v>0</v>
      </c>
      <c r="EI106" s="96">
        <f t="shared" si="75"/>
        <v>0</v>
      </c>
      <c r="EJ106" s="96">
        <f t="shared" si="75"/>
        <v>0</v>
      </c>
      <c r="EK106" s="96">
        <f t="shared" si="75"/>
        <v>0</v>
      </c>
      <c r="EL106" s="96">
        <f t="shared" si="75"/>
        <v>0</v>
      </c>
      <c r="EM106" s="96">
        <f t="shared" si="75"/>
        <v>0</v>
      </c>
      <c r="EN106" s="96">
        <f t="shared" si="75"/>
        <v>0</v>
      </c>
      <c r="EO106" s="96">
        <f t="shared" si="75"/>
        <v>0</v>
      </c>
      <c r="EP106" s="96">
        <f t="shared" si="75"/>
        <v>0</v>
      </c>
      <c r="EQ106" s="96">
        <f t="shared" si="75"/>
        <v>0</v>
      </c>
      <c r="ER106" s="96">
        <f t="shared" si="75"/>
        <v>0</v>
      </c>
      <c r="ES106" s="96">
        <f t="shared" si="75"/>
        <v>0</v>
      </c>
      <c r="ET106" s="96">
        <f t="shared" si="75"/>
        <v>144.69999999999999</v>
      </c>
      <c r="EU106" s="96">
        <f t="shared" si="75"/>
        <v>0</v>
      </c>
      <c r="EV106" s="96">
        <f t="shared" si="75"/>
        <v>0</v>
      </c>
      <c r="EW106" s="96">
        <f t="shared" si="75"/>
        <v>0</v>
      </c>
      <c r="EX106" s="96">
        <f t="shared" si="75"/>
        <v>0</v>
      </c>
      <c r="EY106" s="96">
        <f t="shared" si="75"/>
        <v>0</v>
      </c>
      <c r="EZ106" s="96">
        <f t="shared" si="75"/>
        <v>0</v>
      </c>
      <c r="FA106" s="96">
        <f t="shared" si="75"/>
        <v>0</v>
      </c>
      <c r="FB106" s="96">
        <f t="shared" si="75"/>
        <v>0</v>
      </c>
      <c r="FC106" s="96">
        <f t="shared" si="75"/>
        <v>0</v>
      </c>
      <c r="FD106" s="96">
        <f t="shared" si="75"/>
        <v>0</v>
      </c>
      <c r="FE106" s="96">
        <f t="shared" si="75"/>
        <v>0</v>
      </c>
      <c r="FF106" s="96">
        <f t="shared" si="75"/>
        <v>0</v>
      </c>
      <c r="FG106" s="96">
        <f t="shared" si="75"/>
        <v>0</v>
      </c>
      <c r="FH106" s="96">
        <f t="shared" si="75"/>
        <v>0</v>
      </c>
      <c r="FI106" s="96">
        <f t="shared" si="75"/>
        <v>0</v>
      </c>
      <c r="FJ106" s="96">
        <f t="shared" si="75"/>
        <v>0</v>
      </c>
      <c r="FK106" s="96">
        <f t="shared" si="75"/>
        <v>0</v>
      </c>
      <c r="FL106" s="96">
        <f t="shared" si="75"/>
        <v>0</v>
      </c>
      <c r="FM106" s="96">
        <f t="shared" si="75"/>
        <v>0</v>
      </c>
      <c r="FN106" s="96">
        <f t="shared" si="75"/>
        <v>0</v>
      </c>
      <c r="FO106" s="96">
        <f t="shared" si="75"/>
        <v>0</v>
      </c>
      <c r="FP106" s="96">
        <f t="shared" si="75"/>
        <v>0</v>
      </c>
      <c r="FQ106" s="96">
        <f t="shared" si="75"/>
        <v>0</v>
      </c>
      <c r="FR106" s="96">
        <f t="shared" si="75"/>
        <v>0</v>
      </c>
      <c r="FS106" s="96">
        <f t="shared" si="75"/>
        <v>0</v>
      </c>
      <c r="FT106" s="96">
        <f t="shared" si="75"/>
        <v>0</v>
      </c>
      <c r="FU106" s="96">
        <f t="shared" si="75"/>
        <v>0</v>
      </c>
      <c r="FV106" s="96">
        <f t="shared" si="75"/>
        <v>0</v>
      </c>
      <c r="FW106" s="96">
        <f t="shared" si="75"/>
        <v>0</v>
      </c>
      <c r="FX106" s="96">
        <f t="shared" si="75"/>
        <v>0</v>
      </c>
      <c r="FY106" s="16"/>
      <c r="FZ106" s="13"/>
      <c r="GA106" s="93"/>
      <c r="GB106" s="17"/>
      <c r="GC106" s="13"/>
      <c r="GD106" s="13"/>
      <c r="GE106" s="10"/>
      <c r="GF106" s="10"/>
      <c r="GG106" s="11"/>
      <c r="GH106" s="11"/>
      <c r="GI106" s="11"/>
      <c r="GJ106" s="11"/>
      <c r="GK106" s="11"/>
      <c r="GL106" s="11"/>
      <c r="GM106" s="11"/>
    </row>
    <row r="107" spans="1:203" x14ac:dyDescent="0.2">
      <c r="A107" s="5"/>
      <c r="B107" s="18" t="s">
        <v>387</v>
      </c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8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  <c r="AR107" s="97"/>
      <c r="AS107" s="97"/>
      <c r="AT107" s="97"/>
      <c r="AU107" s="97"/>
      <c r="AV107" s="97"/>
      <c r="AW107" s="97"/>
      <c r="AX107" s="97"/>
      <c r="AY107" s="97"/>
      <c r="AZ107" s="97"/>
      <c r="BA107" s="97"/>
      <c r="BB107" s="97"/>
      <c r="BC107" s="97"/>
      <c r="BD107" s="97"/>
      <c r="BE107" s="97"/>
      <c r="BF107" s="97"/>
      <c r="BG107" s="97"/>
      <c r="BH107" s="97"/>
      <c r="BI107" s="97"/>
      <c r="BJ107" s="97"/>
      <c r="BK107" s="97"/>
      <c r="BL107" s="97"/>
      <c r="BM107" s="97"/>
      <c r="BN107" s="97"/>
      <c r="BO107" s="97"/>
      <c r="BP107" s="97"/>
      <c r="BQ107" s="97"/>
      <c r="BR107" s="97"/>
      <c r="BS107" s="97"/>
      <c r="BT107" s="97"/>
      <c r="BU107" s="97"/>
      <c r="BV107" s="97"/>
      <c r="BW107" s="97"/>
      <c r="BX107" s="97"/>
      <c r="BY107" s="97"/>
      <c r="BZ107" s="97"/>
      <c r="CA107" s="97"/>
      <c r="CB107" s="97"/>
      <c r="CC107" s="97"/>
      <c r="CD107" s="97"/>
      <c r="CE107" s="97"/>
      <c r="CF107" s="97"/>
      <c r="CG107" s="97"/>
      <c r="CH107" s="97"/>
      <c r="CI107" s="97"/>
      <c r="CJ107" s="97"/>
      <c r="CK107" s="97"/>
      <c r="CL107" s="97"/>
      <c r="CM107" s="97"/>
      <c r="CN107" s="97"/>
      <c r="CO107" s="97"/>
      <c r="CP107" s="97"/>
      <c r="CQ107" s="97"/>
      <c r="CR107" s="97"/>
      <c r="CS107" s="97"/>
      <c r="CT107" s="97"/>
      <c r="CU107" s="97"/>
      <c r="CV107" s="97"/>
      <c r="CW107" s="97"/>
      <c r="CX107" s="97"/>
      <c r="CY107" s="97"/>
      <c r="CZ107" s="97"/>
      <c r="DA107" s="97"/>
      <c r="DB107" s="97"/>
      <c r="DC107" s="97"/>
      <c r="DD107" s="97"/>
      <c r="DE107" s="97"/>
      <c r="DF107" s="97"/>
      <c r="DG107" s="97"/>
      <c r="DH107" s="97"/>
      <c r="DI107" s="97"/>
      <c r="DJ107" s="97"/>
      <c r="DK107" s="97"/>
      <c r="DL107" s="97"/>
      <c r="DM107" s="97"/>
      <c r="DN107" s="97"/>
      <c r="DO107" s="97"/>
      <c r="DP107" s="97"/>
      <c r="DQ107" s="97"/>
      <c r="DR107" s="97"/>
      <c r="DS107" s="97"/>
      <c r="DT107" s="97"/>
      <c r="DU107" s="97"/>
      <c r="DV107" s="97"/>
      <c r="DW107" s="97"/>
      <c r="DX107" s="97"/>
      <c r="DY107" s="97"/>
      <c r="DZ107" s="97"/>
      <c r="EA107" s="97"/>
      <c r="EB107" s="97"/>
      <c r="EC107" s="97"/>
      <c r="ED107" s="97"/>
      <c r="EE107" s="97"/>
      <c r="EF107" s="97"/>
      <c r="EG107" s="97"/>
      <c r="EH107" s="97"/>
      <c r="EI107" s="97"/>
      <c r="EJ107" s="97"/>
      <c r="EK107" s="97"/>
      <c r="EL107" s="97"/>
      <c r="EM107" s="97"/>
      <c r="EN107" s="97"/>
      <c r="EO107" s="97"/>
      <c r="EP107" s="97"/>
      <c r="EQ107" s="97"/>
      <c r="ER107" s="97"/>
      <c r="ES107" s="97"/>
      <c r="ET107" s="96"/>
      <c r="EU107" s="97"/>
      <c r="EV107" s="97"/>
      <c r="EW107" s="97"/>
      <c r="EX107" s="97"/>
      <c r="EY107" s="97"/>
      <c r="EZ107" s="97"/>
      <c r="FA107" s="97"/>
      <c r="FB107" s="97"/>
      <c r="FC107" s="97"/>
      <c r="FD107" s="97"/>
      <c r="FE107" s="97"/>
      <c r="FF107" s="97"/>
      <c r="FG107" s="97"/>
      <c r="FH107" s="97"/>
      <c r="FI107" s="97"/>
      <c r="FJ107" s="97"/>
      <c r="FK107" s="97"/>
      <c r="FL107" s="97"/>
      <c r="FM107" s="97"/>
      <c r="FN107" s="97"/>
      <c r="FO107" s="97"/>
      <c r="FP107" s="97"/>
      <c r="FQ107" s="97"/>
      <c r="FR107" s="97"/>
      <c r="FS107" s="97"/>
      <c r="FT107" s="97"/>
      <c r="FU107" s="97"/>
      <c r="FV107" s="97"/>
      <c r="FW107" s="97"/>
      <c r="FX107" s="97"/>
      <c r="FY107" s="16"/>
      <c r="FZ107" s="10"/>
      <c r="GA107" s="17"/>
      <c r="GB107" s="17"/>
      <c r="GC107" s="13"/>
      <c r="GD107" s="13"/>
      <c r="GE107" s="10"/>
      <c r="GF107" s="10"/>
      <c r="GG107" s="11"/>
      <c r="GH107" s="11"/>
      <c r="GI107" s="11"/>
      <c r="GJ107" s="11"/>
      <c r="GK107" s="11"/>
      <c r="GL107" s="11"/>
      <c r="GM107" s="11"/>
      <c r="GN107" s="99"/>
      <c r="GO107" s="99"/>
      <c r="GP107" s="99"/>
      <c r="GQ107" s="99"/>
      <c r="GR107" s="99"/>
      <c r="GS107" s="99"/>
      <c r="GT107" s="99"/>
      <c r="GU107" s="99"/>
    </row>
    <row r="108" spans="1:203" x14ac:dyDescent="0.2">
      <c r="A108" s="95" t="s">
        <v>388</v>
      </c>
      <c r="B108" s="2" t="s">
        <v>389</v>
      </c>
      <c r="C108" s="28">
        <f>IF(C106&gt;0,ROUND(IF(C106&lt;276,((276-C106)*0.00376159)+1.5457,IF(C106&lt;459,((459-C106)*0.00167869)+1.2385,IF(C106&lt;1027,((1027-C106)*0.00020599)+1.1215,0))),4),0)</f>
        <v>0</v>
      </c>
      <c r="D108" s="28">
        <f t="shared" ref="D108:BO108" si="76">IF(D106&gt;0,ROUND(IF(D106&lt;276,((276-D106)*0.00376159)+1.5457,IF(D106&lt;459,((459-D106)*0.00167869)+1.2385,IF(D106&lt;1027,((1027-D106)*0.00020599)+1.1215,0))),4),0)</f>
        <v>0</v>
      </c>
      <c r="E108" s="28">
        <f t="shared" si="76"/>
        <v>0</v>
      </c>
      <c r="F108" s="28">
        <f t="shared" si="76"/>
        <v>0</v>
      </c>
      <c r="G108" s="28">
        <f t="shared" si="76"/>
        <v>0</v>
      </c>
      <c r="H108" s="28">
        <f t="shared" si="76"/>
        <v>0</v>
      </c>
      <c r="I108" s="28">
        <f t="shared" si="76"/>
        <v>0</v>
      </c>
      <c r="J108" s="28">
        <f t="shared" si="76"/>
        <v>0</v>
      </c>
      <c r="K108" s="28">
        <f t="shared" si="76"/>
        <v>0</v>
      </c>
      <c r="L108" s="28">
        <f t="shared" si="76"/>
        <v>0</v>
      </c>
      <c r="M108" s="28">
        <f t="shared" si="76"/>
        <v>0</v>
      </c>
      <c r="N108" s="28">
        <f t="shared" si="76"/>
        <v>0</v>
      </c>
      <c r="O108" s="28">
        <f t="shared" si="76"/>
        <v>0</v>
      </c>
      <c r="P108" s="28">
        <f t="shared" si="76"/>
        <v>0</v>
      </c>
      <c r="Q108" s="28">
        <f t="shared" si="76"/>
        <v>0</v>
      </c>
      <c r="R108" s="28">
        <f t="shared" si="76"/>
        <v>0</v>
      </c>
      <c r="S108" s="28">
        <f t="shared" si="76"/>
        <v>0</v>
      </c>
      <c r="T108" s="28">
        <f t="shared" si="76"/>
        <v>0</v>
      </c>
      <c r="U108" s="28">
        <f t="shared" si="76"/>
        <v>0</v>
      </c>
      <c r="V108" s="28">
        <f t="shared" si="76"/>
        <v>0</v>
      </c>
      <c r="W108" s="29">
        <f t="shared" si="76"/>
        <v>0</v>
      </c>
      <c r="X108" s="28">
        <f t="shared" si="76"/>
        <v>0</v>
      </c>
      <c r="Y108" s="28">
        <f t="shared" si="76"/>
        <v>0</v>
      </c>
      <c r="Z108" s="28">
        <f t="shared" si="76"/>
        <v>0</v>
      </c>
      <c r="AA108" s="28">
        <f t="shared" si="76"/>
        <v>0</v>
      </c>
      <c r="AB108" s="28">
        <f t="shared" si="76"/>
        <v>0</v>
      </c>
      <c r="AC108" s="28">
        <f t="shared" si="76"/>
        <v>0</v>
      </c>
      <c r="AD108" s="28">
        <f t="shared" si="76"/>
        <v>0</v>
      </c>
      <c r="AE108" s="28">
        <f t="shared" si="76"/>
        <v>0</v>
      </c>
      <c r="AF108" s="28">
        <f t="shared" si="76"/>
        <v>0</v>
      </c>
      <c r="AG108" s="28">
        <f t="shared" si="76"/>
        <v>0</v>
      </c>
      <c r="AH108" s="28">
        <f t="shared" si="76"/>
        <v>0</v>
      </c>
      <c r="AI108" s="28">
        <f t="shared" si="76"/>
        <v>0</v>
      </c>
      <c r="AJ108" s="28">
        <f t="shared" si="76"/>
        <v>0</v>
      </c>
      <c r="AK108" s="28">
        <f t="shared" si="76"/>
        <v>0</v>
      </c>
      <c r="AL108" s="28">
        <f t="shared" si="76"/>
        <v>0</v>
      </c>
      <c r="AM108" s="28">
        <f t="shared" si="76"/>
        <v>0</v>
      </c>
      <c r="AN108" s="28">
        <f t="shared" si="76"/>
        <v>0</v>
      </c>
      <c r="AO108" s="28">
        <f t="shared" si="76"/>
        <v>0</v>
      </c>
      <c r="AP108" s="28">
        <f t="shared" si="76"/>
        <v>0</v>
      </c>
      <c r="AQ108" s="28">
        <f t="shared" si="76"/>
        <v>0</v>
      </c>
      <c r="AR108" s="28">
        <f t="shared" si="76"/>
        <v>0</v>
      </c>
      <c r="AS108" s="28">
        <f t="shared" si="76"/>
        <v>0</v>
      </c>
      <c r="AT108" s="28">
        <f t="shared" si="76"/>
        <v>0</v>
      </c>
      <c r="AU108" s="28">
        <f t="shared" si="76"/>
        <v>0</v>
      </c>
      <c r="AV108" s="28">
        <f t="shared" si="76"/>
        <v>0</v>
      </c>
      <c r="AW108" s="28">
        <f t="shared" si="76"/>
        <v>0</v>
      </c>
      <c r="AX108" s="28">
        <f t="shared" si="76"/>
        <v>0</v>
      </c>
      <c r="AY108" s="28">
        <f t="shared" si="76"/>
        <v>0</v>
      </c>
      <c r="AZ108" s="28">
        <f t="shared" si="76"/>
        <v>0</v>
      </c>
      <c r="BA108" s="28">
        <f t="shared" si="76"/>
        <v>0</v>
      </c>
      <c r="BB108" s="28">
        <f t="shared" si="76"/>
        <v>0</v>
      </c>
      <c r="BC108" s="28">
        <f t="shared" si="76"/>
        <v>0</v>
      </c>
      <c r="BD108" s="28">
        <f t="shared" si="76"/>
        <v>0</v>
      </c>
      <c r="BE108" s="28">
        <f t="shared" si="76"/>
        <v>0</v>
      </c>
      <c r="BF108" s="28">
        <f t="shared" si="76"/>
        <v>0</v>
      </c>
      <c r="BG108" s="28">
        <f t="shared" si="76"/>
        <v>0</v>
      </c>
      <c r="BH108" s="28">
        <f t="shared" si="76"/>
        <v>0</v>
      </c>
      <c r="BI108" s="28">
        <f t="shared" si="76"/>
        <v>0</v>
      </c>
      <c r="BJ108" s="28">
        <f t="shared" si="76"/>
        <v>0</v>
      </c>
      <c r="BK108" s="28">
        <f t="shared" si="76"/>
        <v>0</v>
      </c>
      <c r="BL108" s="28">
        <f t="shared" si="76"/>
        <v>0</v>
      </c>
      <c r="BM108" s="28">
        <f t="shared" si="76"/>
        <v>0</v>
      </c>
      <c r="BN108" s="28">
        <f t="shared" si="76"/>
        <v>0</v>
      </c>
      <c r="BO108" s="28">
        <f t="shared" si="76"/>
        <v>0</v>
      </c>
      <c r="BP108" s="28">
        <f t="shared" ref="BP108:EA108" si="77">IF(BP106&gt;0,ROUND(IF(BP106&lt;276,((276-BP106)*0.00376159)+1.5457,IF(BP106&lt;459,((459-BP106)*0.00167869)+1.2385,IF(BP106&lt;1027,((1027-BP106)*0.00020599)+1.1215,0))),4),0)</f>
        <v>0</v>
      </c>
      <c r="BQ108" s="28">
        <f t="shared" si="77"/>
        <v>0</v>
      </c>
      <c r="BR108" s="28">
        <f t="shared" si="77"/>
        <v>0</v>
      </c>
      <c r="BS108" s="28">
        <f t="shared" si="77"/>
        <v>0</v>
      </c>
      <c r="BT108" s="28">
        <f t="shared" si="77"/>
        <v>0</v>
      </c>
      <c r="BU108" s="28">
        <f t="shared" si="77"/>
        <v>0</v>
      </c>
      <c r="BV108" s="28">
        <f t="shared" si="77"/>
        <v>0</v>
      </c>
      <c r="BW108" s="28">
        <f t="shared" si="77"/>
        <v>0</v>
      </c>
      <c r="BX108" s="28">
        <f t="shared" si="77"/>
        <v>0</v>
      </c>
      <c r="BY108" s="28">
        <f t="shared" si="77"/>
        <v>0</v>
      </c>
      <c r="BZ108" s="28">
        <f t="shared" si="77"/>
        <v>0</v>
      </c>
      <c r="CA108" s="28">
        <f t="shared" si="77"/>
        <v>0</v>
      </c>
      <c r="CB108" s="28">
        <f t="shared" si="77"/>
        <v>0</v>
      </c>
      <c r="CC108" s="28">
        <f t="shared" si="77"/>
        <v>0</v>
      </c>
      <c r="CD108" s="28">
        <f t="shared" si="77"/>
        <v>0</v>
      </c>
      <c r="CE108" s="28">
        <f t="shared" si="77"/>
        <v>0</v>
      </c>
      <c r="CF108" s="28">
        <f t="shared" si="77"/>
        <v>0</v>
      </c>
      <c r="CG108" s="28">
        <f t="shared" si="77"/>
        <v>0</v>
      </c>
      <c r="CH108" s="28">
        <f t="shared" si="77"/>
        <v>0</v>
      </c>
      <c r="CI108" s="28">
        <f t="shared" si="77"/>
        <v>0</v>
      </c>
      <c r="CJ108" s="28">
        <f t="shared" si="77"/>
        <v>0</v>
      </c>
      <c r="CK108" s="28">
        <f t="shared" si="77"/>
        <v>0</v>
      </c>
      <c r="CL108" s="28">
        <f t="shared" si="77"/>
        <v>0</v>
      </c>
      <c r="CM108" s="28">
        <f t="shared" si="77"/>
        <v>0</v>
      </c>
      <c r="CN108" s="28">
        <f t="shared" si="77"/>
        <v>0</v>
      </c>
      <c r="CO108" s="28">
        <f t="shared" si="77"/>
        <v>0</v>
      </c>
      <c r="CP108" s="28">
        <f t="shared" si="77"/>
        <v>0</v>
      </c>
      <c r="CQ108" s="28">
        <f t="shared" si="77"/>
        <v>0</v>
      </c>
      <c r="CR108" s="28">
        <f t="shared" si="77"/>
        <v>0</v>
      </c>
      <c r="CS108" s="28">
        <f t="shared" si="77"/>
        <v>0</v>
      </c>
      <c r="CT108" s="28">
        <f t="shared" si="77"/>
        <v>0</v>
      </c>
      <c r="CU108" s="28">
        <f t="shared" si="77"/>
        <v>0</v>
      </c>
      <c r="CV108" s="28">
        <f t="shared" si="77"/>
        <v>0</v>
      </c>
      <c r="CW108" s="28">
        <f t="shared" si="77"/>
        <v>0</v>
      </c>
      <c r="CX108" s="28">
        <f t="shared" si="77"/>
        <v>0</v>
      </c>
      <c r="CY108" s="28">
        <f t="shared" si="77"/>
        <v>0</v>
      </c>
      <c r="CZ108" s="28">
        <f t="shared" si="77"/>
        <v>0</v>
      </c>
      <c r="DA108" s="28">
        <f t="shared" si="77"/>
        <v>0</v>
      </c>
      <c r="DB108" s="28">
        <f t="shared" si="77"/>
        <v>0</v>
      </c>
      <c r="DC108" s="28">
        <f t="shared" si="77"/>
        <v>0</v>
      </c>
      <c r="DD108" s="28">
        <f t="shared" si="77"/>
        <v>0</v>
      </c>
      <c r="DE108" s="28">
        <f t="shared" si="77"/>
        <v>0</v>
      </c>
      <c r="DF108" s="28">
        <f t="shared" si="77"/>
        <v>0</v>
      </c>
      <c r="DG108" s="28">
        <f t="shared" si="77"/>
        <v>0</v>
      </c>
      <c r="DH108" s="28">
        <f t="shared" si="77"/>
        <v>0</v>
      </c>
      <c r="DI108" s="28">
        <f t="shared" si="77"/>
        <v>0</v>
      </c>
      <c r="DJ108" s="28">
        <f t="shared" si="77"/>
        <v>0</v>
      </c>
      <c r="DK108" s="28">
        <f t="shared" si="77"/>
        <v>0</v>
      </c>
      <c r="DL108" s="28">
        <f t="shared" si="77"/>
        <v>0</v>
      </c>
      <c r="DM108" s="28">
        <f>IF(DM106&gt;0,ROUND(IF(DM106&lt;276,((276-DM106)*0.00376159)+1.5457,IF(DM106&lt;459,((459-DM106)*0.00167869)+1.2385,IF(DM106&lt;1027,((1027-DM106)*0.00020599)+1.1215,0))),4),0)</f>
        <v>1.5409999999999999</v>
      </c>
      <c r="DN108" s="28">
        <f t="shared" si="77"/>
        <v>0</v>
      </c>
      <c r="DO108" s="28">
        <f t="shared" si="77"/>
        <v>0</v>
      </c>
      <c r="DP108" s="28">
        <f t="shared" si="77"/>
        <v>0</v>
      </c>
      <c r="DQ108" s="28">
        <f t="shared" si="77"/>
        <v>0</v>
      </c>
      <c r="DR108" s="28">
        <f t="shared" si="77"/>
        <v>0</v>
      </c>
      <c r="DS108" s="28">
        <f t="shared" si="77"/>
        <v>0</v>
      </c>
      <c r="DT108" s="28">
        <f t="shared" si="77"/>
        <v>0</v>
      </c>
      <c r="DU108" s="28">
        <f t="shared" si="77"/>
        <v>0</v>
      </c>
      <c r="DV108" s="28">
        <f t="shared" si="77"/>
        <v>0</v>
      </c>
      <c r="DW108" s="28">
        <f t="shared" si="77"/>
        <v>0</v>
      </c>
      <c r="DX108" s="28">
        <f t="shared" si="77"/>
        <v>0</v>
      </c>
      <c r="DY108" s="28">
        <f t="shared" si="77"/>
        <v>0</v>
      </c>
      <c r="DZ108" s="28">
        <f t="shared" si="77"/>
        <v>0</v>
      </c>
      <c r="EA108" s="28">
        <f t="shared" si="77"/>
        <v>0</v>
      </c>
      <c r="EB108" s="28">
        <f t="shared" ref="EB108:FX108" si="78">IF(EB106&gt;0,ROUND(IF(EB106&lt;276,((276-EB106)*0.00376159)+1.5457,IF(EB106&lt;459,((459-EB106)*0.00167869)+1.2385,IF(EB106&lt;1027,((1027-EB106)*0.00020599)+1.1215,0))),4),0)</f>
        <v>0</v>
      </c>
      <c r="EC108" s="28">
        <f t="shared" si="78"/>
        <v>0</v>
      </c>
      <c r="ED108" s="28">
        <f t="shared" si="78"/>
        <v>0</v>
      </c>
      <c r="EE108" s="28">
        <f t="shared" si="78"/>
        <v>0</v>
      </c>
      <c r="EF108" s="28">
        <f t="shared" si="78"/>
        <v>0</v>
      </c>
      <c r="EG108" s="28">
        <f t="shared" si="78"/>
        <v>0</v>
      </c>
      <c r="EH108" s="28">
        <f t="shared" si="78"/>
        <v>0</v>
      </c>
      <c r="EI108" s="28">
        <f t="shared" si="78"/>
        <v>0</v>
      </c>
      <c r="EJ108" s="28">
        <f t="shared" si="78"/>
        <v>0</v>
      </c>
      <c r="EK108" s="28">
        <f t="shared" si="78"/>
        <v>0</v>
      </c>
      <c r="EL108" s="28">
        <f t="shared" si="78"/>
        <v>0</v>
      </c>
      <c r="EM108" s="28">
        <f t="shared" si="78"/>
        <v>0</v>
      </c>
      <c r="EN108" s="28">
        <f t="shared" si="78"/>
        <v>0</v>
      </c>
      <c r="EO108" s="28">
        <f t="shared" si="78"/>
        <v>0</v>
      </c>
      <c r="EP108" s="28">
        <f t="shared" si="78"/>
        <v>0</v>
      </c>
      <c r="EQ108" s="28">
        <f t="shared" si="78"/>
        <v>0</v>
      </c>
      <c r="ER108" s="28">
        <f t="shared" si="78"/>
        <v>0</v>
      </c>
      <c r="ES108" s="28">
        <f t="shared" si="78"/>
        <v>0</v>
      </c>
      <c r="ET108" s="28">
        <f>IF(ET106&gt;0,ROUND(IF(ET106&lt;276,((276-ET106)*0.00376159)+1.5457,IF(ET106&lt;459,((459-ET106)*0.00167869)+1.2385,IF(ET106&lt;1027,((1027-ET106)*0.00020599)+1.1215,0))),4),0)</f>
        <v>2.0396000000000001</v>
      </c>
      <c r="EU108" s="28">
        <f t="shared" si="78"/>
        <v>0</v>
      </c>
      <c r="EV108" s="28">
        <f t="shared" si="78"/>
        <v>0</v>
      </c>
      <c r="EW108" s="28">
        <f t="shared" si="78"/>
        <v>0</v>
      </c>
      <c r="EX108" s="28">
        <f t="shared" si="78"/>
        <v>0</v>
      </c>
      <c r="EY108" s="28">
        <f t="shared" si="78"/>
        <v>0</v>
      </c>
      <c r="EZ108" s="28">
        <f t="shared" si="78"/>
        <v>0</v>
      </c>
      <c r="FA108" s="28">
        <f t="shared" si="78"/>
        <v>0</v>
      </c>
      <c r="FB108" s="28">
        <f t="shared" si="78"/>
        <v>0</v>
      </c>
      <c r="FC108" s="28">
        <f t="shared" si="78"/>
        <v>0</v>
      </c>
      <c r="FD108" s="28">
        <f t="shared" si="78"/>
        <v>0</v>
      </c>
      <c r="FE108" s="28">
        <f t="shared" si="78"/>
        <v>0</v>
      </c>
      <c r="FF108" s="28">
        <f t="shared" si="78"/>
        <v>0</v>
      </c>
      <c r="FG108" s="28">
        <f t="shared" si="78"/>
        <v>0</v>
      </c>
      <c r="FH108" s="28">
        <f t="shared" si="78"/>
        <v>0</v>
      </c>
      <c r="FI108" s="28">
        <f t="shared" si="78"/>
        <v>0</v>
      </c>
      <c r="FJ108" s="28">
        <f t="shared" si="78"/>
        <v>0</v>
      </c>
      <c r="FK108" s="28">
        <f t="shared" si="78"/>
        <v>0</v>
      </c>
      <c r="FL108" s="28">
        <f t="shared" si="78"/>
        <v>0</v>
      </c>
      <c r="FM108" s="28">
        <f t="shared" si="78"/>
        <v>0</v>
      </c>
      <c r="FN108" s="28">
        <f t="shared" si="78"/>
        <v>0</v>
      </c>
      <c r="FO108" s="28">
        <f t="shared" si="78"/>
        <v>0</v>
      </c>
      <c r="FP108" s="28">
        <f t="shared" si="78"/>
        <v>0</v>
      </c>
      <c r="FQ108" s="28">
        <f t="shared" si="78"/>
        <v>0</v>
      </c>
      <c r="FR108" s="28">
        <f t="shared" si="78"/>
        <v>0</v>
      </c>
      <c r="FS108" s="28">
        <f t="shared" si="78"/>
        <v>0</v>
      </c>
      <c r="FT108" s="28">
        <f t="shared" si="78"/>
        <v>0</v>
      </c>
      <c r="FU108" s="28">
        <f t="shared" si="78"/>
        <v>0</v>
      </c>
      <c r="FV108" s="28">
        <f t="shared" si="78"/>
        <v>0</v>
      </c>
      <c r="FW108" s="28">
        <f t="shared" si="78"/>
        <v>0</v>
      </c>
      <c r="FX108" s="28">
        <f t="shared" si="78"/>
        <v>0</v>
      </c>
      <c r="FY108" s="100"/>
      <c r="FZ108" s="5"/>
      <c r="GA108" s="17"/>
      <c r="GB108" s="17"/>
      <c r="GC108" s="13"/>
      <c r="GD108" s="13"/>
      <c r="GE108" s="10"/>
      <c r="GF108" s="10"/>
      <c r="GG108" s="11"/>
      <c r="GH108" s="11"/>
      <c r="GI108" s="11"/>
      <c r="GJ108" s="11"/>
      <c r="GK108" s="11"/>
      <c r="GL108" s="11"/>
      <c r="GM108" s="11"/>
    </row>
    <row r="109" spans="1:203" x14ac:dyDescent="0.2">
      <c r="A109" s="3" t="s">
        <v>390</v>
      </c>
      <c r="B109" s="2" t="s">
        <v>391</v>
      </c>
      <c r="C109" s="28">
        <f t="shared" ref="C109:BN109" si="79">ROUND(IF(C101&lt;276,((276-C101)*0.00376159)+1.5457,IF(C101&lt;459,((459-C101)*0.00167869)+1.2385,IF(C101&lt;1027,((1027-C101)*0.00020599)+1.1215,IF(C101&lt;2293,((2293-C101)*0.00005387)+1.0533,IF(C101&lt;4023,((4023-C101)*0.00001364)+1.0297,IF(C101&gt;=4023,1.0297)))))),4)</f>
        <v>1.0297000000000001</v>
      </c>
      <c r="D109" s="28">
        <f t="shared" si="79"/>
        <v>1.0297000000000001</v>
      </c>
      <c r="E109" s="28">
        <f t="shared" si="79"/>
        <v>1.0297000000000001</v>
      </c>
      <c r="F109" s="28">
        <f t="shared" si="79"/>
        <v>1.0297000000000001</v>
      </c>
      <c r="G109" s="28">
        <f t="shared" si="79"/>
        <v>1.1214999999999999</v>
      </c>
      <c r="H109" s="28">
        <f t="shared" si="79"/>
        <v>1.1377999999999999</v>
      </c>
      <c r="I109" s="28">
        <f t="shared" si="79"/>
        <v>1.0297000000000001</v>
      </c>
      <c r="J109" s="28">
        <f t="shared" si="79"/>
        <v>1.0645</v>
      </c>
      <c r="K109" s="28">
        <f t="shared" si="79"/>
        <v>1.5127999999999999</v>
      </c>
      <c r="L109" s="28">
        <f t="shared" si="79"/>
        <v>1.0458000000000001</v>
      </c>
      <c r="M109" s="28">
        <f t="shared" si="79"/>
        <v>1.0975999999999999</v>
      </c>
      <c r="N109" s="28">
        <f t="shared" si="79"/>
        <v>1.0297000000000001</v>
      </c>
      <c r="O109" s="28">
        <f t="shared" si="79"/>
        <v>1.0297000000000001</v>
      </c>
      <c r="P109" s="28">
        <f t="shared" si="79"/>
        <v>1.9738</v>
      </c>
      <c r="Q109" s="28">
        <f t="shared" si="79"/>
        <v>1.0297000000000001</v>
      </c>
      <c r="R109" s="28">
        <f t="shared" si="79"/>
        <v>1.2262</v>
      </c>
      <c r="S109" s="28">
        <f t="shared" si="79"/>
        <v>1.0987</v>
      </c>
      <c r="T109" s="28">
        <f t="shared" si="79"/>
        <v>2.0419</v>
      </c>
      <c r="U109" s="28">
        <f t="shared" si="79"/>
        <v>2.3567</v>
      </c>
      <c r="V109" s="28">
        <f t="shared" si="79"/>
        <v>1.5747</v>
      </c>
      <c r="W109" s="29">
        <f t="shared" si="79"/>
        <v>1.7661</v>
      </c>
      <c r="X109" s="28">
        <f t="shared" si="79"/>
        <v>2.4070999999999998</v>
      </c>
      <c r="Y109" s="28">
        <f t="shared" si="79"/>
        <v>1.2259</v>
      </c>
      <c r="Z109" s="28">
        <f t="shared" si="79"/>
        <v>1.5896999999999999</v>
      </c>
      <c r="AA109" s="28">
        <f t="shared" si="79"/>
        <v>1.0297000000000001</v>
      </c>
      <c r="AB109" s="28">
        <f t="shared" si="79"/>
        <v>1.0297000000000001</v>
      </c>
      <c r="AC109" s="28">
        <f t="shared" si="79"/>
        <v>1.143</v>
      </c>
      <c r="AD109" s="28">
        <f t="shared" si="79"/>
        <v>1.1183000000000001</v>
      </c>
      <c r="AE109" s="28">
        <f t="shared" si="79"/>
        <v>2.1678999999999999</v>
      </c>
      <c r="AF109" s="28">
        <f t="shared" si="79"/>
        <v>1.9305000000000001</v>
      </c>
      <c r="AG109" s="28">
        <f t="shared" si="79"/>
        <v>1.1493</v>
      </c>
      <c r="AH109" s="28">
        <f t="shared" si="79"/>
        <v>1.1209</v>
      </c>
      <c r="AI109" s="28">
        <f t="shared" si="79"/>
        <v>1.4532</v>
      </c>
      <c r="AJ109" s="28">
        <f t="shared" si="79"/>
        <v>1.68</v>
      </c>
      <c r="AK109" s="28">
        <f t="shared" si="79"/>
        <v>1.7838000000000001</v>
      </c>
      <c r="AL109" s="28">
        <f t="shared" si="79"/>
        <v>1.5795999999999999</v>
      </c>
      <c r="AM109" s="28">
        <f t="shared" si="79"/>
        <v>1.2351000000000001</v>
      </c>
      <c r="AN109" s="28">
        <f t="shared" si="79"/>
        <v>1.2927</v>
      </c>
      <c r="AO109" s="28">
        <f t="shared" si="79"/>
        <v>1.0297000000000001</v>
      </c>
      <c r="AP109" s="28">
        <f t="shared" si="79"/>
        <v>1.0297000000000001</v>
      </c>
      <c r="AQ109" s="28">
        <f t="shared" si="79"/>
        <v>1.5826</v>
      </c>
      <c r="AR109" s="28">
        <f t="shared" si="79"/>
        <v>1.0297000000000001</v>
      </c>
      <c r="AS109" s="28">
        <f t="shared" si="79"/>
        <v>1.0297000000000001</v>
      </c>
      <c r="AT109" s="28">
        <f t="shared" si="79"/>
        <v>1.0502</v>
      </c>
      <c r="AU109" s="28">
        <f t="shared" si="79"/>
        <v>1.4142999999999999</v>
      </c>
      <c r="AV109" s="28">
        <f t="shared" si="79"/>
        <v>1.5079</v>
      </c>
      <c r="AW109" s="28">
        <f t="shared" si="79"/>
        <v>1.7778</v>
      </c>
      <c r="AX109" s="28">
        <f t="shared" si="79"/>
        <v>2.4319000000000002</v>
      </c>
      <c r="AY109" s="28">
        <f t="shared" si="79"/>
        <v>1.2161999999999999</v>
      </c>
      <c r="AZ109" s="28">
        <f t="shared" si="79"/>
        <v>1.0297000000000001</v>
      </c>
      <c r="BA109" s="28">
        <f t="shared" si="79"/>
        <v>1.0297000000000001</v>
      </c>
      <c r="BB109" s="28">
        <f t="shared" si="79"/>
        <v>1.0297000000000001</v>
      </c>
      <c r="BC109" s="28">
        <f t="shared" si="79"/>
        <v>1.0297000000000001</v>
      </c>
      <c r="BD109" s="28">
        <f t="shared" si="79"/>
        <v>1.0297000000000001</v>
      </c>
      <c r="BE109" s="28">
        <f t="shared" si="79"/>
        <v>1.0998000000000001</v>
      </c>
      <c r="BF109" s="28">
        <f t="shared" si="79"/>
        <v>1.0297000000000001</v>
      </c>
      <c r="BG109" s="28">
        <f t="shared" si="79"/>
        <v>1.137</v>
      </c>
      <c r="BH109" s="28">
        <f t="shared" si="79"/>
        <v>1.2005999999999999</v>
      </c>
      <c r="BI109" s="28">
        <f t="shared" si="79"/>
        <v>1.7405999999999999</v>
      </c>
      <c r="BJ109" s="28">
        <f t="shared" si="79"/>
        <v>1.0297000000000001</v>
      </c>
      <c r="BK109" s="28">
        <f t="shared" si="79"/>
        <v>1.0297000000000001</v>
      </c>
      <c r="BL109" s="28">
        <f t="shared" si="79"/>
        <v>1.9166000000000001</v>
      </c>
      <c r="BM109" s="28">
        <f t="shared" si="79"/>
        <v>1.5187999999999999</v>
      </c>
      <c r="BN109" s="28">
        <f t="shared" si="79"/>
        <v>1.0336000000000001</v>
      </c>
      <c r="BO109" s="28">
        <f t="shared" ref="BO109:DZ109" si="80">ROUND(IF(BO101&lt;276,((276-BO101)*0.00376159)+1.5457,IF(BO101&lt;459,((459-BO101)*0.00167869)+1.2385,IF(BO101&lt;1027,((1027-BO101)*0.00020599)+1.1215,IF(BO101&lt;2293,((2293-BO101)*0.00005387)+1.0533,IF(BO101&lt;4023,((4023-BO101)*0.00001364)+1.0297,IF(BO101&gt;=4023,1.0297)))))),4)</f>
        <v>1.0909</v>
      </c>
      <c r="BP109" s="28">
        <f t="shared" si="80"/>
        <v>1.8029999999999999</v>
      </c>
      <c r="BQ109" s="28">
        <f t="shared" si="80"/>
        <v>1.0297000000000001</v>
      </c>
      <c r="BR109" s="28">
        <f t="shared" si="80"/>
        <v>1.0297000000000001</v>
      </c>
      <c r="BS109" s="28">
        <f t="shared" si="80"/>
        <v>1.1166</v>
      </c>
      <c r="BT109" s="28">
        <f t="shared" si="80"/>
        <v>1.444</v>
      </c>
      <c r="BU109" s="28">
        <f t="shared" si="80"/>
        <v>1.2741</v>
      </c>
      <c r="BV109" s="28">
        <f t="shared" si="80"/>
        <v>1.1086</v>
      </c>
      <c r="BW109" s="28">
        <f t="shared" si="80"/>
        <v>1.0837000000000001</v>
      </c>
      <c r="BX109" s="28">
        <f t="shared" si="80"/>
        <v>2.2829999999999999</v>
      </c>
      <c r="BY109" s="28">
        <f t="shared" si="80"/>
        <v>1.2202999999999999</v>
      </c>
      <c r="BZ109" s="28">
        <f t="shared" si="80"/>
        <v>1.7439</v>
      </c>
      <c r="CA109" s="28">
        <f t="shared" si="80"/>
        <v>1.8771</v>
      </c>
      <c r="CB109" s="28">
        <f t="shared" si="80"/>
        <v>1.0297000000000001</v>
      </c>
      <c r="CC109" s="28">
        <f t="shared" si="80"/>
        <v>1.9350000000000001</v>
      </c>
      <c r="CD109" s="28">
        <f t="shared" si="80"/>
        <v>2.2924000000000002</v>
      </c>
      <c r="CE109" s="28">
        <f t="shared" si="80"/>
        <v>2.0253000000000001</v>
      </c>
      <c r="CF109" s="28">
        <f t="shared" si="80"/>
        <v>2.1185999999999998</v>
      </c>
      <c r="CG109" s="28">
        <f t="shared" si="80"/>
        <v>1.9410000000000001</v>
      </c>
      <c r="CH109" s="28">
        <f t="shared" si="80"/>
        <v>2.1257000000000001</v>
      </c>
      <c r="CI109" s="28">
        <f t="shared" si="80"/>
        <v>1.1825000000000001</v>
      </c>
      <c r="CJ109" s="28">
        <f t="shared" si="80"/>
        <v>1.1188</v>
      </c>
      <c r="CK109" s="28">
        <f t="shared" si="80"/>
        <v>1.0297000000000001</v>
      </c>
      <c r="CL109" s="28">
        <f t="shared" si="80"/>
        <v>1.1053999999999999</v>
      </c>
      <c r="CM109" s="28">
        <f t="shared" si="80"/>
        <v>1.1783999999999999</v>
      </c>
      <c r="CN109" s="28">
        <f t="shared" si="80"/>
        <v>1.0297000000000001</v>
      </c>
      <c r="CO109" s="28">
        <f t="shared" si="80"/>
        <v>1.0297000000000001</v>
      </c>
      <c r="CP109" s="28">
        <f t="shared" si="80"/>
        <v>1.1172</v>
      </c>
      <c r="CQ109" s="28">
        <f t="shared" si="80"/>
        <v>1.1027</v>
      </c>
      <c r="CR109" s="28">
        <f t="shared" si="80"/>
        <v>1.8620000000000001</v>
      </c>
      <c r="CS109" s="28">
        <f t="shared" si="80"/>
        <v>1.397</v>
      </c>
      <c r="CT109" s="28">
        <f t="shared" si="80"/>
        <v>2.2153</v>
      </c>
      <c r="CU109" s="28">
        <f t="shared" si="80"/>
        <v>1.2851999999999999</v>
      </c>
      <c r="CV109" s="28">
        <f t="shared" si="80"/>
        <v>2.3815</v>
      </c>
      <c r="CW109" s="28">
        <f t="shared" si="80"/>
        <v>1.9775</v>
      </c>
      <c r="CX109" s="28">
        <f t="shared" si="80"/>
        <v>1.2629999999999999</v>
      </c>
      <c r="CY109" s="28">
        <f t="shared" si="80"/>
        <v>2.0802</v>
      </c>
      <c r="CZ109" s="28">
        <f t="shared" si="80"/>
        <v>1.0551999999999999</v>
      </c>
      <c r="DA109" s="28">
        <f t="shared" si="80"/>
        <v>1.8662000000000001</v>
      </c>
      <c r="DB109" s="28">
        <f t="shared" si="80"/>
        <v>1.4809000000000001</v>
      </c>
      <c r="DC109" s="28">
        <f t="shared" si="80"/>
        <v>1.8939999999999999</v>
      </c>
      <c r="DD109" s="28">
        <f t="shared" si="80"/>
        <v>2.1374</v>
      </c>
      <c r="DE109" s="28">
        <f t="shared" si="80"/>
        <v>1.234</v>
      </c>
      <c r="DF109" s="28">
        <f t="shared" si="80"/>
        <v>1.0297000000000001</v>
      </c>
      <c r="DG109" s="28">
        <f t="shared" si="80"/>
        <v>2.2439</v>
      </c>
      <c r="DH109" s="28">
        <f t="shared" si="80"/>
        <v>1.0585</v>
      </c>
      <c r="DI109" s="28">
        <f t="shared" si="80"/>
        <v>1.0467</v>
      </c>
      <c r="DJ109" s="28">
        <f t="shared" si="80"/>
        <v>1.1861999999999999</v>
      </c>
      <c r="DK109" s="28">
        <f t="shared" si="80"/>
        <v>1.3662000000000001</v>
      </c>
      <c r="DL109" s="28">
        <f t="shared" si="80"/>
        <v>1.0297000000000001</v>
      </c>
      <c r="DM109" s="28">
        <f t="shared" si="80"/>
        <v>1.5014000000000001</v>
      </c>
      <c r="DN109" s="28">
        <f t="shared" si="80"/>
        <v>1.0985</v>
      </c>
      <c r="DO109" s="28">
        <f t="shared" si="80"/>
        <v>1.044</v>
      </c>
      <c r="DP109" s="28">
        <f t="shared" si="80"/>
        <v>1.8375999999999999</v>
      </c>
      <c r="DQ109" s="28">
        <f t="shared" si="80"/>
        <v>1.2317</v>
      </c>
      <c r="DR109" s="28">
        <f t="shared" si="80"/>
        <v>1.1056999999999999</v>
      </c>
      <c r="DS109" s="28">
        <f t="shared" si="80"/>
        <v>1.1657999999999999</v>
      </c>
      <c r="DT109" s="28">
        <f t="shared" si="80"/>
        <v>1.9918</v>
      </c>
      <c r="DU109" s="28">
        <f t="shared" si="80"/>
        <v>1.3221000000000001</v>
      </c>
      <c r="DV109" s="28">
        <f t="shared" si="80"/>
        <v>1.8105</v>
      </c>
      <c r="DW109" s="28">
        <f t="shared" si="80"/>
        <v>1.4112</v>
      </c>
      <c r="DX109" s="28">
        <f t="shared" si="80"/>
        <v>1.8413999999999999</v>
      </c>
      <c r="DY109" s="28">
        <f t="shared" si="80"/>
        <v>1.4557</v>
      </c>
      <c r="DZ109" s="28">
        <f t="shared" si="80"/>
        <v>1.1186</v>
      </c>
      <c r="EA109" s="28">
        <f t="shared" ref="EA109:FX109" si="81">ROUND(IF(EA101&lt;276,((276-EA101)*0.00376159)+1.5457,IF(EA101&lt;459,((459-EA101)*0.00167869)+1.2385,IF(EA101&lt;1027,((1027-EA101)*0.00020599)+1.1215,IF(EA101&lt;2293,((2293-EA101)*0.00005387)+1.0533,IF(EA101&lt;4023,((4023-EA101)*0.00001364)+1.0297,IF(EA101&gt;=4023,1.0297)))))),4)</f>
        <v>1.2267999999999999</v>
      </c>
      <c r="EB109" s="28">
        <f t="shared" si="81"/>
        <v>1.2117</v>
      </c>
      <c r="EC109" s="28">
        <f t="shared" si="81"/>
        <v>1.5215000000000001</v>
      </c>
      <c r="ED109" s="28">
        <f t="shared" si="81"/>
        <v>1.0878000000000001</v>
      </c>
      <c r="EE109" s="28">
        <f t="shared" si="81"/>
        <v>1.7608999999999999</v>
      </c>
      <c r="EF109" s="28">
        <f t="shared" si="81"/>
        <v>1.0920000000000001</v>
      </c>
      <c r="EG109" s="28">
        <f t="shared" si="81"/>
        <v>1.5569999999999999</v>
      </c>
      <c r="EH109" s="28">
        <f t="shared" si="81"/>
        <v>1.7432000000000001</v>
      </c>
      <c r="EI109" s="28">
        <f t="shared" si="81"/>
        <v>1.0297000000000001</v>
      </c>
      <c r="EJ109" s="28">
        <f t="shared" si="81"/>
        <v>1.0297000000000001</v>
      </c>
      <c r="EK109" s="28">
        <f t="shared" si="81"/>
        <v>1.2001999999999999</v>
      </c>
      <c r="EL109" s="28">
        <f t="shared" si="81"/>
        <v>1.2375</v>
      </c>
      <c r="EM109" s="28">
        <f t="shared" si="81"/>
        <v>1.2202999999999999</v>
      </c>
      <c r="EN109" s="28">
        <f t="shared" si="81"/>
        <v>1.1173</v>
      </c>
      <c r="EO109" s="28">
        <f t="shared" si="81"/>
        <v>1.2373000000000001</v>
      </c>
      <c r="EP109" s="28">
        <f t="shared" si="81"/>
        <v>1.3669</v>
      </c>
      <c r="EQ109" s="28">
        <f t="shared" si="81"/>
        <v>1.0546</v>
      </c>
      <c r="ER109" s="28">
        <f t="shared" si="81"/>
        <v>1.3666</v>
      </c>
      <c r="ES109" s="28">
        <f t="shared" si="81"/>
        <v>2.1625999999999999</v>
      </c>
      <c r="ET109" s="28">
        <f t="shared" si="81"/>
        <v>1.8435999999999999</v>
      </c>
      <c r="EU109" s="28">
        <f t="shared" si="81"/>
        <v>1.2121</v>
      </c>
      <c r="EV109" s="28">
        <f t="shared" si="81"/>
        <v>2.3412999999999999</v>
      </c>
      <c r="EW109" s="28">
        <f t="shared" si="81"/>
        <v>1.1729000000000001</v>
      </c>
      <c r="EX109" s="28">
        <f t="shared" si="81"/>
        <v>1.6213</v>
      </c>
      <c r="EY109" s="28">
        <f t="shared" si="81"/>
        <v>1.1189</v>
      </c>
      <c r="EZ109" s="28">
        <f t="shared" si="81"/>
        <v>2.1234999999999999</v>
      </c>
      <c r="FA109" s="28">
        <f t="shared" si="81"/>
        <v>1.0443</v>
      </c>
      <c r="FB109" s="28">
        <f t="shared" si="81"/>
        <v>1.3658999999999999</v>
      </c>
      <c r="FC109" s="28">
        <f t="shared" si="81"/>
        <v>1.0491999999999999</v>
      </c>
      <c r="FD109" s="28">
        <f t="shared" si="81"/>
        <v>1.4072</v>
      </c>
      <c r="FE109" s="28">
        <f t="shared" si="81"/>
        <v>2.2054999999999998</v>
      </c>
      <c r="FF109" s="28">
        <f t="shared" si="81"/>
        <v>1.8842000000000001</v>
      </c>
      <c r="FG109" s="28">
        <f t="shared" si="81"/>
        <v>2.1585000000000001</v>
      </c>
      <c r="FH109" s="28">
        <f t="shared" si="81"/>
        <v>2.2401</v>
      </c>
      <c r="FI109" s="28">
        <f t="shared" si="81"/>
        <v>1.0793999999999999</v>
      </c>
      <c r="FJ109" s="28">
        <f t="shared" si="81"/>
        <v>1.0806</v>
      </c>
      <c r="FK109" s="28">
        <f t="shared" si="81"/>
        <v>1.0613999999999999</v>
      </c>
      <c r="FL109" s="28">
        <f t="shared" si="81"/>
        <v>1.0297000000000001</v>
      </c>
      <c r="FM109" s="28">
        <f t="shared" si="81"/>
        <v>1.0415000000000001</v>
      </c>
      <c r="FN109" s="28">
        <f t="shared" si="81"/>
        <v>1.0297000000000001</v>
      </c>
      <c r="FO109" s="28">
        <f t="shared" si="81"/>
        <v>1.1181000000000001</v>
      </c>
      <c r="FP109" s="28">
        <f t="shared" si="81"/>
        <v>1.0558000000000001</v>
      </c>
      <c r="FQ109" s="28">
        <f t="shared" si="81"/>
        <v>1.165</v>
      </c>
      <c r="FR109" s="28">
        <f t="shared" si="81"/>
        <v>2.0091000000000001</v>
      </c>
      <c r="FS109" s="28">
        <f t="shared" si="81"/>
        <v>1.9414</v>
      </c>
      <c r="FT109" s="28">
        <f t="shared" si="81"/>
        <v>2.2547999999999999</v>
      </c>
      <c r="FU109" s="28">
        <f t="shared" si="81"/>
        <v>1.1735</v>
      </c>
      <c r="FV109" s="28">
        <f t="shared" si="81"/>
        <v>1.1920999999999999</v>
      </c>
      <c r="FW109" s="28">
        <f t="shared" si="81"/>
        <v>1.9971000000000001</v>
      </c>
      <c r="FX109" s="28">
        <f t="shared" si="81"/>
        <v>2.2915999999999999</v>
      </c>
      <c r="FY109" s="96"/>
      <c r="FZ109" s="5"/>
      <c r="GA109" s="17"/>
      <c r="GB109" s="17"/>
      <c r="GC109" s="10"/>
      <c r="GD109" s="10"/>
      <c r="GE109" s="23"/>
      <c r="GF109" s="23"/>
      <c r="GG109" s="5"/>
      <c r="GH109" s="5"/>
      <c r="GI109" s="5"/>
      <c r="GJ109" s="5"/>
      <c r="GK109" s="5"/>
      <c r="GL109" s="5"/>
      <c r="GM109" s="5"/>
    </row>
    <row r="110" spans="1:203" x14ac:dyDescent="0.2">
      <c r="A110" s="3" t="s">
        <v>392</v>
      </c>
      <c r="B110" s="2" t="s">
        <v>393</v>
      </c>
      <c r="C110" s="28">
        <f>MAX(C108,C109)</f>
        <v>1.0297000000000001</v>
      </c>
      <c r="D110" s="28">
        <f t="shared" ref="D110:BO110" si="82">MAX(D108,D109)</f>
        <v>1.0297000000000001</v>
      </c>
      <c r="E110" s="28">
        <f t="shared" si="82"/>
        <v>1.0297000000000001</v>
      </c>
      <c r="F110" s="28">
        <f t="shared" si="82"/>
        <v>1.0297000000000001</v>
      </c>
      <c r="G110" s="28">
        <f t="shared" si="82"/>
        <v>1.1214999999999999</v>
      </c>
      <c r="H110" s="28">
        <f t="shared" si="82"/>
        <v>1.1377999999999999</v>
      </c>
      <c r="I110" s="28">
        <f t="shared" si="82"/>
        <v>1.0297000000000001</v>
      </c>
      <c r="J110" s="28">
        <f t="shared" si="82"/>
        <v>1.0645</v>
      </c>
      <c r="K110" s="28">
        <f t="shared" si="82"/>
        <v>1.5127999999999999</v>
      </c>
      <c r="L110" s="28">
        <f t="shared" si="82"/>
        <v>1.0458000000000001</v>
      </c>
      <c r="M110" s="28">
        <f t="shared" si="82"/>
        <v>1.0975999999999999</v>
      </c>
      <c r="N110" s="28">
        <f t="shared" si="82"/>
        <v>1.0297000000000001</v>
      </c>
      <c r="O110" s="28">
        <f t="shared" si="82"/>
        <v>1.0297000000000001</v>
      </c>
      <c r="P110" s="28">
        <f t="shared" si="82"/>
        <v>1.9738</v>
      </c>
      <c r="Q110" s="28">
        <f t="shared" si="82"/>
        <v>1.0297000000000001</v>
      </c>
      <c r="R110" s="28">
        <f t="shared" si="82"/>
        <v>1.2262</v>
      </c>
      <c r="S110" s="28">
        <f t="shared" si="82"/>
        <v>1.0987</v>
      </c>
      <c r="T110" s="28">
        <f t="shared" si="82"/>
        <v>2.0419</v>
      </c>
      <c r="U110" s="28">
        <f t="shared" si="82"/>
        <v>2.3567</v>
      </c>
      <c r="V110" s="28">
        <f t="shared" si="82"/>
        <v>1.5747</v>
      </c>
      <c r="W110" s="29">
        <f t="shared" si="82"/>
        <v>1.7661</v>
      </c>
      <c r="X110" s="28">
        <f t="shared" si="82"/>
        <v>2.4070999999999998</v>
      </c>
      <c r="Y110" s="28">
        <f t="shared" si="82"/>
        <v>1.2259</v>
      </c>
      <c r="Z110" s="28">
        <f t="shared" si="82"/>
        <v>1.5896999999999999</v>
      </c>
      <c r="AA110" s="28">
        <f t="shared" si="82"/>
        <v>1.0297000000000001</v>
      </c>
      <c r="AB110" s="28">
        <f t="shared" si="82"/>
        <v>1.0297000000000001</v>
      </c>
      <c r="AC110" s="28">
        <f t="shared" si="82"/>
        <v>1.143</v>
      </c>
      <c r="AD110" s="28">
        <f t="shared" si="82"/>
        <v>1.1183000000000001</v>
      </c>
      <c r="AE110" s="28">
        <f t="shared" si="82"/>
        <v>2.1678999999999999</v>
      </c>
      <c r="AF110" s="28">
        <f t="shared" si="82"/>
        <v>1.9305000000000001</v>
      </c>
      <c r="AG110" s="28">
        <f t="shared" si="82"/>
        <v>1.1493</v>
      </c>
      <c r="AH110" s="28">
        <f t="shared" si="82"/>
        <v>1.1209</v>
      </c>
      <c r="AI110" s="28">
        <f t="shared" si="82"/>
        <v>1.4532</v>
      </c>
      <c r="AJ110" s="28">
        <f t="shared" si="82"/>
        <v>1.68</v>
      </c>
      <c r="AK110" s="28">
        <f t="shared" si="82"/>
        <v>1.7838000000000001</v>
      </c>
      <c r="AL110" s="28">
        <f t="shared" si="82"/>
        <v>1.5795999999999999</v>
      </c>
      <c r="AM110" s="28">
        <f t="shared" si="82"/>
        <v>1.2351000000000001</v>
      </c>
      <c r="AN110" s="28">
        <f t="shared" si="82"/>
        <v>1.2927</v>
      </c>
      <c r="AO110" s="28">
        <f t="shared" si="82"/>
        <v>1.0297000000000001</v>
      </c>
      <c r="AP110" s="28">
        <f t="shared" si="82"/>
        <v>1.0297000000000001</v>
      </c>
      <c r="AQ110" s="28">
        <f t="shared" si="82"/>
        <v>1.5826</v>
      </c>
      <c r="AR110" s="28">
        <f t="shared" si="82"/>
        <v>1.0297000000000001</v>
      </c>
      <c r="AS110" s="28">
        <f t="shared" si="82"/>
        <v>1.0297000000000001</v>
      </c>
      <c r="AT110" s="28">
        <f t="shared" si="82"/>
        <v>1.0502</v>
      </c>
      <c r="AU110" s="28">
        <f t="shared" si="82"/>
        <v>1.4142999999999999</v>
      </c>
      <c r="AV110" s="28">
        <f t="shared" si="82"/>
        <v>1.5079</v>
      </c>
      <c r="AW110" s="28">
        <f t="shared" si="82"/>
        <v>1.7778</v>
      </c>
      <c r="AX110" s="28">
        <f t="shared" si="82"/>
        <v>2.4319000000000002</v>
      </c>
      <c r="AY110" s="28">
        <f t="shared" si="82"/>
        <v>1.2161999999999999</v>
      </c>
      <c r="AZ110" s="28">
        <f t="shared" si="82"/>
        <v>1.0297000000000001</v>
      </c>
      <c r="BA110" s="28">
        <f t="shared" si="82"/>
        <v>1.0297000000000001</v>
      </c>
      <c r="BB110" s="28">
        <f t="shared" si="82"/>
        <v>1.0297000000000001</v>
      </c>
      <c r="BC110" s="28">
        <f t="shared" si="82"/>
        <v>1.0297000000000001</v>
      </c>
      <c r="BD110" s="28">
        <f t="shared" si="82"/>
        <v>1.0297000000000001</v>
      </c>
      <c r="BE110" s="28">
        <f t="shared" si="82"/>
        <v>1.0998000000000001</v>
      </c>
      <c r="BF110" s="28">
        <f t="shared" si="82"/>
        <v>1.0297000000000001</v>
      </c>
      <c r="BG110" s="28">
        <f t="shared" si="82"/>
        <v>1.137</v>
      </c>
      <c r="BH110" s="28">
        <f t="shared" si="82"/>
        <v>1.2005999999999999</v>
      </c>
      <c r="BI110" s="28">
        <f t="shared" si="82"/>
        <v>1.7405999999999999</v>
      </c>
      <c r="BJ110" s="28">
        <f t="shared" si="82"/>
        <v>1.0297000000000001</v>
      </c>
      <c r="BK110" s="28">
        <f t="shared" si="82"/>
        <v>1.0297000000000001</v>
      </c>
      <c r="BL110" s="28">
        <f t="shared" si="82"/>
        <v>1.9166000000000001</v>
      </c>
      <c r="BM110" s="28">
        <f t="shared" si="82"/>
        <v>1.5187999999999999</v>
      </c>
      <c r="BN110" s="28">
        <f t="shared" si="82"/>
        <v>1.0336000000000001</v>
      </c>
      <c r="BO110" s="28">
        <f t="shared" si="82"/>
        <v>1.0909</v>
      </c>
      <c r="BP110" s="28">
        <f t="shared" ref="BP110:EA110" si="83">MAX(BP108,BP109)</f>
        <v>1.8029999999999999</v>
      </c>
      <c r="BQ110" s="28">
        <f t="shared" si="83"/>
        <v>1.0297000000000001</v>
      </c>
      <c r="BR110" s="28">
        <f t="shared" si="83"/>
        <v>1.0297000000000001</v>
      </c>
      <c r="BS110" s="28">
        <f t="shared" si="83"/>
        <v>1.1166</v>
      </c>
      <c r="BT110" s="28">
        <f t="shared" si="83"/>
        <v>1.444</v>
      </c>
      <c r="BU110" s="28">
        <f t="shared" si="83"/>
        <v>1.2741</v>
      </c>
      <c r="BV110" s="28">
        <f t="shared" si="83"/>
        <v>1.1086</v>
      </c>
      <c r="BW110" s="28">
        <f t="shared" si="83"/>
        <v>1.0837000000000001</v>
      </c>
      <c r="BX110" s="28">
        <f t="shared" si="83"/>
        <v>2.2829999999999999</v>
      </c>
      <c r="BY110" s="28">
        <f t="shared" si="83"/>
        <v>1.2202999999999999</v>
      </c>
      <c r="BZ110" s="28">
        <f t="shared" si="83"/>
        <v>1.7439</v>
      </c>
      <c r="CA110" s="28">
        <f t="shared" si="83"/>
        <v>1.8771</v>
      </c>
      <c r="CB110" s="28">
        <f t="shared" si="83"/>
        <v>1.0297000000000001</v>
      </c>
      <c r="CC110" s="28">
        <f t="shared" si="83"/>
        <v>1.9350000000000001</v>
      </c>
      <c r="CD110" s="28">
        <f t="shared" si="83"/>
        <v>2.2924000000000002</v>
      </c>
      <c r="CE110" s="28">
        <f t="shared" si="83"/>
        <v>2.0253000000000001</v>
      </c>
      <c r="CF110" s="28">
        <f t="shared" si="83"/>
        <v>2.1185999999999998</v>
      </c>
      <c r="CG110" s="28">
        <f t="shared" si="83"/>
        <v>1.9410000000000001</v>
      </c>
      <c r="CH110" s="28">
        <f t="shared" si="83"/>
        <v>2.1257000000000001</v>
      </c>
      <c r="CI110" s="28">
        <f t="shared" si="83"/>
        <v>1.1825000000000001</v>
      </c>
      <c r="CJ110" s="28">
        <f t="shared" si="83"/>
        <v>1.1188</v>
      </c>
      <c r="CK110" s="28">
        <f t="shared" si="83"/>
        <v>1.0297000000000001</v>
      </c>
      <c r="CL110" s="28">
        <f t="shared" si="83"/>
        <v>1.1053999999999999</v>
      </c>
      <c r="CM110" s="28">
        <f t="shared" si="83"/>
        <v>1.1783999999999999</v>
      </c>
      <c r="CN110" s="28">
        <f t="shared" si="83"/>
        <v>1.0297000000000001</v>
      </c>
      <c r="CO110" s="28">
        <f t="shared" si="83"/>
        <v>1.0297000000000001</v>
      </c>
      <c r="CP110" s="28">
        <f t="shared" si="83"/>
        <v>1.1172</v>
      </c>
      <c r="CQ110" s="28">
        <f t="shared" si="83"/>
        <v>1.1027</v>
      </c>
      <c r="CR110" s="28">
        <f t="shared" si="83"/>
        <v>1.8620000000000001</v>
      </c>
      <c r="CS110" s="28">
        <f t="shared" si="83"/>
        <v>1.397</v>
      </c>
      <c r="CT110" s="28">
        <f t="shared" si="83"/>
        <v>2.2153</v>
      </c>
      <c r="CU110" s="28">
        <f t="shared" si="83"/>
        <v>1.2851999999999999</v>
      </c>
      <c r="CV110" s="28">
        <f t="shared" si="83"/>
        <v>2.3815</v>
      </c>
      <c r="CW110" s="28">
        <f t="shared" si="83"/>
        <v>1.9775</v>
      </c>
      <c r="CX110" s="28">
        <f t="shared" si="83"/>
        <v>1.2629999999999999</v>
      </c>
      <c r="CY110" s="28">
        <f t="shared" si="83"/>
        <v>2.0802</v>
      </c>
      <c r="CZ110" s="28">
        <f t="shared" si="83"/>
        <v>1.0551999999999999</v>
      </c>
      <c r="DA110" s="28">
        <f t="shared" si="83"/>
        <v>1.8662000000000001</v>
      </c>
      <c r="DB110" s="28">
        <f t="shared" si="83"/>
        <v>1.4809000000000001</v>
      </c>
      <c r="DC110" s="28">
        <f t="shared" si="83"/>
        <v>1.8939999999999999</v>
      </c>
      <c r="DD110" s="28">
        <f t="shared" si="83"/>
        <v>2.1374</v>
      </c>
      <c r="DE110" s="28">
        <f t="shared" si="83"/>
        <v>1.234</v>
      </c>
      <c r="DF110" s="28">
        <f t="shared" si="83"/>
        <v>1.0297000000000001</v>
      </c>
      <c r="DG110" s="28">
        <f t="shared" si="83"/>
        <v>2.2439</v>
      </c>
      <c r="DH110" s="28">
        <f t="shared" si="83"/>
        <v>1.0585</v>
      </c>
      <c r="DI110" s="28">
        <f t="shared" si="83"/>
        <v>1.0467</v>
      </c>
      <c r="DJ110" s="28">
        <f t="shared" si="83"/>
        <v>1.1861999999999999</v>
      </c>
      <c r="DK110" s="28">
        <f t="shared" si="83"/>
        <v>1.3662000000000001</v>
      </c>
      <c r="DL110" s="28">
        <f t="shared" si="83"/>
        <v>1.0297000000000001</v>
      </c>
      <c r="DM110" s="28">
        <f>MAX(DM108,DM109)</f>
        <v>1.5409999999999999</v>
      </c>
      <c r="DN110" s="28">
        <f t="shared" si="83"/>
        <v>1.0985</v>
      </c>
      <c r="DO110" s="28">
        <f t="shared" si="83"/>
        <v>1.044</v>
      </c>
      <c r="DP110" s="28">
        <f t="shared" si="83"/>
        <v>1.8375999999999999</v>
      </c>
      <c r="DQ110" s="28">
        <f t="shared" si="83"/>
        <v>1.2317</v>
      </c>
      <c r="DR110" s="28">
        <f t="shared" si="83"/>
        <v>1.1056999999999999</v>
      </c>
      <c r="DS110" s="28">
        <f t="shared" si="83"/>
        <v>1.1657999999999999</v>
      </c>
      <c r="DT110" s="28">
        <f t="shared" si="83"/>
        <v>1.9918</v>
      </c>
      <c r="DU110" s="28">
        <f t="shared" si="83"/>
        <v>1.3221000000000001</v>
      </c>
      <c r="DV110" s="28">
        <f t="shared" si="83"/>
        <v>1.8105</v>
      </c>
      <c r="DW110" s="28">
        <f t="shared" si="83"/>
        <v>1.4112</v>
      </c>
      <c r="DX110" s="28">
        <f t="shared" si="83"/>
        <v>1.8413999999999999</v>
      </c>
      <c r="DY110" s="28">
        <f t="shared" si="83"/>
        <v>1.4557</v>
      </c>
      <c r="DZ110" s="28">
        <f t="shared" si="83"/>
        <v>1.1186</v>
      </c>
      <c r="EA110" s="28">
        <f t="shared" si="83"/>
        <v>1.2267999999999999</v>
      </c>
      <c r="EB110" s="28">
        <f t="shared" ref="EB110:FX110" si="84">MAX(EB108,EB109)</f>
        <v>1.2117</v>
      </c>
      <c r="EC110" s="28">
        <f t="shared" si="84"/>
        <v>1.5215000000000001</v>
      </c>
      <c r="ED110" s="28">
        <f t="shared" si="84"/>
        <v>1.0878000000000001</v>
      </c>
      <c r="EE110" s="28">
        <f t="shared" si="84"/>
        <v>1.7608999999999999</v>
      </c>
      <c r="EF110" s="28">
        <f t="shared" si="84"/>
        <v>1.0920000000000001</v>
      </c>
      <c r="EG110" s="28">
        <f t="shared" si="84"/>
        <v>1.5569999999999999</v>
      </c>
      <c r="EH110" s="28">
        <f t="shared" si="84"/>
        <v>1.7432000000000001</v>
      </c>
      <c r="EI110" s="28">
        <f t="shared" si="84"/>
        <v>1.0297000000000001</v>
      </c>
      <c r="EJ110" s="28">
        <f t="shared" si="84"/>
        <v>1.0297000000000001</v>
      </c>
      <c r="EK110" s="28">
        <f t="shared" si="84"/>
        <v>1.2001999999999999</v>
      </c>
      <c r="EL110" s="28">
        <f t="shared" si="84"/>
        <v>1.2375</v>
      </c>
      <c r="EM110" s="28">
        <f t="shared" si="84"/>
        <v>1.2202999999999999</v>
      </c>
      <c r="EN110" s="28">
        <f t="shared" si="84"/>
        <v>1.1173</v>
      </c>
      <c r="EO110" s="28">
        <f t="shared" si="84"/>
        <v>1.2373000000000001</v>
      </c>
      <c r="EP110" s="28">
        <f t="shared" si="84"/>
        <v>1.3669</v>
      </c>
      <c r="EQ110" s="28">
        <f t="shared" si="84"/>
        <v>1.0546</v>
      </c>
      <c r="ER110" s="28">
        <f t="shared" si="84"/>
        <v>1.3666</v>
      </c>
      <c r="ES110" s="28">
        <f t="shared" si="84"/>
        <v>2.1625999999999999</v>
      </c>
      <c r="ET110" s="28">
        <f t="shared" si="84"/>
        <v>2.0396000000000001</v>
      </c>
      <c r="EU110" s="28">
        <f t="shared" si="84"/>
        <v>1.2121</v>
      </c>
      <c r="EV110" s="28">
        <f t="shared" si="84"/>
        <v>2.3412999999999999</v>
      </c>
      <c r="EW110" s="28">
        <f t="shared" si="84"/>
        <v>1.1729000000000001</v>
      </c>
      <c r="EX110" s="28">
        <f t="shared" si="84"/>
        <v>1.6213</v>
      </c>
      <c r="EY110" s="28">
        <f t="shared" si="84"/>
        <v>1.1189</v>
      </c>
      <c r="EZ110" s="28">
        <f t="shared" si="84"/>
        <v>2.1234999999999999</v>
      </c>
      <c r="FA110" s="28">
        <f t="shared" si="84"/>
        <v>1.0443</v>
      </c>
      <c r="FB110" s="28">
        <f t="shared" si="84"/>
        <v>1.3658999999999999</v>
      </c>
      <c r="FC110" s="28">
        <f t="shared" si="84"/>
        <v>1.0491999999999999</v>
      </c>
      <c r="FD110" s="28">
        <f t="shared" si="84"/>
        <v>1.4072</v>
      </c>
      <c r="FE110" s="28">
        <f t="shared" si="84"/>
        <v>2.2054999999999998</v>
      </c>
      <c r="FF110" s="28">
        <f t="shared" si="84"/>
        <v>1.8842000000000001</v>
      </c>
      <c r="FG110" s="28">
        <f t="shared" si="84"/>
        <v>2.1585000000000001</v>
      </c>
      <c r="FH110" s="28">
        <f t="shared" si="84"/>
        <v>2.2401</v>
      </c>
      <c r="FI110" s="28">
        <f t="shared" si="84"/>
        <v>1.0793999999999999</v>
      </c>
      <c r="FJ110" s="28">
        <f t="shared" si="84"/>
        <v>1.0806</v>
      </c>
      <c r="FK110" s="28">
        <f t="shared" si="84"/>
        <v>1.0613999999999999</v>
      </c>
      <c r="FL110" s="28">
        <f t="shared" si="84"/>
        <v>1.0297000000000001</v>
      </c>
      <c r="FM110" s="28">
        <f t="shared" si="84"/>
        <v>1.0415000000000001</v>
      </c>
      <c r="FN110" s="28">
        <f t="shared" si="84"/>
        <v>1.0297000000000001</v>
      </c>
      <c r="FO110" s="28">
        <f t="shared" si="84"/>
        <v>1.1181000000000001</v>
      </c>
      <c r="FP110" s="28">
        <f t="shared" si="84"/>
        <v>1.0558000000000001</v>
      </c>
      <c r="FQ110" s="28">
        <f t="shared" si="84"/>
        <v>1.165</v>
      </c>
      <c r="FR110" s="28">
        <f t="shared" si="84"/>
        <v>2.0091000000000001</v>
      </c>
      <c r="FS110" s="28">
        <f t="shared" si="84"/>
        <v>1.9414</v>
      </c>
      <c r="FT110" s="28">
        <f t="shared" si="84"/>
        <v>2.2547999999999999</v>
      </c>
      <c r="FU110" s="28">
        <f t="shared" si="84"/>
        <v>1.1735</v>
      </c>
      <c r="FV110" s="28">
        <f t="shared" si="84"/>
        <v>1.1920999999999999</v>
      </c>
      <c r="FW110" s="28">
        <f t="shared" si="84"/>
        <v>1.9971000000000001</v>
      </c>
      <c r="FX110" s="28">
        <f t="shared" si="84"/>
        <v>2.2915999999999999</v>
      </c>
      <c r="FY110" s="97"/>
      <c r="FZ110" s="28"/>
      <c r="GA110" s="17"/>
      <c r="GB110" s="10"/>
      <c r="GC110" s="10"/>
      <c r="GD110" s="10"/>
      <c r="GE110" s="23"/>
      <c r="GF110" s="23"/>
      <c r="GG110" s="5"/>
      <c r="GH110" s="5"/>
      <c r="GI110" s="5"/>
      <c r="GJ110" s="5"/>
      <c r="GK110" s="5"/>
      <c r="GL110" s="5"/>
      <c r="GM110" s="5"/>
    </row>
    <row r="111" spans="1:203" x14ac:dyDescent="0.2">
      <c r="A111" s="5"/>
      <c r="B111" s="2" t="s">
        <v>394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18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28"/>
      <c r="FZ111" s="28"/>
      <c r="GA111" s="10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</row>
    <row r="112" spans="1:203" ht="15.75" x14ac:dyDescent="0.25">
      <c r="A112" s="3" t="s">
        <v>395</v>
      </c>
      <c r="B112" s="41" t="s">
        <v>396</v>
      </c>
      <c r="C112" s="28">
        <f t="shared" ref="C112:BN112" si="85">ROUND(IF(C101&lt;453.5,0.825-(0.0000639*(453.5-C101)),IF(C101&lt;1567.5,0.8595-(0.000031*(1567.5-C101)),IF(C101&lt;6682,0.885-(0.000005*(6682-C101)),IF(C101&lt;30000,0.905-(0.0000009*(30000-C101)),0.905)))),4)</f>
        <v>0.88480000000000003</v>
      </c>
      <c r="D112" s="28">
        <f t="shared" si="85"/>
        <v>0.90500000000000003</v>
      </c>
      <c r="E112" s="28">
        <f t="shared" si="85"/>
        <v>0.88470000000000004</v>
      </c>
      <c r="F112" s="28">
        <f t="shared" si="85"/>
        <v>0.89239999999999997</v>
      </c>
      <c r="G112" s="28">
        <f t="shared" si="85"/>
        <v>0.8427</v>
      </c>
      <c r="H112" s="28">
        <f t="shared" si="85"/>
        <v>0.84030000000000005</v>
      </c>
      <c r="I112" s="28">
        <f t="shared" si="85"/>
        <v>0.88939999999999997</v>
      </c>
      <c r="J112" s="28">
        <f t="shared" si="85"/>
        <v>0.86199999999999999</v>
      </c>
      <c r="K112" s="28">
        <f t="shared" si="85"/>
        <v>0.81489999999999996</v>
      </c>
      <c r="L112" s="28">
        <f t="shared" si="85"/>
        <v>0.86580000000000001</v>
      </c>
      <c r="M112" s="28">
        <f t="shared" si="85"/>
        <v>0.85650000000000004</v>
      </c>
      <c r="N112" s="28">
        <f t="shared" si="85"/>
        <v>0.90500000000000003</v>
      </c>
      <c r="O112" s="28">
        <f t="shared" si="85"/>
        <v>0.89139999999999997</v>
      </c>
      <c r="P112" s="28">
        <f t="shared" si="85"/>
        <v>0.80640000000000001</v>
      </c>
      <c r="Q112" s="28">
        <f t="shared" si="85"/>
        <v>0.90500000000000003</v>
      </c>
      <c r="R112" s="28">
        <f t="shared" si="85"/>
        <v>0.82699999999999996</v>
      </c>
      <c r="S112" s="28">
        <f t="shared" si="85"/>
        <v>0.85580000000000001</v>
      </c>
      <c r="T112" s="28">
        <f t="shared" si="85"/>
        <v>0.80520000000000003</v>
      </c>
      <c r="U112" s="28">
        <f t="shared" si="85"/>
        <v>0.79990000000000006</v>
      </c>
      <c r="V112" s="28">
        <f t="shared" si="85"/>
        <v>0.81320000000000003</v>
      </c>
      <c r="W112" s="29">
        <f t="shared" si="85"/>
        <v>0.80989999999999995</v>
      </c>
      <c r="X112" s="28">
        <f t="shared" si="85"/>
        <v>0.79900000000000004</v>
      </c>
      <c r="Y112" s="28">
        <f t="shared" si="85"/>
        <v>0.82699999999999996</v>
      </c>
      <c r="Z112" s="28">
        <f t="shared" si="85"/>
        <v>0.81289999999999996</v>
      </c>
      <c r="AA112" s="28">
        <f t="shared" si="85"/>
        <v>0.90249999999999997</v>
      </c>
      <c r="AB112" s="28">
        <f t="shared" si="85"/>
        <v>0.90369999999999995</v>
      </c>
      <c r="AC112" s="28">
        <f t="shared" si="85"/>
        <v>0.83950000000000002</v>
      </c>
      <c r="AD112" s="28">
        <f t="shared" si="85"/>
        <v>0.84460000000000002</v>
      </c>
      <c r="AE112" s="28">
        <f t="shared" si="85"/>
        <v>0.80310000000000004</v>
      </c>
      <c r="AF112" s="28">
        <f t="shared" si="85"/>
        <v>0.80710000000000004</v>
      </c>
      <c r="AG112" s="28">
        <f t="shared" si="85"/>
        <v>0.83860000000000001</v>
      </c>
      <c r="AH112" s="28">
        <f t="shared" si="85"/>
        <v>0.84309999999999996</v>
      </c>
      <c r="AI112" s="28">
        <f t="shared" si="85"/>
        <v>0.81720000000000004</v>
      </c>
      <c r="AJ112" s="28">
        <f t="shared" si="85"/>
        <v>0.81140000000000001</v>
      </c>
      <c r="AK112" s="28">
        <f t="shared" si="85"/>
        <v>0.80959999999999999</v>
      </c>
      <c r="AL112" s="28">
        <f t="shared" si="85"/>
        <v>0.81310000000000004</v>
      </c>
      <c r="AM112" s="28">
        <f t="shared" si="85"/>
        <v>0.8256</v>
      </c>
      <c r="AN112" s="28">
        <f t="shared" si="85"/>
        <v>0.82330000000000003</v>
      </c>
      <c r="AO112" s="28">
        <f t="shared" si="85"/>
        <v>0.87680000000000002</v>
      </c>
      <c r="AP112" s="28">
        <f t="shared" si="85"/>
        <v>0.90500000000000003</v>
      </c>
      <c r="AQ112" s="28">
        <f t="shared" si="85"/>
        <v>0.81299999999999994</v>
      </c>
      <c r="AR112" s="28">
        <f t="shared" si="85"/>
        <v>0.90500000000000003</v>
      </c>
      <c r="AS112" s="28">
        <f t="shared" si="85"/>
        <v>0.88300000000000001</v>
      </c>
      <c r="AT112" s="28">
        <f t="shared" si="85"/>
        <v>0.86419999999999997</v>
      </c>
      <c r="AU112" s="28">
        <f t="shared" si="85"/>
        <v>0.81869999999999998</v>
      </c>
      <c r="AV112" s="28">
        <f t="shared" si="85"/>
        <v>0.81510000000000005</v>
      </c>
      <c r="AW112" s="28">
        <f t="shared" si="85"/>
        <v>0.80969999999999998</v>
      </c>
      <c r="AX112" s="28">
        <f t="shared" si="85"/>
        <v>0.79859999999999998</v>
      </c>
      <c r="AY112" s="28">
        <f t="shared" si="85"/>
        <v>0.82850000000000001</v>
      </c>
      <c r="AZ112" s="28">
        <f t="shared" si="85"/>
        <v>0.88739999999999997</v>
      </c>
      <c r="BA112" s="28">
        <f t="shared" si="85"/>
        <v>0.88580000000000003</v>
      </c>
      <c r="BB112" s="28">
        <f t="shared" si="85"/>
        <v>0.88460000000000005</v>
      </c>
      <c r="BC112" s="28">
        <f t="shared" si="85"/>
        <v>0.90500000000000003</v>
      </c>
      <c r="BD112" s="28">
        <f t="shared" si="85"/>
        <v>0.87350000000000005</v>
      </c>
      <c r="BE112" s="28">
        <f t="shared" si="85"/>
        <v>0.85519999999999996</v>
      </c>
      <c r="BF112" s="28">
        <f t="shared" si="85"/>
        <v>0.89839999999999998</v>
      </c>
      <c r="BG112" s="28">
        <f t="shared" si="85"/>
        <v>0.84040000000000004</v>
      </c>
      <c r="BH112" s="28">
        <f t="shared" si="85"/>
        <v>0.83079999999999998</v>
      </c>
      <c r="BI112" s="28">
        <f t="shared" si="85"/>
        <v>0.81030000000000002</v>
      </c>
      <c r="BJ112" s="28">
        <f t="shared" si="85"/>
        <v>0.88039999999999996</v>
      </c>
      <c r="BK112" s="28">
        <f t="shared" si="85"/>
        <v>0.8911</v>
      </c>
      <c r="BL112" s="28">
        <f t="shared" si="85"/>
        <v>0.80740000000000001</v>
      </c>
      <c r="BM112" s="28">
        <f t="shared" si="85"/>
        <v>0.81469999999999998</v>
      </c>
      <c r="BN112" s="28">
        <f t="shared" si="85"/>
        <v>0.87029999999999996</v>
      </c>
      <c r="BO112" s="28">
        <f t="shared" ref="BO112:DZ112" si="86">ROUND(IF(BO101&lt;453.5,0.825-(0.0000639*(453.5-BO101)),IF(BO101&lt;1567.5,0.8595-(0.000031*(1567.5-BO101)),IF(BO101&lt;6682,0.885-(0.000005*(6682-BO101)),IF(BO101&lt;30000,0.905-(0.0000009*(30000-BO101)),0.905)))),4)</f>
        <v>0.85960000000000003</v>
      </c>
      <c r="BP112" s="28">
        <f t="shared" si="86"/>
        <v>0.80930000000000002</v>
      </c>
      <c r="BQ112" s="28">
        <f t="shared" si="86"/>
        <v>0.87880000000000003</v>
      </c>
      <c r="BR112" s="28">
        <f t="shared" si="86"/>
        <v>0.87419999999999998</v>
      </c>
      <c r="BS112" s="28">
        <f t="shared" si="86"/>
        <v>0.84560000000000002</v>
      </c>
      <c r="BT112" s="28">
        <f t="shared" si="86"/>
        <v>0.8175</v>
      </c>
      <c r="BU112" s="28">
        <f t="shared" si="86"/>
        <v>0.82399999999999995</v>
      </c>
      <c r="BV112" s="28">
        <f t="shared" si="86"/>
        <v>0.85019999999999996</v>
      </c>
      <c r="BW112" s="28">
        <f t="shared" si="86"/>
        <v>0.86019999999999996</v>
      </c>
      <c r="BX112" s="28">
        <f t="shared" si="86"/>
        <v>0.80110000000000003</v>
      </c>
      <c r="BY112" s="28">
        <f t="shared" si="86"/>
        <v>0.82789999999999997</v>
      </c>
      <c r="BZ112" s="28">
        <f t="shared" si="86"/>
        <v>0.81030000000000002</v>
      </c>
      <c r="CA112" s="28">
        <f t="shared" si="86"/>
        <v>0.80800000000000005</v>
      </c>
      <c r="CB112" s="28">
        <f t="shared" si="86"/>
        <v>0.90500000000000003</v>
      </c>
      <c r="CC112" s="28">
        <f t="shared" si="86"/>
        <v>0.80700000000000005</v>
      </c>
      <c r="CD112" s="28">
        <f t="shared" si="86"/>
        <v>0.80100000000000005</v>
      </c>
      <c r="CE112" s="28">
        <f t="shared" si="86"/>
        <v>0.80549999999999999</v>
      </c>
      <c r="CF112" s="28">
        <f t="shared" si="86"/>
        <v>0.80389999999999995</v>
      </c>
      <c r="CG112" s="28">
        <f t="shared" si="86"/>
        <v>0.80689999999999995</v>
      </c>
      <c r="CH112" s="28">
        <f t="shared" si="86"/>
        <v>0.80379999999999996</v>
      </c>
      <c r="CI112" s="28">
        <f t="shared" si="86"/>
        <v>0.83360000000000001</v>
      </c>
      <c r="CJ112" s="28">
        <f t="shared" si="86"/>
        <v>0.84430000000000005</v>
      </c>
      <c r="CK112" s="28">
        <f t="shared" si="86"/>
        <v>0.87560000000000004</v>
      </c>
      <c r="CL112" s="28">
        <f t="shared" si="86"/>
        <v>0.85199999999999998</v>
      </c>
      <c r="CM112" s="28">
        <f t="shared" si="86"/>
        <v>0.83420000000000005</v>
      </c>
      <c r="CN112" s="28">
        <f t="shared" si="86"/>
        <v>0.90249999999999997</v>
      </c>
      <c r="CO112" s="28">
        <f t="shared" si="86"/>
        <v>0.89139999999999997</v>
      </c>
      <c r="CP112" s="28">
        <f t="shared" si="86"/>
        <v>0.84519999999999995</v>
      </c>
      <c r="CQ112" s="28">
        <f t="shared" si="86"/>
        <v>0.85360000000000003</v>
      </c>
      <c r="CR112" s="28">
        <f t="shared" si="86"/>
        <v>0.80830000000000002</v>
      </c>
      <c r="CS112" s="28">
        <f t="shared" si="86"/>
        <v>0.81930000000000003</v>
      </c>
      <c r="CT112" s="28">
        <f t="shared" si="86"/>
        <v>0.80230000000000001</v>
      </c>
      <c r="CU112" s="28">
        <f t="shared" si="86"/>
        <v>0.8236</v>
      </c>
      <c r="CV112" s="28">
        <f t="shared" si="86"/>
        <v>0.79949999999999999</v>
      </c>
      <c r="CW112" s="28">
        <f t="shared" si="86"/>
        <v>0.80630000000000002</v>
      </c>
      <c r="CX112" s="28">
        <f t="shared" si="86"/>
        <v>0.82440000000000002</v>
      </c>
      <c r="CY112" s="28">
        <f t="shared" si="86"/>
        <v>0.80459999999999998</v>
      </c>
      <c r="CZ112" s="28">
        <f t="shared" si="86"/>
        <v>0.8629</v>
      </c>
      <c r="DA112" s="28">
        <f t="shared" si="86"/>
        <v>0.80820000000000003</v>
      </c>
      <c r="DB112" s="28">
        <f t="shared" si="86"/>
        <v>0.81610000000000005</v>
      </c>
      <c r="DC112" s="28">
        <f t="shared" si="86"/>
        <v>0.80769999999999997</v>
      </c>
      <c r="DD112" s="28">
        <f t="shared" si="86"/>
        <v>0.80359999999999998</v>
      </c>
      <c r="DE112" s="28">
        <f t="shared" si="86"/>
        <v>0.82579999999999998</v>
      </c>
      <c r="DF112" s="28">
        <f t="shared" si="86"/>
        <v>0.89739999999999998</v>
      </c>
      <c r="DG112" s="28">
        <f t="shared" si="86"/>
        <v>0.80179999999999996</v>
      </c>
      <c r="DH112" s="28">
        <f t="shared" si="86"/>
        <v>0.86260000000000003</v>
      </c>
      <c r="DI112" s="28">
        <f t="shared" si="86"/>
        <v>0.86550000000000005</v>
      </c>
      <c r="DJ112" s="28">
        <f t="shared" si="86"/>
        <v>0.83299999999999996</v>
      </c>
      <c r="DK112" s="28">
        <f t="shared" si="86"/>
        <v>0.82050000000000001</v>
      </c>
      <c r="DL112" s="28">
        <f t="shared" si="86"/>
        <v>0.88149999999999995</v>
      </c>
      <c r="DM112" s="28">
        <f t="shared" si="86"/>
        <v>0.81530000000000002</v>
      </c>
      <c r="DN112" s="28">
        <f t="shared" si="86"/>
        <v>0.85599999999999998</v>
      </c>
      <c r="DO112" s="28">
        <f t="shared" si="86"/>
        <v>0.86650000000000005</v>
      </c>
      <c r="DP112" s="28">
        <f t="shared" si="86"/>
        <v>0.80869999999999997</v>
      </c>
      <c r="DQ112" s="28">
        <f t="shared" si="86"/>
        <v>0.82620000000000005</v>
      </c>
      <c r="DR112" s="28">
        <f t="shared" si="86"/>
        <v>0.8518</v>
      </c>
      <c r="DS112" s="28">
        <f t="shared" si="86"/>
        <v>0.83609999999999995</v>
      </c>
      <c r="DT112" s="28">
        <f t="shared" si="86"/>
        <v>0.80610000000000004</v>
      </c>
      <c r="DU112" s="28">
        <f t="shared" si="86"/>
        <v>0.82220000000000004</v>
      </c>
      <c r="DV112" s="28">
        <f t="shared" si="86"/>
        <v>0.80920000000000003</v>
      </c>
      <c r="DW112" s="28">
        <f t="shared" si="86"/>
        <v>0.81879999999999997</v>
      </c>
      <c r="DX112" s="28">
        <f t="shared" si="86"/>
        <v>0.80859999999999999</v>
      </c>
      <c r="DY112" s="28">
        <f t="shared" si="86"/>
        <v>0.81710000000000005</v>
      </c>
      <c r="DZ112" s="28">
        <f t="shared" si="86"/>
        <v>0.84440000000000004</v>
      </c>
      <c r="EA112" s="28">
        <f t="shared" ref="EA112:FX112" si="87">ROUND(IF(EA101&lt;453.5,0.825-(0.0000639*(453.5-EA101)),IF(EA101&lt;1567.5,0.8595-(0.000031*(1567.5-EA101)),IF(EA101&lt;6682,0.885-(0.000005*(6682-EA101)),IF(EA101&lt;30000,0.905-(0.0000009*(30000-EA101)),0.905)))),4)</f>
        <v>0.82689999999999997</v>
      </c>
      <c r="EB112" s="28">
        <f t="shared" si="87"/>
        <v>0.82920000000000005</v>
      </c>
      <c r="EC112" s="28">
        <f t="shared" si="87"/>
        <v>0.81459999999999999</v>
      </c>
      <c r="ED112" s="28">
        <f t="shared" si="87"/>
        <v>0.8599</v>
      </c>
      <c r="EE112" s="28">
        <f t="shared" si="87"/>
        <v>0.81</v>
      </c>
      <c r="EF112" s="28">
        <f t="shared" si="87"/>
        <v>0.85950000000000004</v>
      </c>
      <c r="EG112" s="28">
        <f t="shared" si="87"/>
        <v>0.8135</v>
      </c>
      <c r="EH112" s="28">
        <f t="shared" si="87"/>
        <v>0.81030000000000002</v>
      </c>
      <c r="EI112" s="28">
        <f t="shared" si="87"/>
        <v>0.89339999999999997</v>
      </c>
      <c r="EJ112" s="28">
        <f t="shared" si="87"/>
        <v>0.88580000000000003</v>
      </c>
      <c r="EK112" s="28">
        <f t="shared" si="87"/>
        <v>0.83089999999999997</v>
      </c>
      <c r="EL112" s="28">
        <f t="shared" si="87"/>
        <v>0.82530000000000003</v>
      </c>
      <c r="EM112" s="28">
        <f t="shared" si="87"/>
        <v>0.82789999999999997</v>
      </c>
      <c r="EN112" s="28">
        <f t="shared" si="87"/>
        <v>0.84509999999999996</v>
      </c>
      <c r="EO112" s="28">
        <f t="shared" si="87"/>
        <v>0.82530000000000003</v>
      </c>
      <c r="EP112" s="28">
        <f t="shared" si="87"/>
        <v>0.82050000000000001</v>
      </c>
      <c r="EQ112" s="28">
        <f t="shared" si="87"/>
        <v>0.8629</v>
      </c>
      <c r="ER112" s="28">
        <f t="shared" si="87"/>
        <v>0.82050000000000001</v>
      </c>
      <c r="ES112" s="28">
        <f t="shared" si="87"/>
        <v>0.80320000000000003</v>
      </c>
      <c r="ET112" s="28">
        <f t="shared" si="87"/>
        <v>0.80859999999999999</v>
      </c>
      <c r="EU112" s="28">
        <f t="shared" si="87"/>
        <v>0.82909999999999995</v>
      </c>
      <c r="EV112" s="28">
        <f t="shared" si="87"/>
        <v>0.80010000000000003</v>
      </c>
      <c r="EW112" s="28">
        <f t="shared" si="87"/>
        <v>0.83499999999999996</v>
      </c>
      <c r="EX112" s="28">
        <f t="shared" si="87"/>
        <v>0.81240000000000001</v>
      </c>
      <c r="EY112" s="28">
        <f t="shared" si="87"/>
        <v>0.84419999999999995</v>
      </c>
      <c r="EZ112" s="28">
        <f t="shared" si="87"/>
        <v>0.80379999999999996</v>
      </c>
      <c r="FA112" s="28">
        <f t="shared" si="87"/>
        <v>0.86629999999999996</v>
      </c>
      <c r="FB112" s="28">
        <f t="shared" si="87"/>
        <v>0.82050000000000001</v>
      </c>
      <c r="FC112" s="28">
        <f t="shared" si="87"/>
        <v>0.86460000000000004</v>
      </c>
      <c r="FD112" s="28">
        <f t="shared" si="87"/>
        <v>0.81889999999999996</v>
      </c>
      <c r="FE112" s="28">
        <f t="shared" si="87"/>
        <v>0.8024</v>
      </c>
      <c r="FF112" s="28">
        <f t="shared" si="87"/>
        <v>0.80789999999999995</v>
      </c>
      <c r="FG112" s="28">
        <f t="shared" si="87"/>
        <v>0.80320000000000003</v>
      </c>
      <c r="FH112" s="28">
        <f t="shared" si="87"/>
        <v>0.80189999999999995</v>
      </c>
      <c r="FI112" s="28">
        <f t="shared" si="87"/>
        <v>0.86060000000000003</v>
      </c>
      <c r="FJ112" s="28">
        <f t="shared" si="87"/>
        <v>0.86050000000000004</v>
      </c>
      <c r="FK112" s="28">
        <f t="shared" si="87"/>
        <v>0.86229999999999996</v>
      </c>
      <c r="FL112" s="28">
        <f t="shared" si="87"/>
        <v>0.874</v>
      </c>
      <c r="FM112" s="28">
        <f t="shared" si="87"/>
        <v>0.86739999999999995</v>
      </c>
      <c r="FN112" s="28">
        <f t="shared" si="87"/>
        <v>0.89529999999999998</v>
      </c>
      <c r="FO112" s="28">
        <f t="shared" si="87"/>
        <v>0.84470000000000001</v>
      </c>
      <c r="FP112" s="28">
        <f t="shared" si="87"/>
        <v>0.86280000000000001</v>
      </c>
      <c r="FQ112" s="28">
        <f t="shared" si="87"/>
        <v>0.83620000000000005</v>
      </c>
      <c r="FR112" s="28">
        <f t="shared" si="87"/>
        <v>0.80579999999999996</v>
      </c>
      <c r="FS112" s="28">
        <f t="shared" si="87"/>
        <v>0.80689999999999995</v>
      </c>
      <c r="FT112" s="28">
        <f t="shared" si="87"/>
        <v>0.80159999999999998</v>
      </c>
      <c r="FU112" s="28">
        <f t="shared" si="87"/>
        <v>0.83489999999999998</v>
      </c>
      <c r="FV112" s="28">
        <f t="shared" si="87"/>
        <v>0.83209999999999995</v>
      </c>
      <c r="FW112" s="28">
        <f t="shared" si="87"/>
        <v>0.80600000000000005</v>
      </c>
      <c r="FX112" s="28">
        <f t="shared" si="87"/>
        <v>0.80100000000000005</v>
      </c>
      <c r="FY112" s="28"/>
      <c r="FZ112" s="28" t="s">
        <v>64</v>
      </c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</row>
    <row r="113" spans="1:204" x14ac:dyDescent="0.2">
      <c r="A113" s="5"/>
      <c r="B113" s="2" t="s">
        <v>394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18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28"/>
      <c r="FZ113" s="5"/>
      <c r="GA113" s="5"/>
      <c r="GB113" s="28"/>
      <c r="GC113" s="28"/>
      <c r="GD113" s="28"/>
      <c r="GE113" s="28"/>
      <c r="GF113" s="28"/>
      <c r="GG113" s="28"/>
      <c r="GH113" s="28"/>
      <c r="GI113" s="28"/>
      <c r="GJ113" s="28"/>
      <c r="GK113" s="5"/>
      <c r="GL113" s="5"/>
      <c r="GM113" s="5"/>
    </row>
    <row r="114" spans="1:204" ht="15.75" x14ac:dyDescent="0.25">
      <c r="A114" s="3" t="s">
        <v>394</v>
      </c>
      <c r="B114" s="41" t="s">
        <v>397</v>
      </c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8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  <c r="AR114" s="97"/>
      <c r="AS114" s="97"/>
      <c r="AT114" s="97"/>
      <c r="AU114" s="97"/>
      <c r="AV114" s="97"/>
      <c r="AW114" s="97"/>
      <c r="AX114" s="97"/>
      <c r="AY114" s="97"/>
      <c r="AZ114" s="97"/>
      <c r="BA114" s="97"/>
      <c r="BB114" s="97"/>
      <c r="BC114" s="97"/>
      <c r="BD114" s="97"/>
      <c r="BE114" s="97"/>
      <c r="BF114" s="97"/>
      <c r="BG114" s="97"/>
      <c r="BH114" s="97"/>
      <c r="BI114" s="97"/>
      <c r="BJ114" s="97"/>
      <c r="BK114" s="97"/>
      <c r="BL114" s="97"/>
      <c r="BM114" s="97"/>
      <c r="BN114" s="97"/>
      <c r="BO114" s="97"/>
      <c r="BP114" s="97"/>
      <c r="BQ114" s="97"/>
      <c r="BR114" s="97"/>
      <c r="BS114" s="97"/>
      <c r="BT114" s="97"/>
      <c r="BU114" s="97"/>
      <c r="BV114" s="97"/>
      <c r="BW114" s="97"/>
      <c r="BX114" s="97"/>
      <c r="BY114" s="97"/>
      <c r="BZ114" s="97"/>
      <c r="CA114" s="97"/>
      <c r="CB114" s="97"/>
      <c r="CC114" s="97"/>
      <c r="CD114" s="97"/>
      <c r="CE114" s="97"/>
      <c r="CF114" s="97"/>
      <c r="CG114" s="97"/>
      <c r="CH114" s="97"/>
      <c r="CI114" s="97"/>
      <c r="CJ114" s="97"/>
      <c r="CK114" s="97"/>
      <c r="CL114" s="97"/>
      <c r="CM114" s="97"/>
      <c r="CN114" s="97"/>
      <c r="CO114" s="97"/>
      <c r="CP114" s="97"/>
      <c r="CQ114" s="97"/>
      <c r="CR114" s="97"/>
      <c r="CS114" s="97"/>
      <c r="CT114" s="97"/>
      <c r="CU114" s="97"/>
      <c r="CV114" s="97"/>
      <c r="CW114" s="97"/>
      <c r="CX114" s="97"/>
      <c r="CY114" s="97"/>
      <c r="CZ114" s="97"/>
      <c r="DA114" s="97"/>
      <c r="DB114" s="97"/>
      <c r="DC114" s="97"/>
      <c r="DD114" s="97"/>
      <c r="DE114" s="97"/>
      <c r="DF114" s="97"/>
      <c r="DG114" s="97"/>
      <c r="DH114" s="97"/>
      <c r="DI114" s="97"/>
      <c r="DJ114" s="97"/>
      <c r="DK114" s="97"/>
      <c r="DL114" s="97"/>
      <c r="DM114" s="97"/>
      <c r="DN114" s="97"/>
      <c r="DO114" s="97"/>
      <c r="DP114" s="97"/>
      <c r="DQ114" s="97"/>
      <c r="DR114" s="97"/>
      <c r="DS114" s="97"/>
      <c r="DT114" s="97"/>
      <c r="DU114" s="97"/>
      <c r="DV114" s="97"/>
      <c r="DW114" s="97"/>
      <c r="DX114" s="97"/>
      <c r="DY114" s="97"/>
      <c r="DZ114" s="97"/>
      <c r="EA114" s="97"/>
      <c r="EB114" s="97"/>
      <c r="EC114" s="97"/>
      <c r="ED114" s="97"/>
      <c r="EE114" s="97"/>
      <c r="EF114" s="97"/>
      <c r="EG114" s="97"/>
      <c r="EH114" s="97"/>
      <c r="EI114" s="97"/>
      <c r="EJ114" s="97"/>
      <c r="EK114" s="97"/>
      <c r="EL114" s="97"/>
      <c r="EM114" s="97"/>
      <c r="EN114" s="97"/>
      <c r="EO114" s="97"/>
      <c r="EP114" s="97"/>
      <c r="EQ114" s="97"/>
      <c r="ER114" s="97"/>
      <c r="ES114" s="97"/>
      <c r="ET114" s="97"/>
      <c r="EU114" s="97"/>
      <c r="EV114" s="97"/>
      <c r="EW114" s="97"/>
      <c r="EX114" s="97"/>
      <c r="EY114" s="97"/>
      <c r="EZ114" s="97"/>
      <c r="FA114" s="97"/>
      <c r="FB114" s="97"/>
      <c r="FC114" s="97"/>
      <c r="FD114" s="97"/>
      <c r="FE114" s="97"/>
      <c r="FF114" s="97"/>
      <c r="FG114" s="97"/>
      <c r="FH114" s="97"/>
      <c r="FI114" s="97"/>
      <c r="FJ114" s="97"/>
      <c r="FK114" s="97"/>
      <c r="FL114" s="97"/>
      <c r="FM114" s="97"/>
      <c r="FN114" s="97"/>
      <c r="FO114" s="97"/>
      <c r="FP114" s="97"/>
      <c r="FQ114" s="97"/>
      <c r="FR114" s="97"/>
      <c r="FS114" s="97"/>
      <c r="FT114" s="97"/>
      <c r="FU114" s="97"/>
      <c r="FV114" s="97"/>
      <c r="FW114" s="97"/>
      <c r="FX114" s="97"/>
      <c r="FY114" s="28"/>
      <c r="FZ114" s="42"/>
      <c r="GA114" s="28" t="s">
        <v>64</v>
      </c>
      <c r="GB114" s="28"/>
      <c r="GC114" s="28"/>
      <c r="GD114" s="28"/>
      <c r="GE114" s="28"/>
      <c r="GF114" s="28"/>
      <c r="GG114" s="28"/>
      <c r="GH114" s="28"/>
      <c r="GI114" s="28"/>
      <c r="GJ114" s="28"/>
      <c r="GK114" s="28"/>
      <c r="GL114" s="28"/>
      <c r="GM114" s="28"/>
    </row>
    <row r="115" spans="1:204" x14ac:dyDescent="0.2">
      <c r="A115" s="3" t="s">
        <v>398</v>
      </c>
      <c r="B115" s="18" t="s">
        <v>399</v>
      </c>
      <c r="C115" s="42">
        <f t="shared" ref="C115:BN115" si="88">+C32</f>
        <v>5843.26</v>
      </c>
      <c r="D115" s="42">
        <f t="shared" si="88"/>
        <v>5843.26</v>
      </c>
      <c r="E115" s="42">
        <f t="shared" si="88"/>
        <v>5843.26</v>
      </c>
      <c r="F115" s="42">
        <f t="shared" si="88"/>
        <v>5843.26</v>
      </c>
      <c r="G115" s="42">
        <f t="shared" si="88"/>
        <v>5843.26</v>
      </c>
      <c r="H115" s="42">
        <f t="shared" si="88"/>
        <v>5843.26</v>
      </c>
      <c r="I115" s="42">
        <f t="shared" si="88"/>
        <v>5843.26</v>
      </c>
      <c r="J115" s="42">
        <f t="shared" si="88"/>
        <v>5843.26</v>
      </c>
      <c r="K115" s="42">
        <f t="shared" si="88"/>
        <v>5843.26</v>
      </c>
      <c r="L115" s="42">
        <f t="shared" si="88"/>
        <v>5843.26</v>
      </c>
      <c r="M115" s="42">
        <f t="shared" si="88"/>
        <v>5843.26</v>
      </c>
      <c r="N115" s="42">
        <f t="shared" si="88"/>
        <v>5843.26</v>
      </c>
      <c r="O115" s="42">
        <f t="shared" si="88"/>
        <v>5843.26</v>
      </c>
      <c r="P115" s="42">
        <f t="shared" si="88"/>
        <v>5843.26</v>
      </c>
      <c r="Q115" s="42">
        <f t="shared" si="88"/>
        <v>5843.26</v>
      </c>
      <c r="R115" s="42">
        <f t="shared" si="88"/>
        <v>5843.26</v>
      </c>
      <c r="S115" s="42">
        <f t="shared" si="88"/>
        <v>5843.26</v>
      </c>
      <c r="T115" s="42">
        <f t="shared" si="88"/>
        <v>5843.26</v>
      </c>
      <c r="U115" s="42">
        <f t="shared" si="88"/>
        <v>5843.26</v>
      </c>
      <c r="V115" s="42">
        <f t="shared" si="88"/>
        <v>5843.26</v>
      </c>
      <c r="W115" s="43">
        <f t="shared" si="88"/>
        <v>5843.26</v>
      </c>
      <c r="X115" s="42">
        <f t="shared" si="88"/>
        <v>5843.26</v>
      </c>
      <c r="Y115" s="42">
        <f t="shared" si="88"/>
        <v>5843.26</v>
      </c>
      <c r="Z115" s="42">
        <f t="shared" si="88"/>
        <v>5843.26</v>
      </c>
      <c r="AA115" s="42">
        <f t="shared" si="88"/>
        <v>5843.26</v>
      </c>
      <c r="AB115" s="42">
        <f t="shared" si="88"/>
        <v>5843.26</v>
      </c>
      <c r="AC115" s="42">
        <f t="shared" si="88"/>
        <v>5843.26</v>
      </c>
      <c r="AD115" s="42">
        <f t="shared" si="88"/>
        <v>5843.26</v>
      </c>
      <c r="AE115" s="42">
        <f t="shared" si="88"/>
        <v>5843.26</v>
      </c>
      <c r="AF115" s="42">
        <f t="shared" si="88"/>
        <v>5843.26</v>
      </c>
      <c r="AG115" s="42">
        <f t="shared" si="88"/>
        <v>5843.26</v>
      </c>
      <c r="AH115" s="42">
        <f t="shared" si="88"/>
        <v>5843.26</v>
      </c>
      <c r="AI115" s="42">
        <f t="shared" si="88"/>
        <v>5843.26</v>
      </c>
      <c r="AJ115" s="42">
        <f t="shared" si="88"/>
        <v>5843.26</v>
      </c>
      <c r="AK115" s="42">
        <f t="shared" si="88"/>
        <v>5843.26</v>
      </c>
      <c r="AL115" s="42">
        <f t="shared" si="88"/>
        <v>5843.26</v>
      </c>
      <c r="AM115" s="42">
        <f t="shared" si="88"/>
        <v>5843.26</v>
      </c>
      <c r="AN115" s="42">
        <f t="shared" si="88"/>
        <v>5843.26</v>
      </c>
      <c r="AO115" s="42">
        <f t="shared" si="88"/>
        <v>5843.26</v>
      </c>
      <c r="AP115" s="42">
        <f t="shared" si="88"/>
        <v>5843.26</v>
      </c>
      <c r="AQ115" s="42">
        <f t="shared" si="88"/>
        <v>5843.26</v>
      </c>
      <c r="AR115" s="42">
        <f t="shared" si="88"/>
        <v>5843.26</v>
      </c>
      <c r="AS115" s="42">
        <f t="shared" si="88"/>
        <v>5843.26</v>
      </c>
      <c r="AT115" s="42">
        <f t="shared" si="88"/>
        <v>5843.26</v>
      </c>
      <c r="AU115" s="42">
        <f t="shared" si="88"/>
        <v>5843.26</v>
      </c>
      <c r="AV115" s="42">
        <f t="shared" si="88"/>
        <v>5843.26</v>
      </c>
      <c r="AW115" s="42">
        <f t="shared" si="88"/>
        <v>5843.26</v>
      </c>
      <c r="AX115" s="42">
        <f t="shared" si="88"/>
        <v>5843.26</v>
      </c>
      <c r="AY115" s="42">
        <f t="shared" si="88"/>
        <v>5843.26</v>
      </c>
      <c r="AZ115" s="42">
        <f t="shared" si="88"/>
        <v>5843.26</v>
      </c>
      <c r="BA115" s="42">
        <f t="shared" si="88"/>
        <v>5843.26</v>
      </c>
      <c r="BB115" s="42">
        <f t="shared" si="88"/>
        <v>5843.26</v>
      </c>
      <c r="BC115" s="42">
        <f t="shared" si="88"/>
        <v>5843.26</v>
      </c>
      <c r="BD115" s="42">
        <f t="shared" si="88"/>
        <v>5843.26</v>
      </c>
      <c r="BE115" s="42">
        <f t="shared" si="88"/>
        <v>5843.26</v>
      </c>
      <c r="BF115" s="42">
        <f t="shared" si="88"/>
        <v>5843.26</v>
      </c>
      <c r="BG115" s="42">
        <f t="shared" si="88"/>
        <v>5843.26</v>
      </c>
      <c r="BH115" s="42">
        <f t="shared" si="88"/>
        <v>5843.26</v>
      </c>
      <c r="BI115" s="42">
        <f t="shared" si="88"/>
        <v>5843.26</v>
      </c>
      <c r="BJ115" s="42">
        <f t="shared" si="88"/>
        <v>5843.26</v>
      </c>
      <c r="BK115" s="42">
        <f t="shared" si="88"/>
        <v>5843.26</v>
      </c>
      <c r="BL115" s="42">
        <f t="shared" si="88"/>
        <v>5843.26</v>
      </c>
      <c r="BM115" s="42">
        <f t="shared" si="88"/>
        <v>5843.26</v>
      </c>
      <c r="BN115" s="42">
        <f t="shared" si="88"/>
        <v>5843.26</v>
      </c>
      <c r="BO115" s="42">
        <f t="shared" ref="BO115:DZ115" si="89">+BO32</f>
        <v>5843.26</v>
      </c>
      <c r="BP115" s="42">
        <f t="shared" si="89"/>
        <v>5843.26</v>
      </c>
      <c r="BQ115" s="42">
        <f t="shared" si="89"/>
        <v>5843.26</v>
      </c>
      <c r="BR115" s="42">
        <f t="shared" si="89"/>
        <v>5843.26</v>
      </c>
      <c r="BS115" s="42">
        <f t="shared" si="89"/>
        <v>5843.26</v>
      </c>
      <c r="BT115" s="42">
        <f t="shared" si="89"/>
        <v>5843.26</v>
      </c>
      <c r="BU115" s="42">
        <f t="shared" si="89"/>
        <v>5843.26</v>
      </c>
      <c r="BV115" s="42">
        <f t="shared" si="89"/>
        <v>5843.26</v>
      </c>
      <c r="BW115" s="42">
        <f t="shared" si="89"/>
        <v>5843.26</v>
      </c>
      <c r="BX115" s="42">
        <f t="shared" si="89"/>
        <v>5843.26</v>
      </c>
      <c r="BY115" s="42">
        <f t="shared" si="89"/>
        <v>5843.26</v>
      </c>
      <c r="BZ115" s="42">
        <f t="shared" si="89"/>
        <v>5843.26</v>
      </c>
      <c r="CA115" s="42">
        <f t="shared" si="89"/>
        <v>5843.26</v>
      </c>
      <c r="CB115" s="42">
        <f t="shared" si="89"/>
        <v>5843.26</v>
      </c>
      <c r="CC115" s="42">
        <f t="shared" si="89"/>
        <v>5843.26</v>
      </c>
      <c r="CD115" s="42">
        <f t="shared" si="89"/>
        <v>5843.26</v>
      </c>
      <c r="CE115" s="42">
        <f t="shared" si="89"/>
        <v>5843.26</v>
      </c>
      <c r="CF115" s="42">
        <f t="shared" si="89"/>
        <v>5843.26</v>
      </c>
      <c r="CG115" s="42">
        <f t="shared" si="89"/>
        <v>5843.26</v>
      </c>
      <c r="CH115" s="42">
        <f t="shared" si="89"/>
        <v>5843.26</v>
      </c>
      <c r="CI115" s="42">
        <f t="shared" si="89"/>
        <v>5843.26</v>
      </c>
      <c r="CJ115" s="42">
        <f t="shared" si="89"/>
        <v>5843.26</v>
      </c>
      <c r="CK115" s="42">
        <f t="shared" si="89"/>
        <v>5843.26</v>
      </c>
      <c r="CL115" s="42">
        <f t="shared" si="89"/>
        <v>5843.26</v>
      </c>
      <c r="CM115" s="42">
        <f t="shared" si="89"/>
        <v>5843.26</v>
      </c>
      <c r="CN115" s="42">
        <f t="shared" si="89"/>
        <v>5843.26</v>
      </c>
      <c r="CO115" s="42">
        <f t="shared" si="89"/>
        <v>5843.26</v>
      </c>
      <c r="CP115" s="42">
        <f t="shared" si="89"/>
        <v>5843.26</v>
      </c>
      <c r="CQ115" s="42">
        <f t="shared" si="89"/>
        <v>5843.26</v>
      </c>
      <c r="CR115" s="42">
        <f t="shared" si="89"/>
        <v>5843.26</v>
      </c>
      <c r="CS115" s="42">
        <f t="shared" si="89"/>
        <v>5843.26</v>
      </c>
      <c r="CT115" s="42">
        <f t="shared" si="89"/>
        <v>5843.26</v>
      </c>
      <c r="CU115" s="42">
        <f t="shared" si="89"/>
        <v>5843.26</v>
      </c>
      <c r="CV115" s="42">
        <f t="shared" si="89"/>
        <v>5843.26</v>
      </c>
      <c r="CW115" s="42">
        <f t="shared" si="89"/>
        <v>5843.26</v>
      </c>
      <c r="CX115" s="42">
        <f t="shared" si="89"/>
        <v>5843.26</v>
      </c>
      <c r="CY115" s="42">
        <f t="shared" si="89"/>
        <v>5843.26</v>
      </c>
      <c r="CZ115" s="42">
        <f t="shared" si="89"/>
        <v>5843.26</v>
      </c>
      <c r="DA115" s="42">
        <f t="shared" si="89"/>
        <v>5843.26</v>
      </c>
      <c r="DB115" s="42">
        <f t="shared" si="89"/>
        <v>5843.26</v>
      </c>
      <c r="DC115" s="42">
        <f t="shared" si="89"/>
        <v>5843.26</v>
      </c>
      <c r="DD115" s="42">
        <f t="shared" si="89"/>
        <v>5843.26</v>
      </c>
      <c r="DE115" s="42">
        <f t="shared" si="89"/>
        <v>5843.26</v>
      </c>
      <c r="DF115" s="42">
        <f t="shared" si="89"/>
        <v>5843.26</v>
      </c>
      <c r="DG115" s="42">
        <f t="shared" si="89"/>
        <v>5843.26</v>
      </c>
      <c r="DH115" s="42">
        <f t="shared" si="89"/>
        <v>5843.26</v>
      </c>
      <c r="DI115" s="42">
        <f t="shared" si="89"/>
        <v>5843.26</v>
      </c>
      <c r="DJ115" s="42">
        <f t="shared" si="89"/>
        <v>5843.26</v>
      </c>
      <c r="DK115" s="42">
        <f t="shared" si="89"/>
        <v>5843.26</v>
      </c>
      <c r="DL115" s="42">
        <f t="shared" si="89"/>
        <v>5843.26</v>
      </c>
      <c r="DM115" s="42">
        <f t="shared" si="89"/>
        <v>5843.26</v>
      </c>
      <c r="DN115" s="42">
        <f t="shared" si="89"/>
        <v>5843.26</v>
      </c>
      <c r="DO115" s="42">
        <f t="shared" si="89"/>
        <v>5843.26</v>
      </c>
      <c r="DP115" s="42">
        <f t="shared" si="89"/>
        <v>5843.26</v>
      </c>
      <c r="DQ115" s="42">
        <f t="shared" si="89"/>
        <v>5843.26</v>
      </c>
      <c r="DR115" s="42">
        <f t="shared" si="89"/>
        <v>5843.26</v>
      </c>
      <c r="DS115" s="42">
        <f t="shared" si="89"/>
        <v>5843.26</v>
      </c>
      <c r="DT115" s="42">
        <f t="shared" si="89"/>
        <v>5843.26</v>
      </c>
      <c r="DU115" s="42">
        <f t="shared" si="89"/>
        <v>5843.26</v>
      </c>
      <c r="DV115" s="42">
        <f t="shared" si="89"/>
        <v>5843.26</v>
      </c>
      <c r="DW115" s="42">
        <f t="shared" si="89"/>
        <v>5843.26</v>
      </c>
      <c r="DX115" s="42">
        <f t="shared" si="89"/>
        <v>5843.26</v>
      </c>
      <c r="DY115" s="42">
        <f t="shared" si="89"/>
        <v>5843.26</v>
      </c>
      <c r="DZ115" s="42">
        <f t="shared" si="89"/>
        <v>5843.26</v>
      </c>
      <c r="EA115" s="42">
        <f t="shared" ref="EA115:FX115" si="90">+EA32</f>
        <v>5843.26</v>
      </c>
      <c r="EB115" s="42">
        <f t="shared" si="90"/>
        <v>5843.26</v>
      </c>
      <c r="EC115" s="42">
        <f t="shared" si="90"/>
        <v>5843.26</v>
      </c>
      <c r="ED115" s="42">
        <f t="shared" si="90"/>
        <v>5843.26</v>
      </c>
      <c r="EE115" s="42">
        <f t="shared" si="90"/>
        <v>5843.26</v>
      </c>
      <c r="EF115" s="42">
        <f t="shared" si="90"/>
        <v>5843.26</v>
      </c>
      <c r="EG115" s="42">
        <f t="shared" si="90"/>
        <v>5843.26</v>
      </c>
      <c r="EH115" s="42">
        <f t="shared" si="90"/>
        <v>5843.26</v>
      </c>
      <c r="EI115" s="42">
        <f t="shared" si="90"/>
        <v>5843.26</v>
      </c>
      <c r="EJ115" s="42">
        <f t="shared" si="90"/>
        <v>5843.26</v>
      </c>
      <c r="EK115" s="42">
        <f t="shared" si="90"/>
        <v>5843.26</v>
      </c>
      <c r="EL115" s="42">
        <f t="shared" si="90"/>
        <v>5843.26</v>
      </c>
      <c r="EM115" s="42">
        <f t="shared" si="90"/>
        <v>5843.26</v>
      </c>
      <c r="EN115" s="42">
        <f t="shared" si="90"/>
        <v>5843.26</v>
      </c>
      <c r="EO115" s="42">
        <f t="shared" si="90"/>
        <v>5843.26</v>
      </c>
      <c r="EP115" s="42">
        <f t="shared" si="90"/>
        <v>5843.26</v>
      </c>
      <c r="EQ115" s="42">
        <f t="shared" si="90"/>
        <v>5843.26</v>
      </c>
      <c r="ER115" s="42">
        <f t="shared" si="90"/>
        <v>5843.26</v>
      </c>
      <c r="ES115" s="42">
        <f t="shared" si="90"/>
        <v>5843.26</v>
      </c>
      <c r="ET115" s="42">
        <f t="shared" si="90"/>
        <v>5843.26</v>
      </c>
      <c r="EU115" s="42">
        <f t="shared" si="90"/>
        <v>5843.26</v>
      </c>
      <c r="EV115" s="42">
        <f t="shared" si="90"/>
        <v>5843.26</v>
      </c>
      <c r="EW115" s="42">
        <f t="shared" si="90"/>
        <v>5843.26</v>
      </c>
      <c r="EX115" s="42">
        <f t="shared" si="90"/>
        <v>5843.26</v>
      </c>
      <c r="EY115" s="42">
        <f t="shared" si="90"/>
        <v>5843.26</v>
      </c>
      <c r="EZ115" s="42">
        <f t="shared" si="90"/>
        <v>5843.26</v>
      </c>
      <c r="FA115" s="42">
        <f t="shared" si="90"/>
        <v>5843.26</v>
      </c>
      <c r="FB115" s="42">
        <f t="shared" si="90"/>
        <v>5843.26</v>
      </c>
      <c r="FC115" s="42">
        <f t="shared" si="90"/>
        <v>5843.26</v>
      </c>
      <c r="FD115" s="42">
        <f t="shared" si="90"/>
        <v>5843.26</v>
      </c>
      <c r="FE115" s="42">
        <f t="shared" si="90"/>
        <v>5843.26</v>
      </c>
      <c r="FF115" s="42">
        <f t="shared" si="90"/>
        <v>5843.26</v>
      </c>
      <c r="FG115" s="42">
        <f t="shared" si="90"/>
        <v>5843.26</v>
      </c>
      <c r="FH115" s="42">
        <f t="shared" si="90"/>
        <v>5843.26</v>
      </c>
      <c r="FI115" s="42">
        <f t="shared" si="90"/>
        <v>5843.26</v>
      </c>
      <c r="FJ115" s="42">
        <f t="shared" si="90"/>
        <v>5843.26</v>
      </c>
      <c r="FK115" s="42">
        <f t="shared" si="90"/>
        <v>5843.26</v>
      </c>
      <c r="FL115" s="42">
        <f t="shared" si="90"/>
        <v>5843.26</v>
      </c>
      <c r="FM115" s="42">
        <f t="shared" si="90"/>
        <v>5843.26</v>
      </c>
      <c r="FN115" s="42">
        <f t="shared" si="90"/>
        <v>5843.26</v>
      </c>
      <c r="FO115" s="42">
        <f t="shared" si="90"/>
        <v>5843.26</v>
      </c>
      <c r="FP115" s="42">
        <f t="shared" si="90"/>
        <v>5843.26</v>
      </c>
      <c r="FQ115" s="42">
        <f t="shared" si="90"/>
        <v>5843.26</v>
      </c>
      <c r="FR115" s="42">
        <f t="shared" si="90"/>
        <v>5843.26</v>
      </c>
      <c r="FS115" s="42">
        <f t="shared" si="90"/>
        <v>5843.26</v>
      </c>
      <c r="FT115" s="42">
        <f t="shared" si="90"/>
        <v>5843.26</v>
      </c>
      <c r="FU115" s="42">
        <f t="shared" si="90"/>
        <v>5843.26</v>
      </c>
      <c r="FV115" s="42">
        <f t="shared" si="90"/>
        <v>5843.26</v>
      </c>
      <c r="FW115" s="42">
        <f t="shared" si="90"/>
        <v>5843.26</v>
      </c>
      <c r="FX115" s="42">
        <f t="shared" si="90"/>
        <v>5843.26</v>
      </c>
      <c r="FY115" s="28"/>
      <c r="FZ115" s="42"/>
      <c r="GA115" s="28"/>
      <c r="GB115" s="28"/>
      <c r="GC115" s="28"/>
      <c r="GD115" s="28"/>
      <c r="GE115" s="101"/>
      <c r="GF115" s="101"/>
      <c r="GG115" s="5"/>
      <c r="GH115" s="5"/>
      <c r="GI115" s="5"/>
      <c r="GJ115" s="5"/>
      <c r="GK115" s="5"/>
      <c r="GL115" s="5"/>
      <c r="GM115" s="5"/>
    </row>
    <row r="116" spans="1:204" x14ac:dyDescent="0.2">
      <c r="A116" s="3" t="s">
        <v>400</v>
      </c>
      <c r="B116" s="18" t="s">
        <v>401</v>
      </c>
      <c r="C116" s="28">
        <f t="shared" ref="C116:BN116" si="91">+C112</f>
        <v>0.88480000000000003</v>
      </c>
      <c r="D116" s="28">
        <f t="shared" si="91"/>
        <v>0.90500000000000003</v>
      </c>
      <c r="E116" s="28">
        <f t="shared" si="91"/>
        <v>0.88470000000000004</v>
      </c>
      <c r="F116" s="28">
        <f t="shared" si="91"/>
        <v>0.89239999999999997</v>
      </c>
      <c r="G116" s="28">
        <f t="shared" si="91"/>
        <v>0.8427</v>
      </c>
      <c r="H116" s="28">
        <f t="shared" si="91"/>
        <v>0.84030000000000005</v>
      </c>
      <c r="I116" s="28">
        <f t="shared" si="91"/>
        <v>0.88939999999999997</v>
      </c>
      <c r="J116" s="28">
        <f t="shared" si="91"/>
        <v>0.86199999999999999</v>
      </c>
      <c r="K116" s="28">
        <f t="shared" si="91"/>
        <v>0.81489999999999996</v>
      </c>
      <c r="L116" s="28">
        <f t="shared" si="91"/>
        <v>0.86580000000000001</v>
      </c>
      <c r="M116" s="28">
        <f t="shared" si="91"/>
        <v>0.85650000000000004</v>
      </c>
      <c r="N116" s="28">
        <f t="shared" si="91"/>
        <v>0.90500000000000003</v>
      </c>
      <c r="O116" s="28">
        <f t="shared" si="91"/>
        <v>0.89139999999999997</v>
      </c>
      <c r="P116" s="28">
        <f t="shared" si="91"/>
        <v>0.80640000000000001</v>
      </c>
      <c r="Q116" s="28">
        <f t="shared" si="91"/>
        <v>0.90500000000000003</v>
      </c>
      <c r="R116" s="28">
        <f t="shared" si="91"/>
        <v>0.82699999999999996</v>
      </c>
      <c r="S116" s="28">
        <f t="shared" si="91"/>
        <v>0.85580000000000001</v>
      </c>
      <c r="T116" s="28">
        <f t="shared" si="91"/>
        <v>0.80520000000000003</v>
      </c>
      <c r="U116" s="28">
        <f t="shared" si="91"/>
        <v>0.79990000000000006</v>
      </c>
      <c r="V116" s="28">
        <f t="shared" si="91"/>
        <v>0.81320000000000003</v>
      </c>
      <c r="W116" s="29">
        <f t="shared" si="91"/>
        <v>0.80989999999999995</v>
      </c>
      <c r="X116" s="28">
        <f t="shared" si="91"/>
        <v>0.79900000000000004</v>
      </c>
      <c r="Y116" s="28">
        <f t="shared" si="91"/>
        <v>0.82699999999999996</v>
      </c>
      <c r="Z116" s="28">
        <f t="shared" si="91"/>
        <v>0.81289999999999996</v>
      </c>
      <c r="AA116" s="28">
        <f t="shared" si="91"/>
        <v>0.90249999999999997</v>
      </c>
      <c r="AB116" s="28">
        <f t="shared" si="91"/>
        <v>0.90369999999999995</v>
      </c>
      <c r="AC116" s="28">
        <f t="shared" si="91"/>
        <v>0.83950000000000002</v>
      </c>
      <c r="AD116" s="28">
        <f t="shared" si="91"/>
        <v>0.84460000000000002</v>
      </c>
      <c r="AE116" s="28">
        <f t="shared" si="91"/>
        <v>0.80310000000000004</v>
      </c>
      <c r="AF116" s="28">
        <f t="shared" si="91"/>
        <v>0.80710000000000004</v>
      </c>
      <c r="AG116" s="28">
        <f t="shared" si="91"/>
        <v>0.83860000000000001</v>
      </c>
      <c r="AH116" s="28">
        <f t="shared" si="91"/>
        <v>0.84309999999999996</v>
      </c>
      <c r="AI116" s="28">
        <f t="shared" si="91"/>
        <v>0.81720000000000004</v>
      </c>
      <c r="AJ116" s="28">
        <f t="shared" si="91"/>
        <v>0.81140000000000001</v>
      </c>
      <c r="AK116" s="28">
        <f t="shared" si="91"/>
        <v>0.80959999999999999</v>
      </c>
      <c r="AL116" s="28">
        <f t="shared" si="91"/>
        <v>0.81310000000000004</v>
      </c>
      <c r="AM116" s="28">
        <f t="shared" si="91"/>
        <v>0.8256</v>
      </c>
      <c r="AN116" s="28">
        <f t="shared" si="91"/>
        <v>0.82330000000000003</v>
      </c>
      <c r="AO116" s="28">
        <f t="shared" si="91"/>
        <v>0.87680000000000002</v>
      </c>
      <c r="AP116" s="28">
        <f t="shared" si="91"/>
        <v>0.90500000000000003</v>
      </c>
      <c r="AQ116" s="28">
        <f t="shared" si="91"/>
        <v>0.81299999999999994</v>
      </c>
      <c r="AR116" s="28">
        <f t="shared" si="91"/>
        <v>0.90500000000000003</v>
      </c>
      <c r="AS116" s="28">
        <f t="shared" si="91"/>
        <v>0.88300000000000001</v>
      </c>
      <c r="AT116" s="28">
        <f t="shared" si="91"/>
        <v>0.86419999999999997</v>
      </c>
      <c r="AU116" s="28">
        <f t="shared" si="91"/>
        <v>0.81869999999999998</v>
      </c>
      <c r="AV116" s="28">
        <f t="shared" si="91"/>
        <v>0.81510000000000005</v>
      </c>
      <c r="AW116" s="28">
        <f t="shared" si="91"/>
        <v>0.80969999999999998</v>
      </c>
      <c r="AX116" s="28">
        <f t="shared" si="91"/>
        <v>0.79859999999999998</v>
      </c>
      <c r="AY116" s="28">
        <f t="shared" si="91"/>
        <v>0.82850000000000001</v>
      </c>
      <c r="AZ116" s="28">
        <f t="shared" si="91"/>
        <v>0.88739999999999997</v>
      </c>
      <c r="BA116" s="28">
        <f t="shared" si="91"/>
        <v>0.88580000000000003</v>
      </c>
      <c r="BB116" s="28">
        <f t="shared" si="91"/>
        <v>0.88460000000000005</v>
      </c>
      <c r="BC116" s="28">
        <f t="shared" si="91"/>
        <v>0.90500000000000003</v>
      </c>
      <c r="BD116" s="28">
        <f t="shared" si="91"/>
        <v>0.87350000000000005</v>
      </c>
      <c r="BE116" s="28">
        <f t="shared" si="91"/>
        <v>0.85519999999999996</v>
      </c>
      <c r="BF116" s="28">
        <f t="shared" si="91"/>
        <v>0.89839999999999998</v>
      </c>
      <c r="BG116" s="28">
        <f t="shared" si="91"/>
        <v>0.84040000000000004</v>
      </c>
      <c r="BH116" s="28">
        <f t="shared" si="91"/>
        <v>0.83079999999999998</v>
      </c>
      <c r="BI116" s="28">
        <f t="shared" si="91"/>
        <v>0.81030000000000002</v>
      </c>
      <c r="BJ116" s="28">
        <f t="shared" si="91"/>
        <v>0.88039999999999996</v>
      </c>
      <c r="BK116" s="28">
        <f t="shared" si="91"/>
        <v>0.8911</v>
      </c>
      <c r="BL116" s="28">
        <f t="shared" si="91"/>
        <v>0.80740000000000001</v>
      </c>
      <c r="BM116" s="28">
        <f t="shared" si="91"/>
        <v>0.81469999999999998</v>
      </c>
      <c r="BN116" s="28">
        <f t="shared" si="91"/>
        <v>0.87029999999999996</v>
      </c>
      <c r="BO116" s="28">
        <f t="shared" ref="BO116:DZ116" si="92">+BO112</f>
        <v>0.85960000000000003</v>
      </c>
      <c r="BP116" s="28">
        <f t="shared" si="92"/>
        <v>0.80930000000000002</v>
      </c>
      <c r="BQ116" s="28">
        <f t="shared" si="92"/>
        <v>0.87880000000000003</v>
      </c>
      <c r="BR116" s="28">
        <f t="shared" si="92"/>
        <v>0.87419999999999998</v>
      </c>
      <c r="BS116" s="28">
        <f t="shared" si="92"/>
        <v>0.84560000000000002</v>
      </c>
      <c r="BT116" s="28">
        <f t="shared" si="92"/>
        <v>0.8175</v>
      </c>
      <c r="BU116" s="28">
        <f t="shared" si="92"/>
        <v>0.82399999999999995</v>
      </c>
      <c r="BV116" s="28">
        <f t="shared" si="92"/>
        <v>0.85019999999999996</v>
      </c>
      <c r="BW116" s="28">
        <f t="shared" si="92"/>
        <v>0.86019999999999996</v>
      </c>
      <c r="BX116" s="28">
        <f t="shared" si="92"/>
        <v>0.80110000000000003</v>
      </c>
      <c r="BY116" s="28">
        <f t="shared" si="92"/>
        <v>0.82789999999999997</v>
      </c>
      <c r="BZ116" s="28">
        <f t="shared" si="92"/>
        <v>0.81030000000000002</v>
      </c>
      <c r="CA116" s="28">
        <f t="shared" si="92"/>
        <v>0.80800000000000005</v>
      </c>
      <c r="CB116" s="28">
        <f t="shared" si="92"/>
        <v>0.90500000000000003</v>
      </c>
      <c r="CC116" s="28">
        <f t="shared" si="92"/>
        <v>0.80700000000000005</v>
      </c>
      <c r="CD116" s="28">
        <f t="shared" si="92"/>
        <v>0.80100000000000005</v>
      </c>
      <c r="CE116" s="28">
        <f t="shared" si="92"/>
        <v>0.80549999999999999</v>
      </c>
      <c r="CF116" s="28">
        <f t="shared" si="92"/>
        <v>0.80389999999999995</v>
      </c>
      <c r="CG116" s="28">
        <f t="shared" si="92"/>
        <v>0.80689999999999995</v>
      </c>
      <c r="CH116" s="28">
        <f t="shared" si="92"/>
        <v>0.80379999999999996</v>
      </c>
      <c r="CI116" s="28">
        <f t="shared" si="92"/>
        <v>0.83360000000000001</v>
      </c>
      <c r="CJ116" s="28">
        <f t="shared" si="92"/>
        <v>0.84430000000000005</v>
      </c>
      <c r="CK116" s="28">
        <f t="shared" si="92"/>
        <v>0.87560000000000004</v>
      </c>
      <c r="CL116" s="28">
        <f t="shared" si="92"/>
        <v>0.85199999999999998</v>
      </c>
      <c r="CM116" s="28">
        <f t="shared" si="92"/>
        <v>0.83420000000000005</v>
      </c>
      <c r="CN116" s="28">
        <f t="shared" si="92"/>
        <v>0.90249999999999997</v>
      </c>
      <c r="CO116" s="28">
        <f t="shared" si="92"/>
        <v>0.89139999999999997</v>
      </c>
      <c r="CP116" s="28">
        <f t="shared" si="92"/>
        <v>0.84519999999999995</v>
      </c>
      <c r="CQ116" s="28">
        <f t="shared" si="92"/>
        <v>0.85360000000000003</v>
      </c>
      <c r="CR116" s="28">
        <f t="shared" si="92"/>
        <v>0.80830000000000002</v>
      </c>
      <c r="CS116" s="28">
        <f t="shared" si="92"/>
        <v>0.81930000000000003</v>
      </c>
      <c r="CT116" s="28">
        <f t="shared" si="92"/>
        <v>0.80230000000000001</v>
      </c>
      <c r="CU116" s="28">
        <f t="shared" si="92"/>
        <v>0.8236</v>
      </c>
      <c r="CV116" s="28">
        <f t="shared" si="92"/>
        <v>0.79949999999999999</v>
      </c>
      <c r="CW116" s="28">
        <f t="shared" si="92"/>
        <v>0.80630000000000002</v>
      </c>
      <c r="CX116" s="28">
        <f t="shared" si="92"/>
        <v>0.82440000000000002</v>
      </c>
      <c r="CY116" s="28">
        <f t="shared" si="92"/>
        <v>0.80459999999999998</v>
      </c>
      <c r="CZ116" s="28">
        <f t="shared" si="92"/>
        <v>0.8629</v>
      </c>
      <c r="DA116" s="28">
        <f t="shared" si="92"/>
        <v>0.80820000000000003</v>
      </c>
      <c r="DB116" s="28">
        <f t="shared" si="92"/>
        <v>0.81610000000000005</v>
      </c>
      <c r="DC116" s="28">
        <f t="shared" si="92"/>
        <v>0.80769999999999997</v>
      </c>
      <c r="DD116" s="28">
        <f t="shared" si="92"/>
        <v>0.80359999999999998</v>
      </c>
      <c r="DE116" s="28">
        <f t="shared" si="92"/>
        <v>0.82579999999999998</v>
      </c>
      <c r="DF116" s="28">
        <f t="shared" si="92"/>
        <v>0.89739999999999998</v>
      </c>
      <c r="DG116" s="28">
        <f t="shared" si="92"/>
        <v>0.80179999999999996</v>
      </c>
      <c r="DH116" s="28">
        <f t="shared" si="92"/>
        <v>0.86260000000000003</v>
      </c>
      <c r="DI116" s="28">
        <f t="shared" si="92"/>
        <v>0.86550000000000005</v>
      </c>
      <c r="DJ116" s="28">
        <f t="shared" si="92"/>
        <v>0.83299999999999996</v>
      </c>
      <c r="DK116" s="28">
        <f t="shared" si="92"/>
        <v>0.82050000000000001</v>
      </c>
      <c r="DL116" s="28">
        <f t="shared" si="92"/>
        <v>0.88149999999999995</v>
      </c>
      <c r="DM116" s="28">
        <f t="shared" si="92"/>
        <v>0.81530000000000002</v>
      </c>
      <c r="DN116" s="28">
        <f t="shared" si="92"/>
        <v>0.85599999999999998</v>
      </c>
      <c r="DO116" s="28">
        <f t="shared" si="92"/>
        <v>0.86650000000000005</v>
      </c>
      <c r="DP116" s="28">
        <f t="shared" si="92"/>
        <v>0.80869999999999997</v>
      </c>
      <c r="DQ116" s="28">
        <f t="shared" si="92"/>
        <v>0.82620000000000005</v>
      </c>
      <c r="DR116" s="28">
        <f t="shared" si="92"/>
        <v>0.8518</v>
      </c>
      <c r="DS116" s="28">
        <f t="shared" si="92"/>
        <v>0.83609999999999995</v>
      </c>
      <c r="DT116" s="28">
        <f t="shared" si="92"/>
        <v>0.80610000000000004</v>
      </c>
      <c r="DU116" s="28">
        <f t="shared" si="92"/>
        <v>0.82220000000000004</v>
      </c>
      <c r="DV116" s="28">
        <f t="shared" si="92"/>
        <v>0.80920000000000003</v>
      </c>
      <c r="DW116" s="28">
        <f t="shared" si="92"/>
        <v>0.81879999999999997</v>
      </c>
      <c r="DX116" s="28">
        <f t="shared" si="92"/>
        <v>0.80859999999999999</v>
      </c>
      <c r="DY116" s="28">
        <f t="shared" si="92"/>
        <v>0.81710000000000005</v>
      </c>
      <c r="DZ116" s="28">
        <f t="shared" si="92"/>
        <v>0.84440000000000004</v>
      </c>
      <c r="EA116" s="28">
        <f t="shared" ref="EA116:FX116" si="93">+EA112</f>
        <v>0.82689999999999997</v>
      </c>
      <c r="EB116" s="28">
        <f t="shared" si="93"/>
        <v>0.82920000000000005</v>
      </c>
      <c r="EC116" s="28">
        <f t="shared" si="93"/>
        <v>0.81459999999999999</v>
      </c>
      <c r="ED116" s="28">
        <f t="shared" si="93"/>
        <v>0.8599</v>
      </c>
      <c r="EE116" s="28">
        <f t="shared" si="93"/>
        <v>0.81</v>
      </c>
      <c r="EF116" s="28">
        <f t="shared" si="93"/>
        <v>0.85950000000000004</v>
      </c>
      <c r="EG116" s="28">
        <f t="shared" si="93"/>
        <v>0.8135</v>
      </c>
      <c r="EH116" s="28">
        <f t="shared" si="93"/>
        <v>0.81030000000000002</v>
      </c>
      <c r="EI116" s="28">
        <f t="shared" si="93"/>
        <v>0.89339999999999997</v>
      </c>
      <c r="EJ116" s="28">
        <f t="shared" si="93"/>
        <v>0.88580000000000003</v>
      </c>
      <c r="EK116" s="28">
        <f t="shared" si="93"/>
        <v>0.83089999999999997</v>
      </c>
      <c r="EL116" s="28">
        <f t="shared" si="93"/>
        <v>0.82530000000000003</v>
      </c>
      <c r="EM116" s="28">
        <f t="shared" si="93"/>
        <v>0.82789999999999997</v>
      </c>
      <c r="EN116" s="28">
        <f t="shared" si="93"/>
        <v>0.84509999999999996</v>
      </c>
      <c r="EO116" s="28">
        <f t="shared" si="93"/>
        <v>0.82530000000000003</v>
      </c>
      <c r="EP116" s="28">
        <f t="shared" si="93"/>
        <v>0.82050000000000001</v>
      </c>
      <c r="EQ116" s="28">
        <f t="shared" si="93"/>
        <v>0.8629</v>
      </c>
      <c r="ER116" s="28">
        <f t="shared" si="93"/>
        <v>0.82050000000000001</v>
      </c>
      <c r="ES116" s="28">
        <f t="shared" si="93"/>
        <v>0.80320000000000003</v>
      </c>
      <c r="ET116" s="28">
        <f t="shared" si="93"/>
        <v>0.80859999999999999</v>
      </c>
      <c r="EU116" s="28">
        <f t="shared" si="93"/>
        <v>0.82909999999999995</v>
      </c>
      <c r="EV116" s="28">
        <f t="shared" si="93"/>
        <v>0.80010000000000003</v>
      </c>
      <c r="EW116" s="28">
        <f t="shared" si="93"/>
        <v>0.83499999999999996</v>
      </c>
      <c r="EX116" s="28">
        <f t="shared" si="93"/>
        <v>0.81240000000000001</v>
      </c>
      <c r="EY116" s="28">
        <f t="shared" si="93"/>
        <v>0.84419999999999995</v>
      </c>
      <c r="EZ116" s="28">
        <f t="shared" si="93"/>
        <v>0.80379999999999996</v>
      </c>
      <c r="FA116" s="28">
        <f t="shared" si="93"/>
        <v>0.86629999999999996</v>
      </c>
      <c r="FB116" s="28">
        <f t="shared" si="93"/>
        <v>0.82050000000000001</v>
      </c>
      <c r="FC116" s="28">
        <f t="shared" si="93"/>
        <v>0.86460000000000004</v>
      </c>
      <c r="FD116" s="28">
        <f t="shared" si="93"/>
        <v>0.81889999999999996</v>
      </c>
      <c r="FE116" s="28">
        <f t="shared" si="93"/>
        <v>0.8024</v>
      </c>
      <c r="FF116" s="28">
        <f t="shared" si="93"/>
        <v>0.80789999999999995</v>
      </c>
      <c r="FG116" s="28">
        <f t="shared" si="93"/>
        <v>0.80320000000000003</v>
      </c>
      <c r="FH116" s="28">
        <f t="shared" si="93"/>
        <v>0.80189999999999995</v>
      </c>
      <c r="FI116" s="28">
        <f t="shared" si="93"/>
        <v>0.86060000000000003</v>
      </c>
      <c r="FJ116" s="28">
        <f t="shared" si="93"/>
        <v>0.86050000000000004</v>
      </c>
      <c r="FK116" s="28">
        <f t="shared" si="93"/>
        <v>0.86229999999999996</v>
      </c>
      <c r="FL116" s="28">
        <f t="shared" si="93"/>
        <v>0.874</v>
      </c>
      <c r="FM116" s="28">
        <f t="shared" si="93"/>
        <v>0.86739999999999995</v>
      </c>
      <c r="FN116" s="28">
        <f t="shared" si="93"/>
        <v>0.89529999999999998</v>
      </c>
      <c r="FO116" s="28">
        <f t="shared" si="93"/>
        <v>0.84470000000000001</v>
      </c>
      <c r="FP116" s="28">
        <f t="shared" si="93"/>
        <v>0.86280000000000001</v>
      </c>
      <c r="FQ116" s="28">
        <f t="shared" si="93"/>
        <v>0.83620000000000005</v>
      </c>
      <c r="FR116" s="28">
        <f t="shared" si="93"/>
        <v>0.80579999999999996</v>
      </c>
      <c r="FS116" s="28">
        <f t="shared" si="93"/>
        <v>0.80689999999999995</v>
      </c>
      <c r="FT116" s="28">
        <f t="shared" si="93"/>
        <v>0.80159999999999998</v>
      </c>
      <c r="FU116" s="28">
        <f t="shared" si="93"/>
        <v>0.83489999999999998</v>
      </c>
      <c r="FV116" s="28">
        <f t="shared" si="93"/>
        <v>0.83209999999999995</v>
      </c>
      <c r="FW116" s="28">
        <f t="shared" si="93"/>
        <v>0.80600000000000005</v>
      </c>
      <c r="FX116" s="28">
        <f t="shared" si="93"/>
        <v>0.80100000000000005</v>
      </c>
      <c r="FY116" s="97"/>
      <c r="FZ116" s="42"/>
      <c r="GA116" s="28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</row>
    <row r="117" spans="1:204" x14ac:dyDescent="0.2">
      <c r="A117" s="3" t="s">
        <v>402</v>
      </c>
      <c r="B117" s="18" t="s">
        <v>403</v>
      </c>
      <c r="C117" s="102">
        <f t="shared" ref="C117:BN117" si="94">+C35</f>
        <v>1.2230000000000001</v>
      </c>
      <c r="D117" s="102">
        <f t="shared" si="94"/>
        <v>1.222</v>
      </c>
      <c r="E117" s="102">
        <f t="shared" si="94"/>
        <v>1.212</v>
      </c>
      <c r="F117" s="102">
        <f t="shared" si="94"/>
        <v>1.212</v>
      </c>
      <c r="G117" s="102">
        <f t="shared" si="94"/>
        <v>1.2130000000000001</v>
      </c>
      <c r="H117" s="102">
        <f t="shared" si="94"/>
        <v>1.204</v>
      </c>
      <c r="I117" s="102">
        <f t="shared" si="94"/>
        <v>1.2130000000000001</v>
      </c>
      <c r="J117" s="102">
        <f t="shared" si="94"/>
        <v>1.131</v>
      </c>
      <c r="K117" s="102">
        <f t="shared" si="94"/>
        <v>1.1100000000000001</v>
      </c>
      <c r="L117" s="102">
        <f t="shared" si="94"/>
        <v>1.242</v>
      </c>
      <c r="M117" s="102">
        <f t="shared" si="94"/>
        <v>1.2410000000000001</v>
      </c>
      <c r="N117" s="102">
        <f t="shared" si="94"/>
        <v>1.2609999999999999</v>
      </c>
      <c r="O117" s="102">
        <f t="shared" si="94"/>
        <v>1.2330000000000001</v>
      </c>
      <c r="P117" s="102">
        <f t="shared" si="94"/>
        <v>1.2110000000000001</v>
      </c>
      <c r="Q117" s="102">
        <f t="shared" si="94"/>
        <v>1.2410000000000001</v>
      </c>
      <c r="R117" s="102">
        <f t="shared" si="94"/>
        <v>1.2110000000000001</v>
      </c>
      <c r="S117" s="102">
        <f t="shared" si="94"/>
        <v>1.181</v>
      </c>
      <c r="T117" s="102">
        <f t="shared" si="94"/>
        <v>1.08</v>
      </c>
      <c r="U117" s="102">
        <f t="shared" si="94"/>
        <v>1.071</v>
      </c>
      <c r="V117" s="102">
        <f t="shared" si="94"/>
        <v>1.079</v>
      </c>
      <c r="W117" s="103">
        <f t="shared" si="94"/>
        <v>1.071</v>
      </c>
      <c r="X117" s="102">
        <f t="shared" si="94"/>
        <v>1.07</v>
      </c>
      <c r="Y117" s="102">
        <f t="shared" si="94"/>
        <v>1.069</v>
      </c>
      <c r="Z117" s="102">
        <f t="shared" si="94"/>
        <v>1.0509999999999999</v>
      </c>
      <c r="AA117" s="102">
        <f t="shared" si="94"/>
        <v>1.234</v>
      </c>
      <c r="AB117" s="102">
        <f t="shared" si="94"/>
        <v>1.264</v>
      </c>
      <c r="AC117" s="102">
        <f t="shared" si="94"/>
        <v>1.1739999999999999</v>
      </c>
      <c r="AD117" s="102">
        <f t="shared" si="94"/>
        <v>1.1539999999999999</v>
      </c>
      <c r="AE117" s="102">
        <f t="shared" si="94"/>
        <v>1.0629999999999999</v>
      </c>
      <c r="AF117" s="102">
        <f t="shared" si="94"/>
        <v>1.1180000000000001</v>
      </c>
      <c r="AG117" s="102">
        <f t="shared" si="94"/>
        <v>1.214</v>
      </c>
      <c r="AH117" s="102">
        <f t="shared" si="94"/>
        <v>1.109</v>
      </c>
      <c r="AI117" s="102">
        <f t="shared" si="94"/>
        <v>1.1000000000000001</v>
      </c>
      <c r="AJ117" s="102">
        <f t="shared" si="94"/>
        <v>1.111</v>
      </c>
      <c r="AK117" s="102">
        <f t="shared" si="94"/>
        <v>1.089</v>
      </c>
      <c r="AL117" s="102">
        <f t="shared" si="94"/>
        <v>1.1000000000000001</v>
      </c>
      <c r="AM117" s="102">
        <f t="shared" si="94"/>
        <v>1.109</v>
      </c>
      <c r="AN117" s="102">
        <f t="shared" si="94"/>
        <v>1.143</v>
      </c>
      <c r="AO117" s="102">
        <f t="shared" si="94"/>
        <v>1.1919999999999999</v>
      </c>
      <c r="AP117" s="102">
        <f t="shared" si="94"/>
        <v>1.2430000000000001</v>
      </c>
      <c r="AQ117" s="102">
        <f t="shared" si="94"/>
        <v>1.165</v>
      </c>
      <c r="AR117" s="102">
        <f t="shared" si="94"/>
        <v>1.244</v>
      </c>
      <c r="AS117" s="102">
        <f t="shared" si="94"/>
        <v>1.3169999999999999</v>
      </c>
      <c r="AT117" s="102">
        <f t="shared" si="94"/>
        <v>1.2450000000000001</v>
      </c>
      <c r="AU117" s="102">
        <f t="shared" si="94"/>
        <v>1.214</v>
      </c>
      <c r="AV117" s="102">
        <f t="shared" si="94"/>
        <v>1.1990000000000001</v>
      </c>
      <c r="AW117" s="102">
        <f t="shared" si="94"/>
        <v>1.2030000000000001</v>
      </c>
      <c r="AX117" s="102">
        <f t="shared" si="94"/>
        <v>1.17</v>
      </c>
      <c r="AY117" s="102">
        <f t="shared" si="94"/>
        <v>1.2010000000000001</v>
      </c>
      <c r="AZ117" s="102">
        <f t="shared" si="94"/>
        <v>1.206</v>
      </c>
      <c r="BA117" s="102">
        <f t="shared" si="94"/>
        <v>1.1759999999999999</v>
      </c>
      <c r="BB117" s="102">
        <f t="shared" si="94"/>
        <v>1.1859999999999999</v>
      </c>
      <c r="BC117" s="102">
        <f t="shared" si="94"/>
        <v>1.2050000000000001</v>
      </c>
      <c r="BD117" s="102">
        <f t="shared" si="94"/>
        <v>1.2070000000000001</v>
      </c>
      <c r="BE117" s="102">
        <f t="shared" si="94"/>
        <v>1.2070000000000001</v>
      </c>
      <c r="BF117" s="102">
        <f t="shared" si="94"/>
        <v>1.2150000000000001</v>
      </c>
      <c r="BG117" s="102">
        <f t="shared" si="94"/>
        <v>1.1919999999999999</v>
      </c>
      <c r="BH117" s="102">
        <f t="shared" si="94"/>
        <v>1.2030000000000001</v>
      </c>
      <c r="BI117" s="102">
        <f t="shared" si="94"/>
        <v>1.175</v>
      </c>
      <c r="BJ117" s="102">
        <f t="shared" si="94"/>
        <v>1.226</v>
      </c>
      <c r="BK117" s="102">
        <f t="shared" si="94"/>
        <v>1.206</v>
      </c>
      <c r="BL117" s="102">
        <f t="shared" si="94"/>
        <v>1.1619999999999999</v>
      </c>
      <c r="BM117" s="102">
        <f t="shared" si="94"/>
        <v>1.163</v>
      </c>
      <c r="BN117" s="102">
        <f t="shared" si="94"/>
        <v>1.1519999999999999</v>
      </c>
      <c r="BO117" s="102">
        <f t="shared" ref="BO117:DZ117" si="95">+BO35</f>
        <v>1.1339999999999999</v>
      </c>
      <c r="BP117" s="102">
        <f t="shared" si="95"/>
        <v>1.123</v>
      </c>
      <c r="BQ117" s="102">
        <f t="shared" si="95"/>
        <v>1.306</v>
      </c>
      <c r="BR117" s="102">
        <f t="shared" si="95"/>
        <v>1.2030000000000001</v>
      </c>
      <c r="BS117" s="102">
        <f t="shared" si="95"/>
        <v>1.2110000000000001</v>
      </c>
      <c r="BT117" s="102">
        <f t="shared" si="95"/>
        <v>1.234</v>
      </c>
      <c r="BU117" s="102">
        <f t="shared" si="95"/>
        <v>1.2330000000000001</v>
      </c>
      <c r="BV117" s="102">
        <f t="shared" si="95"/>
        <v>1.1879999999999999</v>
      </c>
      <c r="BW117" s="102">
        <f t="shared" si="95"/>
        <v>1.216</v>
      </c>
      <c r="BX117" s="102">
        <f t="shared" si="95"/>
        <v>1.2150000000000001</v>
      </c>
      <c r="BY117" s="102">
        <f t="shared" si="95"/>
        <v>1.0820000000000001</v>
      </c>
      <c r="BZ117" s="102">
        <f t="shared" si="95"/>
        <v>1.0649999999999999</v>
      </c>
      <c r="CA117" s="102">
        <f t="shared" si="95"/>
        <v>1.1599999999999999</v>
      </c>
      <c r="CB117" s="102">
        <f t="shared" si="95"/>
        <v>1.232</v>
      </c>
      <c r="CC117" s="102">
        <f t="shared" si="95"/>
        <v>1.0609999999999999</v>
      </c>
      <c r="CD117" s="102">
        <f t="shared" si="95"/>
        <v>1.0409999999999999</v>
      </c>
      <c r="CE117" s="102">
        <f t="shared" si="95"/>
        <v>1.073</v>
      </c>
      <c r="CF117" s="102">
        <f t="shared" si="95"/>
        <v>1.0349999999999999</v>
      </c>
      <c r="CG117" s="102">
        <f t="shared" si="95"/>
        <v>1.0740000000000001</v>
      </c>
      <c r="CH117" s="102">
        <f t="shared" si="95"/>
        <v>1.0740000000000001</v>
      </c>
      <c r="CI117" s="102">
        <f t="shared" si="95"/>
        <v>1.075</v>
      </c>
      <c r="CJ117" s="102">
        <f t="shared" si="95"/>
        <v>1.1850000000000001</v>
      </c>
      <c r="CK117" s="102">
        <f t="shared" si="95"/>
        <v>1.254</v>
      </c>
      <c r="CL117" s="102">
        <f t="shared" si="95"/>
        <v>1.2330000000000001</v>
      </c>
      <c r="CM117" s="102">
        <f t="shared" si="95"/>
        <v>1.2210000000000001</v>
      </c>
      <c r="CN117" s="102">
        <f t="shared" si="95"/>
        <v>1.1830000000000001</v>
      </c>
      <c r="CO117" s="102">
        <f t="shared" si="95"/>
        <v>1.1830000000000001</v>
      </c>
      <c r="CP117" s="102">
        <f t="shared" si="95"/>
        <v>1.224</v>
      </c>
      <c r="CQ117" s="102">
        <f t="shared" si="95"/>
        <v>1.1599999999999999</v>
      </c>
      <c r="CR117" s="102">
        <f t="shared" si="95"/>
        <v>1.111</v>
      </c>
      <c r="CS117" s="102">
        <f t="shared" si="95"/>
        <v>1.1200000000000001</v>
      </c>
      <c r="CT117" s="102">
        <f t="shared" si="95"/>
        <v>1.071</v>
      </c>
      <c r="CU117" s="102">
        <f t="shared" si="95"/>
        <v>1.0129999999999999</v>
      </c>
      <c r="CV117" s="102">
        <f t="shared" si="95"/>
        <v>1.0109999999999999</v>
      </c>
      <c r="CW117" s="102">
        <f t="shared" si="95"/>
        <v>1.111</v>
      </c>
      <c r="CX117" s="102">
        <f t="shared" si="95"/>
        <v>1.141</v>
      </c>
      <c r="CY117" s="102">
        <f t="shared" si="95"/>
        <v>1.081</v>
      </c>
      <c r="CZ117" s="102">
        <f t="shared" si="95"/>
        <v>1.159</v>
      </c>
      <c r="DA117" s="102">
        <f t="shared" si="95"/>
        <v>1.119</v>
      </c>
      <c r="DB117" s="102">
        <f t="shared" si="95"/>
        <v>1.1499999999999999</v>
      </c>
      <c r="DC117" s="102">
        <f t="shared" si="95"/>
        <v>1.1299999999999999</v>
      </c>
      <c r="DD117" s="102">
        <f t="shared" si="95"/>
        <v>1.1240000000000001</v>
      </c>
      <c r="DE117" s="102">
        <f t="shared" si="95"/>
        <v>1.1439999999999999</v>
      </c>
      <c r="DF117" s="102">
        <f t="shared" si="95"/>
        <v>1.1439999999999999</v>
      </c>
      <c r="DG117" s="102">
        <f t="shared" si="95"/>
        <v>1.153</v>
      </c>
      <c r="DH117" s="102">
        <f t="shared" si="95"/>
        <v>1.1339999999999999</v>
      </c>
      <c r="DI117" s="102">
        <f t="shared" si="95"/>
        <v>1.145</v>
      </c>
      <c r="DJ117" s="102">
        <f t="shared" si="95"/>
        <v>1.155</v>
      </c>
      <c r="DK117" s="102">
        <f t="shared" si="95"/>
        <v>1.145</v>
      </c>
      <c r="DL117" s="102">
        <f t="shared" si="95"/>
        <v>1.222</v>
      </c>
      <c r="DM117" s="102">
        <f t="shared" si="95"/>
        <v>1.202</v>
      </c>
      <c r="DN117" s="102">
        <f t="shared" si="95"/>
        <v>1.1850000000000001</v>
      </c>
      <c r="DO117" s="102">
        <f t="shared" si="95"/>
        <v>1.1919999999999999</v>
      </c>
      <c r="DP117" s="102">
        <f t="shared" si="95"/>
        <v>1.173</v>
      </c>
      <c r="DQ117" s="102">
        <f t="shared" si="95"/>
        <v>1.169</v>
      </c>
      <c r="DR117" s="102">
        <f t="shared" si="95"/>
        <v>1.141</v>
      </c>
      <c r="DS117" s="102">
        <f t="shared" si="95"/>
        <v>1.1299999999999999</v>
      </c>
      <c r="DT117" s="102">
        <f t="shared" si="95"/>
        <v>1.129</v>
      </c>
      <c r="DU117" s="102">
        <f t="shared" si="95"/>
        <v>1.121</v>
      </c>
      <c r="DV117" s="102">
        <f t="shared" si="95"/>
        <v>1.119</v>
      </c>
      <c r="DW117" s="102">
        <f t="shared" si="95"/>
        <v>1.1299999999999999</v>
      </c>
      <c r="DX117" s="102">
        <f t="shared" si="95"/>
        <v>1.3049999999999999</v>
      </c>
      <c r="DY117" s="102">
        <f t="shared" si="95"/>
        <v>1.2829999999999999</v>
      </c>
      <c r="DZ117" s="102">
        <f t="shared" si="95"/>
        <v>1.234</v>
      </c>
      <c r="EA117" s="102">
        <f t="shared" ref="EA117:FX117" si="96">+EA35</f>
        <v>1.2130000000000001</v>
      </c>
      <c r="EB117" s="102">
        <f t="shared" si="96"/>
        <v>1.1140000000000001</v>
      </c>
      <c r="EC117" s="102">
        <f t="shared" si="96"/>
        <v>1.0720000000000001</v>
      </c>
      <c r="ED117" s="102">
        <f t="shared" si="96"/>
        <v>1.65</v>
      </c>
      <c r="EE117" s="102">
        <f t="shared" si="96"/>
        <v>1.07</v>
      </c>
      <c r="EF117" s="102">
        <f t="shared" si="96"/>
        <v>1.1299999999999999</v>
      </c>
      <c r="EG117" s="102">
        <f t="shared" si="96"/>
        <v>1.0389999999999999</v>
      </c>
      <c r="EH117" s="102">
        <f t="shared" si="96"/>
        <v>1.069</v>
      </c>
      <c r="EI117" s="102">
        <f t="shared" si="96"/>
        <v>1.1739999999999999</v>
      </c>
      <c r="EJ117" s="102">
        <f t="shared" si="96"/>
        <v>1.163</v>
      </c>
      <c r="EK117" s="102">
        <f t="shared" si="96"/>
        <v>1.1240000000000001</v>
      </c>
      <c r="EL117" s="102">
        <f t="shared" si="96"/>
        <v>1.1040000000000001</v>
      </c>
      <c r="EM117" s="102">
        <f t="shared" si="96"/>
        <v>1.121</v>
      </c>
      <c r="EN117" s="102">
        <f t="shared" si="96"/>
        <v>1.1220000000000001</v>
      </c>
      <c r="EO117" s="102">
        <f t="shared" si="96"/>
        <v>1.1120000000000001</v>
      </c>
      <c r="EP117" s="102">
        <f t="shared" si="96"/>
        <v>1.246</v>
      </c>
      <c r="EQ117" s="102">
        <f t="shared" si="96"/>
        <v>1.268</v>
      </c>
      <c r="ER117" s="102">
        <f t="shared" si="96"/>
        <v>1.2450000000000001</v>
      </c>
      <c r="ES117" s="102">
        <f t="shared" si="96"/>
        <v>1.079</v>
      </c>
      <c r="ET117" s="102">
        <f t="shared" si="96"/>
        <v>1.101</v>
      </c>
      <c r="EU117" s="102">
        <f t="shared" si="96"/>
        <v>1.0900000000000001</v>
      </c>
      <c r="EV117" s="102">
        <f t="shared" si="96"/>
        <v>1.175</v>
      </c>
      <c r="EW117" s="102">
        <f t="shared" si="96"/>
        <v>1.593</v>
      </c>
      <c r="EX117" s="102">
        <f t="shared" si="96"/>
        <v>1.23</v>
      </c>
      <c r="EY117" s="102">
        <f t="shared" si="96"/>
        <v>1.1120000000000001</v>
      </c>
      <c r="EZ117" s="102">
        <f t="shared" si="96"/>
        <v>1.101</v>
      </c>
      <c r="FA117" s="102">
        <f t="shared" si="96"/>
        <v>1.3169999999999999</v>
      </c>
      <c r="FB117" s="102">
        <f t="shared" si="96"/>
        <v>1.1419999999999999</v>
      </c>
      <c r="FC117" s="102">
        <f t="shared" si="96"/>
        <v>1.1930000000000001</v>
      </c>
      <c r="FD117" s="102">
        <f t="shared" si="96"/>
        <v>1.1419999999999999</v>
      </c>
      <c r="FE117" s="102">
        <f t="shared" si="96"/>
        <v>1.111</v>
      </c>
      <c r="FF117" s="102">
        <f t="shared" si="96"/>
        <v>1.1299999999999999</v>
      </c>
      <c r="FG117" s="102">
        <f t="shared" si="96"/>
        <v>1.141</v>
      </c>
      <c r="FH117" s="102">
        <f t="shared" si="96"/>
        <v>1.103</v>
      </c>
      <c r="FI117" s="102">
        <f t="shared" si="96"/>
        <v>1.1719999999999999</v>
      </c>
      <c r="FJ117" s="102">
        <f t="shared" si="96"/>
        <v>1.1639999999999999</v>
      </c>
      <c r="FK117" s="102">
        <f t="shared" si="96"/>
        <v>1.1819999999999999</v>
      </c>
      <c r="FL117" s="102">
        <f t="shared" si="96"/>
        <v>1.1719999999999999</v>
      </c>
      <c r="FM117" s="102">
        <f t="shared" si="96"/>
        <v>1.173</v>
      </c>
      <c r="FN117" s="102">
        <f t="shared" si="96"/>
        <v>1.181</v>
      </c>
      <c r="FO117" s="102">
        <f t="shared" si="96"/>
        <v>1.171</v>
      </c>
      <c r="FP117" s="102">
        <f t="shared" si="96"/>
        <v>1.202</v>
      </c>
      <c r="FQ117" s="102">
        <f t="shared" si="96"/>
        <v>1.163</v>
      </c>
      <c r="FR117" s="102">
        <f t="shared" si="96"/>
        <v>1.143</v>
      </c>
      <c r="FS117" s="102">
        <f t="shared" si="96"/>
        <v>1.1419999999999999</v>
      </c>
      <c r="FT117" s="102">
        <f t="shared" si="96"/>
        <v>1.141</v>
      </c>
      <c r="FU117" s="102">
        <f t="shared" si="96"/>
        <v>1.1919999999999999</v>
      </c>
      <c r="FV117" s="102">
        <f t="shared" si="96"/>
        <v>1.143</v>
      </c>
      <c r="FW117" s="102">
        <f t="shared" si="96"/>
        <v>1.1419999999999999</v>
      </c>
      <c r="FX117" s="102">
        <f t="shared" si="96"/>
        <v>1.1910000000000001</v>
      </c>
      <c r="FY117" s="42"/>
      <c r="FZ117" s="28"/>
      <c r="GA117" s="5"/>
      <c r="GB117" s="42"/>
      <c r="GC117" s="42"/>
      <c r="GD117" s="42"/>
      <c r="GE117" s="5"/>
      <c r="GF117" s="5"/>
      <c r="GG117" s="5"/>
      <c r="GH117" s="5"/>
      <c r="GI117" s="5"/>
      <c r="GJ117" s="5"/>
      <c r="GK117" s="5"/>
      <c r="GL117" s="5"/>
      <c r="GM117" s="5"/>
      <c r="GN117" s="99"/>
      <c r="GO117" s="99"/>
      <c r="GP117" s="99"/>
      <c r="GQ117" s="99"/>
      <c r="GR117" s="99"/>
      <c r="GS117" s="99"/>
      <c r="GT117" s="99"/>
      <c r="GU117" s="99"/>
      <c r="GV117" s="99"/>
    </row>
    <row r="118" spans="1:204" x14ac:dyDescent="0.2">
      <c r="A118" s="3" t="s">
        <v>404</v>
      </c>
      <c r="B118" s="18" t="s">
        <v>405</v>
      </c>
      <c r="C118" s="42">
        <f t="shared" ref="C118:BN118" si="97">+C32</f>
        <v>5843.26</v>
      </c>
      <c r="D118" s="42">
        <f t="shared" si="97"/>
        <v>5843.26</v>
      </c>
      <c r="E118" s="42">
        <f t="shared" si="97"/>
        <v>5843.26</v>
      </c>
      <c r="F118" s="42">
        <f t="shared" si="97"/>
        <v>5843.26</v>
      </c>
      <c r="G118" s="42">
        <f t="shared" si="97"/>
        <v>5843.26</v>
      </c>
      <c r="H118" s="42">
        <f t="shared" si="97"/>
        <v>5843.26</v>
      </c>
      <c r="I118" s="42">
        <f t="shared" si="97"/>
        <v>5843.26</v>
      </c>
      <c r="J118" s="42">
        <f t="shared" si="97"/>
        <v>5843.26</v>
      </c>
      <c r="K118" s="42">
        <f t="shared" si="97"/>
        <v>5843.26</v>
      </c>
      <c r="L118" s="42">
        <f t="shared" si="97"/>
        <v>5843.26</v>
      </c>
      <c r="M118" s="42">
        <f t="shared" si="97"/>
        <v>5843.26</v>
      </c>
      <c r="N118" s="42">
        <f t="shared" si="97"/>
        <v>5843.26</v>
      </c>
      <c r="O118" s="42">
        <f t="shared" si="97"/>
        <v>5843.26</v>
      </c>
      <c r="P118" s="42">
        <f t="shared" si="97"/>
        <v>5843.26</v>
      </c>
      <c r="Q118" s="42">
        <f t="shared" si="97"/>
        <v>5843.26</v>
      </c>
      <c r="R118" s="42">
        <f t="shared" si="97"/>
        <v>5843.26</v>
      </c>
      <c r="S118" s="42">
        <f t="shared" si="97"/>
        <v>5843.26</v>
      </c>
      <c r="T118" s="42">
        <f t="shared" si="97"/>
        <v>5843.26</v>
      </c>
      <c r="U118" s="42">
        <f t="shared" si="97"/>
        <v>5843.26</v>
      </c>
      <c r="V118" s="42">
        <f t="shared" si="97"/>
        <v>5843.26</v>
      </c>
      <c r="W118" s="43">
        <f t="shared" si="97"/>
        <v>5843.26</v>
      </c>
      <c r="X118" s="42">
        <f t="shared" si="97"/>
        <v>5843.26</v>
      </c>
      <c r="Y118" s="42">
        <f t="shared" si="97"/>
        <v>5843.26</v>
      </c>
      <c r="Z118" s="42">
        <f t="shared" si="97"/>
        <v>5843.26</v>
      </c>
      <c r="AA118" s="42">
        <f t="shared" si="97"/>
        <v>5843.26</v>
      </c>
      <c r="AB118" s="42">
        <f t="shared" si="97"/>
        <v>5843.26</v>
      </c>
      <c r="AC118" s="42">
        <f t="shared" si="97"/>
        <v>5843.26</v>
      </c>
      <c r="AD118" s="42">
        <f t="shared" si="97"/>
        <v>5843.26</v>
      </c>
      <c r="AE118" s="42">
        <f t="shared" si="97"/>
        <v>5843.26</v>
      </c>
      <c r="AF118" s="42">
        <f t="shared" si="97"/>
        <v>5843.26</v>
      </c>
      <c r="AG118" s="42">
        <f t="shared" si="97"/>
        <v>5843.26</v>
      </c>
      <c r="AH118" s="42">
        <f t="shared" si="97"/>
        <v>5843.26</v>
      </c>
      <c r="AI118" s="42">
        <f t="shared" si="97"/>
        <v>5843.26</v>
      </c>
      <c r="AJ118" s="42">
        <f t="shared" si="97"/>
        <v>5843.26</v>
      </c>
      <c r="AK118" s="42">
        <f t="shared" si="97"/>
        <v>5843.26</v>
      </c>
      <c r="AL118" s="42">
        <f t="shared" si="97"/>
        <v>5843.26</v>
      </c>
      <c r="AM118" s="42">
        <f t="shared" si="97"/>
        <v>5843.26</v>
      </c>
      <c r="AN118" s="42">
        <f t="shared" si="97"/>
        <v>5843.26</v>
      </c>
      <c r="AO118" s="42">
        <f t="shared" si="97"/>
        <v>5843.26</v>
      </c>
      <c r="AP118" s="42">
        <f t="shared" si="97"/>
        <v>5843.26</v>
      </c>
      <c r="AQ118" s="42">
        <f t="shared" si="97"/>
        <v>5843.26</v>
      </c>
      <c r="AR118" s="42">
        <f t="shared" si="97"/>
        <v>5843.26</v>
      </c>
      <c r="AS118" s="42">
        <f t="shared" si="97"/>
        <v>5843.26</v>
      </c>
      <c r="AT118" s="42">
        <f t="shared" si="97"/>
        <v>5843.26</v>
      </c>
      <c r="AU118" s="42">
        <f t="shared" si="97"/>
        <v>5843.26</v>
      </c>
      <c r="AV118" s="42">
        <f t="shared" si="97"/>
        <v>5843.26</v>
      </c>
      <c r="AW118" s="42">
        <f t="shared" si="97"/>
        <v>5843.26</v>
      </c>
      <c r="AX118" s="42">
        <f t="shared" si="97"/>
        <v>5843.26</v>
      </c>
      <c r="AY118" s="42">
        <f t="shared" si="97"/>
        <v>5843.26</v>
      </c>
      <c r="AZ118" s="42">
        <f t="shared" si="97"/>
        <v>5843.26</v>
      </c>
      <c r="BA118" s="42">
        <f t="shared" si="97"/>
        <v>5843.26</v>
      </c>
      <c r="BB118" s="42">
        <f t="shared" si="97"/>
        <v>5843.26</v>
      </c>
      <c r="BC118" s="42">
        <f t="shared" si="97"/>
        <v>5843.26</v>
      </c>
      <c r="BD118" s="42">
        <f t="shared" si="97"/>
        <v>5843.26</v>
      </c>
      <c r="BE118" s="42">
        <f t="shared" si="97"/>
        <v>5843.26</v>
      </c>
      <c r="BF118" s="42">
        <f t="shared" si="97"/>
        <v>5843.26</v>
      </c>
      <c r="BG118" s="42">
        <f t="shared" si="97"/>
        <v>5843.26</v>
      </c>
      <c r="BH118" s="42">
        <f t="shared" si="97"/>
        <v>5843.26</v>
      </c>
      <c r="BI118" s="42">
        <f t="shared" si="97"/>
        <v>5843.26</v>
      </c>
      <c r="BJ118" s="42">
        <f t="shared" si="97"/>
        <v>5843.26</v>
      </c>
      <c r="BK118" s="42">
        <f t="shared" si="97"/>
        <v>5843.26</v>
      </c>
      <c r="BL118" s="42">
        <f t="shared" si="97"/>
        <v>5843.26</v>
      </c>
      <c r="BM118" s="42">
        <f t="shared" si="97"/>
        <v>5843.26</v>
      </c>
      <c r="BN118" s="42">
        <f t="shared" si="97"/>
        <v>5843.26</v>
      </c>
      <c r="BO118" s="42">
        <f t="shared" ref="BO118:DZ118" si="98">+BO32</f>
        <v>5843.26</v>
      </c>
      <c r="BP118" s="42">
        <f t="shared" si="98"/>
        <v>5843.26</v>
      </c>
      <c r="BQ118" s="42">
        <f t="shared" si="98"/>
        <v>5843.26</v>
      </c>
      <c r="BR118" s="42">
        <f t="shared" si="98"/>
        <v>5843.26</v>
      </c>
      <c r="BS118" s="42">
        <f t="shared" si="98"/>
        <v>5843.26</v>
      </c>
      <c r="BT118" s="42">
        <f t="shared" si="98"/>
        <v>5843.26</v>
      </c>
      <c r="BU118" s="42">
        <f t="shared" si="98"/>
        <v>5843.26</v>
      </c>
      <c r="BV118" s="42">
        <f t="shared" si="98"/>
        <v>5843.26</v>
      </c>
      <c r="BW118" s="42">
        <f t="shared" si="98"/>
        <v>5843.26</v>
      </c>
      <c r="BX118" s="42">
        <f t="shared" si="98"/>
        <v>5843.26</v>
      </c>
      <c r="BY118" s="42">
        <f t="shared" si="98"/>
        <v>5843.26</v>
      </c>
      <c r="BZ118" s="42">
        <f t="shared" si="98"/>
        <v>5843.26</v>
      </c>
      <c r="CA118" s="42">
        <f t="shared" si="98"/>
        <v>5843.26</v>
      </c>
      <c r="CB118" s="42">
        <f t="shared" si="98"/>
        <v>5843.26</v>
      </c>
      <c r="CC118" s="42">
        <f t="shared" si="98"/>
        <v>5843.26</v>
      </c>
      <c r="CD118" s="42">
        <f t="shared" si="98"/>
        <v>5843.26</v>
      </c>
      <c r="CE118" s="42">
        <f t="shared" si="98"/>
        <v>5843.26</v>
      </c>
      <c r="CF118" s="42">
        <f t="shared" si="98"/>
        <v>5843.26</v>
      </c>
      <c r="CG118" s="42">
        <f t="shared" si="98"/>
        <v>5843.26</v>
      </c>
      <c r="CH118" s="42">
        <f t="shared" si="98"/>
        <v>5843.26</v>
      </c>
      <c r="CI118" s="42">
        <f t="shared" si="98"/>
        <v>5843.26</v>
      </c>
      <c r="CJ118" s="42">
        <f t="shared" si="98"/>
        <v>5843.26</v>
      </c>
      <c r="CK118" s="42">
        <f t="shared" si="98"/>
        <v>5843.26</v>
      </c>
      <c r="CL118" s="42">
        <f t="shared" si="98"/>
        <v>5843.26</v>
      </c>
      <c r="CM118" s="42">
        <f t="shared" si="98"/>
        <v>5843.26</v>
      </c>
      <c r="CN118" s="42">
        <f t="shared" si="98"/>
        <v>5843.26</v>
      </c>
      <c r="CO118" s="42">
        <f t="shared" si="98"/>
        <v>5843.26</v>
      </c>
      <c r="CP118" s="42">
        <f t="shared" si="98"/>
        <v>5843.26</v>
      </c>
      <c r="CQ118" s="42">
        <f t="shared" si="98"/>
        <v>5843.26</v>
      </c>
      <c r="CR118" s="42">
        <f t="shared" si="98"/>
        <v>5843.26</v>
      </c>
      <c r="CS118" s="42">
        <f t="shared" si="98"/>
        <v>5843.26</v>
      </c>
      <c r="CT118" s="42">
        <f t="shared" si="98"/>
        <v>5843.26</v>
      </c>
      <c r="CU118" s="42">
        <f t="shared" si="98"/>
        <v>5843.26</v>
      </c>
      <c r="CV118" s="42">
        <f t="shared" si="98"/>
        <v>5843.26</v>
      </c>
      <c r="CW118" s="42">
        <f t="shared" si="98"/>
        <v>5843.26</v>
      </c>
      <c r="CX118" s="42">
        <f t="shared" si="98"/>
        <v>5843.26</v>
      </c>
      <c r="CY118" s="42">
        <f t="shared" si="98"/>
        <v>5843.26</v>
      </c>
      <c r="CZ118" s="42">
        <f t="shared" si="98"/>
        <v>5843.26</v>
      </c>
      <c r="DA118" s="42">
        <f t="shared" si="98"/>
        <v>5843.26</v>
      </c>
      <c r="DB118" s="42">
        <f t="shared" si="98"/>
        <v>5843.26</v>
      </c>
      <c r="DC118" s="42">
        <f t="shared" si="98"/>
        <v>5843.26</v>
      </c>
      <c r="DD118" s="42">
        <f t="shared" si="98"/>
        <v>5843.26</v>
      </c>
      <c r="DE118" s="42">
        <f t="shared" si="98"/>
        <v>5843.26</v>
      </c>
      <c r="DF118" s="42">
        <f t="shared" si="98"/>
        <v>5843.26</v>
      </c>
      <c r="DG118" s="42">
        <f t="shared" si="98"/>
        <v>5843.26</v>
      </c>
      <c r="DH118" s="42">
        <f t="shared" si="98"/>
        <v>5843.26</v>
      </c>
      <c r="DI118" s="42">
        <f t="shared" si="98"/>
        <v>5843.26</v>
      </c>
      <c r="DJ118" s="42">
        <f t="shared" si="98"/>
        <v>5843.26</v>
      </c>
      <c r="DK118" s="42">
        <f t="shared" si="98"/>
        <v>5843.26</v>
      </c>
      <c r="DL118" s="42">
        <f t="shared" si="98"/>
        <v>5843.26</v>
      </c>
      <c r="DM118" s="42">
        <f t="shared" si="98"/>
        <v>5843.26</v>
      </c>
      <c r="DN118" s="42">
        <f t="shared" si="98"/>
        <v>5843.26</v>
      </c>
      <c r="DO118" s="42">
        <f t="shared" si="98"/>
        <v>5843.26</v>
      </c>
      <c r="DP118" s="42">
        <f t="shared" si="98"/>
        <v>5843.26</v>
      </c>
      <c r="DQ118" s="42">
        <f t="shared" si="98"/>
        <v>5843.26</v>
      </c>
      <c r="DR118" s="42">
        <f t="shared" si="98"/>
        <v>5843.26</v>
      </c>
      <c r="DS118" s="42">
        <f t="shared" si="98"/>
        <v>5843.26</v>
      </c>
      <c r="DT118" s="42">
        <f t="shared" si="98"/>
        <v>5843.26</v>
      </c>
      <c r="DU118" s="42">
        <f t="shared" si="98"/>
        <v>5843.26</v>
      </c>
      <c r="DV118" s="42">
        <f t="shared" si="98"/>
        <v>5843.26</v>
      </c>
      <c r="DW118" s="42">
        <f t="shared" si="98"/>
        <v>5843.26</v>
      </c>
      <c r="DX118" s="42">
        <f t="shared" si="98"/>
        <v>5843.26</v>
      </c>
      <c r="DY118" s="42">
        <f t="shared" si="98"/>
        <v>5843.26</v>
      </c>
      <c r="DZ118" s="42">
        <f t="shared" si="98"/>
        <v>5843.26</v>
      </c>
      <c r="EA118" s="42">
        <f t="shared" ref="EA118:FX118" si="99">+EA32</f>
        <v>5843.26</v>
      </c>
      <c r="EB118" s="42">
        <f t="shared" si="99"/>
        <v>5843.26</v>
      </c>
      <c r="EC118" s="42">
        <f t="shared" si="99"/>
        <v>5843.26</v>
      </c>
      <c r="ED118" s="42">
        <f t="shared" si="99"/>
        <v>5843.26</v>
      </c>
      <c r="EE118" s="42">
        <f t="shared" si="99"/>
        <v>5843.26</v>
      </c>
      <c r="EF118" s="42">
        <f t="shared" si="99"/>
        <v>5843.26</v>
      </c>
      <c r="EG118" s="42">
        <f t="shared" si="99"/>
        <v>5843.26</v>
      </c>
      <c r="EH118" s="42">
        <f t="shared" si="99"/>
        <v>5843.26</v>
      </c>
      <c r="EI118" s="42">
        <f t="shared" si="99"/>
        <v>5843.26</v>
      </c>
      <c r="EJ118" s="42">
        <f t="shared" si="99"/>
        <v>5843.26</v>
      </c>
      <c r="EK118" s="42">
        <f t="shared" si="99"/>
        <v>5843.26</v>
      </c>
      <c r="EL118" s="42">
        <f t="shared" si="99"/>
        <v>5843.26</v>
      </c>
      <c r="EM118" s="42">
        <f t="shared" si="99"/>
        <v>5843.26</v>
      </c>
      <c r="EN118" s="42">
        <f t="shared" si="99"/>
        <v>5843.26</v>
      </c>
      <c r="EO118" s="42">
        <f t="shared" si="99"/>
        <v>5843.26</v>
      </c>
      <c r="EP118" s="42">
        <f t="shared" si="99"/>
        <v>5843.26</v>
      </c>
      <c r="EQ118" s="42">
        <f t="shared" si="99"/>
        <v>5843.26</v>
      </c>
      <c r="ER118" s="42">
        <f t="shared" si="99"/>
        <v>5843.26</v>
      </c>
      <c r="ES118" s="42">
        <f t="shared" si="99"/>
        <v>5843.26</v>
      </c>
      <c r="ET118" s="42">
        <f t="shared" si="99"/>
        <v>5843.26</v>
      </c>
      <c r="EU118" s="42">
        <f t="shared" si="99"/>
        <v>5843.26</v>
      </c>
      <c r="EV118" s="42">
        <f t="shared" si="99"/>
        <v>5843.26</v>
      </c>
      <c r="EW118" s="42">
        <f t="shared" si="99"/>
        <v>5843.26</v>
      </c>
      <c r="EX118" s="42">
        <f t="shared" si="99"/>
        <v>5843.26</v>
      </c>
      <c r="EY118" s="42">
        <f t="shared" si="99"/>
        <v>5843.26</v>
      </c>
      <c r="EZ118" s="42">
        <f t="shared" si="99"/>
        <v>5843.26</v>
      </c>
      <c r="FA118" s="42">
        <f t="shared" si="99"/>
        <v>5843.26</v>
      </c>
      <c r="FB118" s="42">
        <f t="shared" si="99"/>
        <v>5843.26</v>
      </c>
      <c r="FC118" s="42">
        <f t="shared" si="99"/>
        <v>5843.26</v>
      </c>
      <c r="FD118" s="42">
        <f t="shared" si="99"/>
        <v>5843.26</v>
      </c>
      <c r="FE118" s="42">
        <f t="shared" si="99"/>
        <v>5843.26</v>
      </c>
      <c r="FF118" s="42">
        <f t="shared" si="99"/>
        <v>5843.26</v>
      </c>
      <c r="FG118" s="42">
        <f t="shared" si="99"/>
        <v>5843.26</v>
      </c>
      <c r="FH118" s="42">
        <f t="shared" si="99"/>
        <v>5843.26</v>
      </c>
      <c r="FI118" s="42">
        <f t="shared" si="99"/>
        <v>5843.26</v>
      </c>
      <c r="FJ118" s="42">
        <f t="shared" si="99"/>
        <v>5843.26</v>
      </c>
      <c r="FK118" s="42">
        <f t="shared" si="99"/>
        <v>5843.26</v>
      </c>
      <c r="FL118" s="42">
        <f t="shared" si="99"/>
        <v>5843.26</v>
      </c>
      <c r="FM118" s="42">
        <f t="shared" si="99"/>
        <v>5843.26</v>
      </c>
      <c r="FN118" s="42">
        <f t="shared" si="99"/>
        <v>5843.26</v>
      </c>
      <c r="FO118" s="42">
        <f t="shared" si="99"/>
        <v>5843.26</v>
      </c>
      <c r="FP118" s="42">
        <f t="shared" si="99"/>
        <v>5843.26</v>
      </c>
      <c r="FQ118" s="42">
        <f t="shared" si="99"/>
        <v>5843.26</v>
      </c>
      <c r="FR118" s="42">
        <f t="shared" si="99"/>
        <v>5843.26</v>
      </c>
      <c r="FS118" s="42">
        <f t="shared" si="99"/>
        <v>5843.26</v>
      </c>
      <c r="FT118" s="42">
        <f t="shared" si="99"/>
        <v>5843.26</v>
      </c>
      <c r="FU118" s="42">
        <f t="shared" si="99"/>
        <v>5843.26</v>
      </c>
      <c r="FV118" s="42">
        <f t="shared" si="99"/>
        <v>5843.26</v>
      </c>
      <c r="FW118" s="42">
        <f t="shared" si="99"/>
        <v>5843.26</v>
      </c>
      <c r="FX118" s="42">
        <f t="shared" si="99"/>
        <v>5843.26</v>
      </c>
      <c r="FY118" s="42"/>
      <c r="FZ118" s="42"/>
      <c r="GA118" s="42"/>
      <c r="GB118" s="42"/>
      <c r="GC118" s="42"/>
      <c r="GD118" s="42"/>
      <c r="GE118" s="5"/>
      <c r="GF118" s="5"/>
      <c r="GG118" s="5"/>
      <c r="GH118" s="5"/>
      <c r="GI118" s="5"/>
      <c r="GJ118" s="5"/>
      <c r="GK118" s="5"/>
      <c r="GL118" s="5"/>
      <c r="GM118" s="5"/>
    </row>
    <row r="119" spans="1:204" x14ac:dyDescent="0.2">
      <c r="A119" s="3" t="s">
        <v>406</v>
      </c>
      <c r="B119" s="18" t="s">
        <v>407</v>
      </c>
      <c r="C119" s="28">
        <f t="shared" ref="C119:BN119" si="100">1-C112</f>
        <v>0.11519999999999997</v>
      </c>
      <c r="D119" s="28">
        <f t="shared" si="100"/>
        <v>9.4999999999999973E-2</v>
      </c>
      <c r="E119" s="28">
        <f t="shared" si="100"/>
        <v>0.11529999999999996</v>
      </c>
      <c r="F119" s="28">
        <f t="shared" si="100"/>
        <v>0.10760000000000003</v>
      </c>
      <c r="G119" s="28">
        <f t="shared" si="100"/>
        <v>0.1573</v>
      </c>
      <c r="H119" s="28">
        <f t="shared" si="100"/>
        <v>0.15969999999999995</v>
      </c>
      <c r="I119" s="28">
        <f t="shared" si="100"/>
        <v>0.11060000000000003</v>
      </c>
      <c r="J119" s="28">
        <f t="shared" si="100"/>
        <v>0.13800000000000001</v>
      </c>
      <c r="K119" s="28">
        <f t="shared" si="100"/>
        <v>0.18510000000000004</v>
      </c>
      <c r="L119" s="28">
        <f t="shared" si="100"/>
        <v>0.13419999999999999</v>
      </c>
      <c r="M119" s="28">
        <f t="shared" si="100"/>
        <v>0.14349999999999996</v>
      </c>
      <c r="N119" s="28">
        <f t="shared" si="100"/>
        <v>9.4999999999999973E-2</v>
      </c>
      <c r="O119" s="28">
        <f t="shared" si="100"/>
        <v>0.10860000000000003</v>
      </c>
      <c r="P119" s="28">
        <f t="shared" si="100"/>
        <v>0.19359999999999999</v>
      </c>
      <c r="Q119" s="28">
        <f t="shared" si="100"/>
        <v>9.4999999999999973E-2</v>
      </c>
      <c r="R119" s="28">
        <f t="shared" si="100"/>
        <v>0.17300000000000004</v>
      </c>
      <c r="S119" s="28">
        <f t="shared" si="100"/>
        <v>0.14419999999999999</v>
      </c>
      <c r="T119" s="28">
        <f t="shared" si="100"/>
        <v>0.19479999999999997</v>
      </c>
      <c r="U119" s="28">
        <f t="shared" si="100"/>
        <v>0.20009999999999994</v>
      </c>
      <c r="V119" s="28">
        <f t="shared" si="100"/>
        <v>0.18679999999999997</v>
      </c>
      <c r="W119" s="29">
        <f t="shared" si="100"/>
        <v>0.19010000000000005</v>
      </c>
      <c r="X119" s="28">
        <f t="shared" si="100"/>
        <v>0.20099999999999996</v>
      </c>
      <c r="Y119" s="28">
        <f t="shared" si="100"/>
        <v>0.17300000000000004</v>
      </c>
      <c r="Z119" s="28">
        <f t="shared" si="100"/>
        <v>0.18710000000000004</v>
      </c>
      <c r="AA119" s="28">
        <f t="shared" si="100"/>
        <v>9.7500000000000031E-2</v>
      </c>
      <c r="AB119" s="28">
        <f t="shared" si="100"/>
        <v>9.6300000000000052E-2</v>
      </c>
      <c r="AC119" s="28">
        <f t="shared" si="100"/>
        <v>0.16049999999999998</v>
      </c>
      <c r="AD119" s="28">
        <f t="shared" si="100"/>
        <v>0.15539999999999998</v>
      </c>
      <c r="AE119" s="28">
        <f t="shared" si="100"/>
        <v>0.19689999999999996</v>
      </c>
      <c r="AF119" s="28">
        <f t="shared" si="100"/>
        <v>0.19289999999999996</v>
      </c>
      <c r="AG119" s="28">
        <f t="shared" si="100"/>
        <v>0.16139999999999999</v>
      </c>
      <c r="AH119" s="28">
        <f t="shared" si="100"/>
        <v>0.15690000000000004</v>
      </c>
      <c r="AI119" s="28">
        <f t="shared" si="100"/>
        <v>0.18279999999999996</v>
      </c>
      <c r="AJ119" s="28">
        <f t="shared" si="100"/>
        <v>0.18859999999999999</v>
      </c>
      <c r="AK119" s="28">
        <f t="shared" si="100"/>
        <v>0.19040000000000001</v>
      </c>
      <c r="AL119" s="28">
        <f t="shared" si="100"/>
        <v>0.18689999999999996</v>
      </c>
      <c r="AM119" s="28">
        <f t="shared" si="100"/>
        <v>0.1744</v>
      </c>
      <c r="AN119" s="28">
        <f t="shared" si="100"/>
        <v>0.17669999999999997</v>
      </c>
      <c r="AO119" s="28">
        <f t="shared" si="100"/>
        <v>0.12319999999999998</v>
      </c>
      <c r="AP119" s="28">
        <f t="shared" si="100"/>
        <v>9.4999999999999973E-2</v>
      </c>
      <c r="AQ119" s="28">
        <f t="shared" si="100"/>
        <v>0.18700000000000006</v>
      </c>
      <c r="AR119" s="28">
        <f t="shared" si="100"/>
        <v>9.4999999999999973E-2</v>
      </c>
      <c r="AS119" s="28">
        <f t="shared" si="100"/>
        <v>0.11699999999999999</v>
      </c>
      <c r="AT119" s="28">
        <f t="shared" si="100"/>
        <v>0.13580000000000003</v>
      </c>
      <c r="AU119" s="28">
        <f t="shared" si="100"/>
        <v>0.18130000000000002</v>
      </c>
      <c r="AV119" s="28">
        <f t="shared" si="100"/>
        <v>0.18489999999999995</v>
      </c>
      <c r="AW119" s="28">
        <f t="shared" si="100"/>
        <v>0.19030000000000002</v>
      </c>
      <c r="AX119" s="28">
        <f t="shared" si="100"/>
        <v>0.20140000000000002</v>
      </c>
      <c r="AY119" s="28">
        <f t="shared" si="100"/>
        <v>0.17149999999999999</v>
      </c>
      <c r="AZ119" s="28">
        <f t="shared" si="100"/>
        <v>0.11260000000000003</v>
      </c>
      <c r="BA119" s="28">
        <f t="shared" si="100"/>
        <v>0.11419999999999997</v>
      </c>
      <c r="BB119" s="28">
        <f t="shared" si="100"/>
        <v>0.11539999999999995</v>
      </c>
      <c r="BC119" s="28">
        <f t="shared" si="100"/>
        <v>9.4999999999999973E-2</v>
      </c>
      <c r="BD119" s="28">
        <f t="shared" si="100"/>
        <v>0.12649999999999995</v>
      </c>
      <c r="BE119" s="28">
        <f t="shared" si="100"/>
        <v>0.14480000000000004</v>
      </c>
      <c r="BF119" s="28">
        <f t="shared" si="100"/>
        <v>0.10160000000000002</v>
      </c>
      <c r="BG119" s="28">
        <f t="shared" si="100"/>
        <v>0.15959999999999996</v>
      </c>
      <c r="BH119" s="28">
        <f t="shared" si="100"/>
        <v>0.16920000000000002</v>
      </c>
      <c r="BI119" s="28">
        <f t="shared" si="100"/>
        <v>0.18969999999999998</v>
      </c>
      <c r="BJ119" s="28">
        <f t="shared" si="100"/>
        <v>0.11960000000000004</v>
      </c>
      <c r="BK119" s="28">
        <f t="shared" si="100"/>
        <v>0.1089</v>
      </c>
      <c r="BL119" s="28">
        <f t="shared" si="100"/>
        <v>0.19259999999999999</v>
      </c>
      <c r="BM119" s="28">
        <f t="shared" si="100"/>
        <v>0.18530000000000002</v>
      </c>
      <c r="BN119" s="28">
        <f t="shared" si="100"/>
        <v>0.12970000000000004</v>
      </c>
      <c r="BO119" s="28">
        <f t="shared" ref="BO119:DZ119" si="101">1-BO112</f>
        <v>0.14039999999999997</v>
      </c>
      <c r="BP119" s="28">
        <f t="shared" si="101"/>
        <v>0.19069999999999998</v>
      </c>
      <c r="BQ119" s="28">
        <f t="shared" si="101"/>
        <v>0.12119999999999997</v>
      </c>
      <c r="BR119" s="28">
        <f t="shared" si="101"/>
        <v>0.12580000000000002</v>
      </c>
      <c r="BS119" s="28">
        <f t="shared" si="101"/>
        <v>0.15439999999999998</v>
      </c>
      <c r="BT119" s="28">
        <f t="shared" si="101"/>
        <v>0.1825</v>
      </c>
      <c r="BU119" s="28">
        <f t="shared" si="101"/>
        <v>0.17600000000000005</v>
      </c>
      <c r="BV119" s="28">
        <f t="shared" si="101"/>
        <v>0.14980000000000004</v>
      </c>
      <c r="BW119" s="28">
        <f t="shared" si="101"/>
        <v>0.13980000000000004</v>
      </c>
      <c r="BX119" s="28">
        <f t="shared" si="101"/>
        <v>0.19889999999999997</v>
      </c>
      <c r="BY119" s="28">
        <f t="shared" si="101"/>
        <v>0.17210000000000003</v>
      </c>
      <c r="BZ119" s="28">
        <f t="shared" si="101"/>
        <v>0.18969999999999998</v>
      </c>
      <c r="CA119" s="28">
        <f t="shared" si="101"/>
        <v>0.19199999999999995</v>
      </c>
      <c r="CB119" s="28">
        <f t="shared" si="101"/>
        <v>9.4999999999999973E-2</v>
      </c>
      <c r="CC119" s="28">
        <f t="shared" si="101"/>
        <v>0.19299999999999995</v>
      </c>
      <c r="CD119" s="28">
        <f t="shared" si="101"/>
        <v>0.19899999999999995</v>
      </c>
      <c r="CE119" s="28">
        <f t="shared" si="101"/>
        <v>0.19450000000000001</v>
      </c>
      <c r="CF119" s="28">
        <f t="shared" si="101"/>
        <v>0.19610000000000005</v>
      </c>
      <c r="CG119" s="28">
        <f t="shared" si="101"/>
        <v>0.19310000000000005</v>
      </c>
      <c r="CH119" s="28">
        <f t="shared" si="101"/>
        <v>0.19620000000000004</v>
      </c>
      <c r="CI119" s="28">
        <f t="shared" si="101"/>
        <v>0.16639999999999999</v>
      </c>
      <c r="CJ119" s="28">
        <f t="shared" si="101"/>
        <v>0.15569999999999995</v>
      </c>
      <c r="CK119" s="28">
        <f t="shared" si="101"/>
        <v>0.12439999999999996</v>
      </c>
      <c r="CL119" s="28">
        <f t="shared" si="101"/>
        <v>0.14800000000000002</v>
      </c>
      <c r="CM119" s="28">
        <f t="shared" si="101"/>
        <v>0.16579999999999995</v>
      </c>
      <c r="CN119" s="28">
        <f t="shared" si="101"/>
        <v>9.7500000000000031E-2</v>
      </c>
      <c r="CO119" s="28">
        <f t="shared" si="101"/>
        <v>0.10860000000000003</v>
      </c>
      <c r="CP119" s="28">
        <f t="shared" si="101"/>
        <v>0.15480000000000005</v>
      </c>
      <c r="CQ119" s="28">
        <f t="shared" si="101"/>
        <v>0.14639999999999997</v>
      </c>
      <c r="CR119" s="28">
        <f t="shared" si="101"/>
        <v>0.19169999999999998</v>
      </c>
      <c r="CS119" s="28">
        <f t="shared" si="101"/>
        <v>0.18069999999999997</v>
      </c>
      <c r="CT119" s="28">
        <f t="shared" si="101"/>
        <v>0.19769999999999999</v>
      </c>
      <c r="CU119" s="28">
        <f t="shared" si="101"/>
        <v>0.1764</v>
      </c>
      <c r="CV119" s="28">
        <f t="shared" si="101"/>
        <v>0.20050000000000001</v>
      </c>
      <c r="CW119" s="28">
        <f t="shared" si="101"/>
        <v>0.19369999999999998</v>
      </c>
      <c r="CX119" s="28">
        <f t="shared" si="101"/>
        <v>0.17559999999999998</v>
      </c>
      <c r="CY119" s="28">
        <f t="shared" si="101"/>
        <v>0.19540000000000002</v>
      </c>
      <c r="CZ119" s="28">
        <f t="shared" si="101"/>
        <v>0.1371</v>
      </c>
      <c r="DA119" s="28">
        <f t="shared" si="101"/>
        <v>0.19179999999999997</v>
      </c>
      <c r="DB119" s="28">
        <f t="shared" si="101"/>
        <v>0.18389999999999995</v>
      </c>
      <c r="DC119" s="28">
        <f t="shared" si="101"/>
        <v>0.19230000000000003</v>
      </c>
      <c r="DD119" s="28">
        <f t="shared" si="101"/>
        <v>0.19640000000000002</v>
      </c>
      <c r="DE119" s="28">
        <f t="shared" si="101"/>
        <v>0.17420000000000002</v>
      </c>
      <c r="DF119" s="28">
        <f t="shared" si="101"/>
        <v>0.10260000000000002</v>
      </c>
      <c r="DG119" s="28">
        <f t="shared" si="101"/>
        <v>0.19820000000000004</v>
      </c>
      <c r="DH119" s="28">
        <f t="shared" si="101"/>
        <v>0.13739999999999997</v>
      </c>
      <c r="DI119" s="28">
        <f t="shared" si="101"/>
        <v>0.13449999999999995</v>
      </c>
      <c r="DJ119" s="28">
        <f t="shared" si="101"/>
        <v>0.16700000000000004</v>
      </c>
      <c r="DK119" s="28">
        <f t="shared" si="101"/>
        <v>0.17949999999999999</v>
      </c>
      <c r="DL119" s="28">
        <f t="shared" si="101"/>
        <v>0.11850000000000005</v>
      </c>
      <c r="DM119" s="28">
        <f t="shared" si="101"/>
        <v>0.18469999999999998</v>
      </c>
      <c r="DN119" s="28">
        <f t="shared" si="101"/>
        <v>0.14400000000000002</v>
      </c>
      <c r="DO119" s="28">
        <f t="shared" si="101"/>
        <v>0.13349999999999995</v>
      </c>
      <c r="DP119" s="28">
        <f t="shared" si="101"/>
        <v>0.19130000000000003</v>
      </c>
      <c r="DQ119" s="28">
        <f t="shared" si="101"/>
        <v>0.17379999999999995</v>
      </c>
      <c r="DR119" s="28">
        <f t="shared" si="101"/>
        <v>0.1482</v>
      </c>
      <c r="DS119" s="28">
        <f t="shared" si="101"/>
        <v>0.16390000000000005</v>
      </c>
      <c r="DT119" s="28">
        <f t="shared" si="101"/>
        <v>0.19389999999999996</v>
      </c>
      <c r="DU119" s="28">
        <f t="shared" si="101"/>
        <v>0.17779999999999996</v>
      </c>
      <c r="DV119" s="28">
        <f t="shared" si="101"/>
        <v>0.19079999999999997</v>
      </c>
      <c r="DW119" s="28">
        <f t="shared" si="101"/>
        <v>0.18120000000000003</v>
      </c>
      <c r="DX119" s="28">
        <f t="shared" si="101"/>
        <v>0.19140000000000001</v>
      </c>
      <c r="DY119" s="28">
        <f t="shared" si="101"/>
        <v>0.18289999999999995</v>
      </c>
      <c r="DZ119" s="28">
        <f t="shared" si="101"/>
        <v>0.15559999999999996</v>
      </c>
      <c r="EA119" s="28">
        <f t="shared" ref="EA119:FX119" si="102">1-EA112</f>
        <v>0.17310000000000003</v>
      </c>
      <c r="EB119" s="28">
        <f t="shared" si="102"/>
        <v>0.17079999999999995</v>
      </c>
      <c r="EC119" s="28">
        <f t="shared" si="102"/>
        <v>0.18540000000000001</v>
      </c>
      <c r="ED119" s="28">
        <f t="shared" si="102"/>
        <v>0.1401</v>
      </c>
      <c r="EE119" s="28">
        <f t="shared" si="102"/>
        <v>0.18999999999999995</v>
      </c>
      <c r="EF119" s="28">
        <f t="shared" si="102"/>
        <v>0.14049999999999996</v>
      </c>
      <c r="EG119" s="28">
        <f t="shared" si="102"/>
        <v>0.1865</v>
      </c>
      <c r="EH119" s="28">
        <f t="shared" si="102"/>
        <v>0.18969999999999998</v>
      </c>
      <c r="EI119" s="28">
        <f t="shared" si="102"/>
        <v>0.10660000000000003</v>
      </c>
      <c r="EJ119" s="28">
        <f t="shared" si="102"/>
        <v>0.11419999999999997</v>
      </c>
      <c r="EK119" s="28">
        <f t="shared" si="102"/>
        <v>0.16910000000000003</v>
      </c>
      <c r="EL119" s="28">
        <f t="shared" si="102"/>
        <v>0.17469999999999997</v>
      </c>
      <c r="EM119" s="28">
        <f t="shared" si="102"/>
        <v>0.17210000000000003</v>
      </c>
      <c r="EN119" s="28">
        <f t="shared" si="102"/>
        <v>0.15490000000000004</v>
      </c>
      <c r="EO119" s="28">
        <f t="shared" si="102"/>
        <v>0.17469999999999997</v>
      </c>
      <c r="EP119" s="28">
        <f t="shared" si="102"/>
        <v>0.17949999999999999</v>
      </c>
      <c r="EQ119" s="28">
        <f t="shared" si="102"/>
        <v>0.1371</v>
      </c>
      <c r="ER119" s="28">
        <f t="shared" si="102"/>
        <v>0.17949999999999999</v>
      </c>
      <c r="ES119" s="28">
        <f t="shared" si="102"/>
        <v>0.19679999999999997</v>
      </c>
      <c r="ET119" s="28">
        <f t="shared" si="102"/>
        <v>0.19140000000000001</v>
      </c>
      <c r="EU119" s="28">
        <f t="shared" si="102"/>
        <v>0.17090000000000005</v>
      </c>
      <c r="EV119" s="28">
        <f t="shared" si="102"/>
        <v>0.19989999999999997</v>
      </c>
      <c r="EW119" s="28">
        <f t="shared" si="102"/>
        <v>0.16500000000000004</v>
      </c>
      <c r="EX119" s="28">
        <f t="shared" si="102"/>
        <v>0.18759999999999999</v>
      </c>
      <c r="EY119" s="28">
        <f t="shared" si="102"/>
        <v>0.15580000000000005</v>
      </c>
      <c r="EZ119" s="28">
        <f t="shared" si="102"/>
        <v>0.19620000000000004</v>
      </c>
      <c r="FA119" s="28">
        <f t="shared" si="102"/>
        <v>0.13370000000000004</v>
      </c>
      <c r="FB119" s="28">
        <f t="shared" si="102"/>
        <v>0.17949999999999999</v>
      </c>
      <c r="FC119" s="28">
        <f t="shared" si="102"/>
        <v>0.13539999999999996</v>
      </c>
      <c r="FD119" s="28">
        <f t="shared" si="102"/>
        <v>0.18110000000000004</v>
      </c>
      <c r="FE119" s="28">
        <f t="shared" si="102"/>
        <v>0.1976</v>
      </c>
      <c r="FF119" s="28">
        <f t="shared" si="102"/>
        <v>0.19210000000000005</v>
      </c>
      <c r="FG119" s="28">
        <f t="shared" si="102"/>
        <v>0.19679999999999997</v>
      </c>
      <c r="FH119" s="28">
        <f t="shared" si="102"/>
        <v>0.19810000000000005</v>
      </c>
      <c r="FI119" s="28">
        <f t="shared" si="102"/>
        <v>0.13939999999999997</v>
      </c>
      <c r="FJ119" s="28">
        <f t="shared" si="102"/>
        <v>0.13949999999999996</v>
      </c>
      <c r="FK119" s="28">
        <f t="shared" si="102"/>
        <v>0.13770000000000004</v>
      </c>
      <c r="FL119" s="28">
        <f t="shared" si="102"/>
        <v>0.126</v>
      </c>
      <c r="FM119" s="28">
        <f t="shared" si="102"/>
        <v>0.13260000000000005</v>
      </c>
      <c r="FN119" s="28">
        <f t="shared" si="102"/>
        <v>0.10470000000000002</v>
      </c>
      <c r="FO119" s="28">
        <f t="shared" si="102"/>
        <v>0.15529999999999999</v>
      </c>
      <c r="FP119" s="28">
        <f t="shared" si="102"/>
        <v>0.13719999999999999</v>
      </c>
      <c r="FQ119" s="28">
        <f t="shared" si="102"/>
        <v>0.16379999999999995</v>
      </c>
      <c r="FR119" s="28">
        <f t="shared" si="102"/>
        <v>0.19420000000000004</v>
      </c>
      <c r="FS119" s="28">
        <f t="shared" si="102"/>
        <v>0.19310000000000005</v>
      </c>
      <c r="FT119" s="28">
        <f t="shared" si="102"/>
        <v>0.19840000000000002</v>
      </c>
      <c r="FU119" s="28">
        <f t="shared" si="102"/>
        <v>0.16510000000000002</v>
      </c>
      <c r="FV119" s="28">
        <f t="shared" si="102"/>
        <v>0.16790000000000005</v>
      </c>
      <c r="FW119" s="28">
        <f t="shared" si="102"/>
        <v>0.19399999999999995</v>
      </c>
      <c r="FX119" s="28">
        <f t="shared" si="102"/>
        <v>0.19899999999999995</v>
      </c>
      <c r="FY119" s="28"/>
      <c r="FZ119" s="42"/>
      <c r="GA119" s="42"/>
      <c r="GB119" s="42"/>
      <c r="GC119" s="42"/>
      <c r="GD119" s="42"/>
      <c r="GE119" s="5"/>
      <c r="GF119" s="5"/>
      <c r="GG119" s="5"/>
      <c r="GH119" s="5"/>
      <c r="GI119" s="5"/>
      <c r="GJ119" s="5"/>
      <c r="GK119" s="5"/>
      <c r="GL119" s="5"/>
      <c r="GM119" s="5"/>
    </row>
    <row r="120" spans="1:204" x14ac:dyDescent="0.2">
      <c r="A120" s="3" t="s">
        <v>408</v>
      </c>
      <c r="B120" s="18" t="s">
        <v>409</v>
      </c>
      <c r="C120" s="28">
        <f t="shared" ref="C120:BN120" si="103">C110</f>
        <v>1.0297000000000001</v>
      </c>
      <c r="D120" s="28">
        <f t="shared" si="103"/>
        <v>1.0297000000000001</v>
      </c>
      <c r="E120" s="28">
        <f t="shared" si="103"/>
        <v>1.0297000000000001</v>
      </c>
      <c r="F120" s="28">
        <f t="shared" si="103"/>
        <v>1.0297000000000001</v>
      </c>
      <c r="G120" s="28">
        <f t="shared" si="103"/>
        <v>1.1214999999999999</v>
      </c>
      <c r="H120" s="28">
        <f t="shared" si="103"/>
        <v>1.1377999999999999</v>
      </c>
      <c r="I120" s="28">
        <f t="shared" si="103"/>
        <v>1.0297000000000001</v>
      </c>
      <c r="J120" s="28">
        <f t="shared" si="103"/>
        <v>1.0645</v>
      </c>
      <c r="K120" s="28">
        <f t="shared" si="103"/>
        <v>1.5127999999999999</v>
      </c>
      <c r="L120" s="28">
        <f t="shared" si="103"/>
        <v>1.0458000000000001</v>
      </c>
      <c r="M120" s="28">
        <f t="shared" si="103"/>
        <v>1.0975999999999999</v>
      </c>
      <c r="N120" s="28">
        <f t="shared" si="103"/>
        <v>1.0297000000000001</v>
      </c>
      <c r="O120" s="28">
        <f t="shared" si="103"/>
        <v>1.0297000000000001</v>
      </c>
      <c r="P120" s="28">
        <f t="shared" si="103"/>
        <v>1.9738</v>
      </c>
      <c r="Q120" s="28">
        <f t="shared" si="103"/>
        <v>1.0297000000000001</v>
      </c>
      <c r="R120" s="28">
        <f t="shared" si="103"/>
        <v>1.2262</v>
      </c>
      <c r="S120" s="28">
        <f t="shared" si="103"/>
        <v>1.0987</v>
      </c>
      <c r="T120" s="28">
        <f t="shared" si="103"/>
        <v>2.0419</v>
      </c>
      <c r="U120" s="28">
        <f t="shared" si="103"/>
        <v>2.3567</v>
      </c>
      <c r="V120" s="28">
        <f t="shared" si="103"/>
        <v>1.5747</v>
      </c>
      <c r="W120" s="29">
        <f t="shared" si="103"/>
        <v>1.7661</v>
      </c>
      <c r="X120" s="28">
        <f t="shared" si="103"/>
        <v>2.4070999999999998</v>
      </c>
      <c r="Y120" s="28">
        <f t="shared" si="103"/>
        <v>1.2259</v>
      </c>
      <c r="Z120" s="28">
        <f t="shared" si="103"/>
        <v>1.5896999999999999</v>
      </c>
      <c r="AA120" s="28">
        <f t="shared" si="103"/>
        <v>1.0297000000000001</v>
      </c>
      <c r="AB120" s="28">
        <f t="shared" si="103"/>
        <v>1.0297000000000001</v>
      </c>
      <c r="AC120" s="28">
        <f t="shared" si="103"/>
        <v>1.143</v>
      </c>
      <c r="AD120" s="28">
        <f t="shared" si="103"/>
        <v>1.1183000000000001</v>
      </c>
      <c r="AE120" s="28">
        <f t="shared" si="103"/>
        <v>2.1678999999999999</v>
      </c>
      <c r="AF120" s="28">
        <f t="shared" si="103"/>
        <v>1.9305000000000001</v>
      </c>
      <c r="AG120" s="28">
        <f t="shared" si="103"/>
        <v>1.1493</v>
      </c>
      <c r="AH120" s="28">
        <f t="shared" si="103"/>
        <v>1.1209</v>
      </c>
      <c r="AI120" s="28">
        <f t="shared" si="103"/>
        <v>1.4532</v>
      </c>
      <c r="AJ120" s="28">
        <f t="shared" si="103"/>
        <v>1.68</v>
      </c>
      <c r="AK120" s="28">
        <f t="shared" si="103"/>
        <v>1.7838000000000001</v>
      </c>
      <c r="AL120" s="28">
        <f t="shared" si="103"/>
        <v>1.5795999999999999</v>
      </c>
      <c r="AM120" s="28">
        <f t="shared" si="103"/>
        <v>1.2351000000000001</v>
      </c>
      <c r="AN120" s="28">
        <f t="shared" si="103"/>
        <v>1.2927</v>
      </c>
      <c r="AO120" s="28">
        <f t="shared" si="103"/>
        <v>1.0297000000000001</v>
      </c>
      <c r="AP120" s="28">
        <f t="shared" si="103"/>
        <v>1.0297000000000001</v>
      </c>
      <c r="AQ120" s="28">
        <f t="shared" si="103"/>
        <v>1.5826</v>
      </c>
      <c r="AR120" s="28">
        <f t="shared" si="103"/>
        <v>1.0297000000000001</v>
      </c>
      <c r="AS120" s="28">
        <f t="shared" si="103"/>
        <v>1.0297000000000001</v>
      </c>
      <c r="AT120" s="28">
        <f t="shared" si="103"/>
        <v>1.0502</v>
      </c>
      <c r="AU120" s="28">
        <f t="shared" si="103"/>
        <v>1.4142999999999999</v>
      </c>
      <c r="AV120" s="28">
        <f t="shared" si="103"/>
        <v>1.5079</v>
      </c>
      <c r="AW120" s="28">
        <f t="shared" si="103"/>
        <v>1.7778</v>
      </c>
      <c r="AX120" s="28">
        <f t="shared" si="103"/>
        <v>2.4319000000000002</v>
      </c>
      <c r="AY120" s="28">
        <f t="shared" si="103"/>
        <v>1.2161999999999999</v>
      </c>
      <c r="AZ120" s="28">
        <f t="shared" si="103"/>
        <v>1.0297000000000001</v>
      </c>
      <c r="BA120" s="28">
        <f t="shared" si="103"/>
        <v>1.0297000000000001</v>
      </c>
      <c r="BB120" s="28">
        <f t="shared" si="103"/>
        <v>1.0297000000000001</v>
      </c>
      <c r="BC120" s="28">
        <f t="shared" si="103"/>
        <v>1.0297000000000001</v>
      </c>
      <c r="BD120" s="28">
        <f t="shared" si="103"/>
        <v>1.0297000000000001</v>
      </c>
      <c r="BE120" s="28">
        <f t="shared" si="103"/>
        <v>1.0998000000000001</v>
      </c>
      <c r="BF120" s="28">
        <f t="shared" si="103"/>
        <v>1.0297000000000001</v>
      </c>
      <c r="BG120" s="28">
        <f t="shared" si="103"/>
        <v>1.137</v>
      </c>
      <c r="BH120" s="28">
        <f t="shared" si="103"/>
        <v>1.2005999999999999</v>
      </c>
      <c r="BI120" s="28">
        <f t="shared" si="103"/>
        <v>1.7405999999999999</v>
      </c>
      <c r="BJ120" s="28">
        <f t="shared" si="103"/>
        <v>1.0297000000000001</v>
      </c>
      <c r="BK120" s="28">
        <f t="shared" si="103"/>
        <v>1.0297000000000001</v>
      </c>
      <c r="BL120" s="28">
        <f t="shared" si="103"/>
        <v>1.9166000000000001</v>
      </c>
      <c r="BM120" s="28">
        <f t="shared" si="103"/>
        <v>1.5187999999999999</v>
      </c>
      <c r="BN120" s="28">
        <f t="shared" si="103"/>
        <v>1.0336000000000001</v>
      </c>
      <c r="BO120" s="28">
        <f t="shared" ref="BO120:DZ120" si="104">BO110</f>
        <v>1.0909</v>
      </c>
      <c r="BP120" s="28">
        <f t="shared" si="104"/>
        <v>1.8029999999999999</v>
      </c>
      <c r="BQ120" s="28">
        <f t="shared" si="104"/>
        <v>1.0297000000000001</v>
      </c>
      <c r="BR120" s="28">
        <f t="shared" si="104"/>
        <v>1.0297000000000001</v>
      </c>
      <c r="BS120" s="28">
        <f t="shared" si="104"/>
        <v>1.1166</v>
      </c>
      <c r="BT120" s="28">
        <f t="shared" si="104"/>
        <v>1.444</v>
      </c>
      <c r="BU120" s="28">
        <f t="shared" si="104"/>
        <v>1.2741</v>
      </c>
      <c r="BV120" s="28">
        <f t="shared" si="104"/>
        <v>1.1086</v>
      </c>
      <c r="BW120" s="28">
        <f t="shared" si="104"/>
        <v>1.0837000000000001</v>
      </c>
      <c r="BX120" s="28">
        <f t="shared" si="104"/>
        <v>2.2829999999999999</v>
      </c>
      <c r="BY120" s="28">
        <f t="shared" si="104"/>
        <v>1.2202999999999999</v>
      </c>
      <c r="BZ120" s="28">
        <f t="shared" si="104"/>
        <v>1.7439</v>
      </c>
      <c r="CA120" s="28">
        <f t="shared" si="104"/>
        <v>1.8771</v>
      </c>
      <c r="CB120" s="28">
        <f t="shared" si="104"/>
        <v>1.0297000000000001</v>
      </c>
      <c r="CC120" s="28">
        <f t="shared" si="104"/>
        <v>1.9350000000000001</v>
      </c>
      <c r="CD120" s="28">
        <f t="shared" si="104"/>
        <v>2.2924000000000002</v>
      </c>
      <c r="CE120" s="28">
        <f t="shared" si="104"/>
        <v>2.0253000000000001</v>
      </c>
      <c r="CF120" s="28">
        <f t="shared" si="104"/>
        <v>2.1185999999999998</v>
      </c>
      <c r="CG120" s="28">
        <f t="shared" si="104"/>
        <v>1.9410000000000001</v>
      </c>
      <c r="CH120" s="28">
        <f t="shared" si="104"/>
        <v>2.1257000000000001</v>
      </c>
      <c r="CI120" s="28">
        <f t="shared" si="104"/>
        <v>1.1825000000000001</v>
      </c>
      <c r="CJ120" s="28">
        <f t="shared" si="104"/>
        <v>1.1188</v>
      </c>
      <c r="CK120" s="28">
        <f t="shared" si="104"/>
        <v>1.0297000000000001</v>
      </c>
      <c r="CL120" s="28">
        <f t="shared" si="104"/>
        <v>1.1053999999999999</v>
      </c>
      <c r="CM120" s="28">
        <f t="shared" si="104"/>
        <v>1.1783999999999999</v>
      </c>
      <c r="CN120" s="28">
        <f t="shared" si="104"/>
        <v>1.0297000000000001</v>
      </c>
      <c r="CO120" s="28">
        <f t="shared" si="104"/>
        <v>1.0297000000000001</v>
      </c>
      <c r="CP120" s="28">
        <f t="shared" si="104"/>
        <v>1.1172</v>
      </c>
      <c r="CQ120" s="28">
        <f t="shared" si="104"/>
        <v>1.1027</v>
      </c>
      <c r="CR120" s="28">
        <f t="shared" si="104"/>
        <v>1.8620000000000001</v>
      </c>
      <c r="CS120" s="28">
        <f t="shared" si="104"/>
        <v>1.397</v>
      </c>
      <c r="CT120" s="28">
        <f t="shared" si="104"/>
        <v>2.2153</v>
      </c>
      <c r="CU120" s="28">
        <f t="shared" si="104"/>
        <v>1.2851999999999999</v>
      </c>
      <c r="CV120" s="28">
        <f t="shared" si="104"/>
        <v>2.3815</v>
      </c>
      <c r="CW120" s="28">
        <f t="shared" si="104"/>
        <v>1.9775</v>
      </c>
      <c r="CX120" s="28">
        <f t="shared" si="104"/>
        <v>1.2629999999999999</v>
      </c>
      <c r="CY120" s="28">
        <f t="shared" si="104"/>
        <v>2.0802</v>
      </c>
      <c r="CZ120" s="28">
        <f t="shared" si="104"/>
        <v>1.0551999999999999</v>
      </c>
      <c r="DA120" s="28">
        <f t="shared" si="104"/>
        <v>1.8662000000000001</v>
      </c>
      <c r="DB120" s="28">
        <f t="shared" si="104"/>
        <v>1.4809000000000001</v>
      </c>
      <c r="DC120" s="28">
        <f t="shared" si="104"/>
        <v>1.8939999999999999</v>
      </c>
      <c r="DD120" s="28">
        <f t="shared" si="104"/>
        <v>2.1374</v>
      </c>
      <c r="DE120" s="28">
        <f t="shared" si="104"/>
        <v>1.234</v>
      </c>
      <c r="DF120" s="28">
        <f t="shared" si="104"/>
        <v>1.0297000000000001</v>
      </c>
      <c r="DG120" s="28">
        <f t="shared" si="104"/>
        <v>2.2439</v>
      </c>
      <c r="DH120" s="28">
        <f t="shared" si="104"/>
        <v>1.0585</v>
      </c>
      <c r="DI120" s="28">
        <f t="shared" si="104"/>
        <v>1.0467</v>
      </c>
      <c r="DJ120" s="28">
        <f t="shared" si="104"/>
        <v>1.1861999999999999</v>
      </c>
      <c r="DK120" s="28">
        <f t="shared" si="104"/>
        <v>1.3662000000000001</v>
      </c>
      <c r="DL120" s="28">
        <f t="shared" si="104"/>
        <v>1.0297000000000001</v>
      </c>
      <c r="DM120" s="28">
        <f t="shared" si="104"/>
        <v>1.5409999999999999</v>
      </c>
      <c r="DN120" s="28">
        <f t="shared" si="104"/>
        <v>1.0985</v>
      </c>
      <c r="DO120" s="28">
        <f t="shared" si="104"/>
        <v>1.044</v>
      </c>
      <c r="DP120" s="28">
        <f t="shared" si="104"/>
        <v>1.8375999999999999</v>
      </c>
      <c r="DQ120" s="28">
        <f t="shared" si="104"/>
        <v>1.2317</v>
      </c>
      <c r="DR120" s="28">
        <f t="shared" si="104"/>
        <v>1.1056999999999999</v>
      </c>
      <c r="DS120" s="28">
        <f t="shared" si="104"/>
        <v>1.1657999999999999</v>
      </c>
      <c r="DT120" s="28">
        <f t="shared" si="104"/>
        <v>1.9918</v>
      </c>
      <c r="DU120" s="28">
        <f t="shared" si="104"/>
        <v>1.3221000000000001</v>
      </c>
      <c r="DV120" s="28">
        <f t="shared" si="104"/>
        <v>1.8105</v>
      </c>
      <c r="DW120" s="28">
        <f t="shared" si="104"/>
        <v>1.4112</v>
      </c>
      <c r="DX120" s="28">
        <f t="shared" si="104"/>
        <v>1.8413999999999999</v>
      </c>
      <c r="DY120" s="28">
        <f t="shared" si="104"/>
        <v>1.4557</v>
      </c>
      <c r="DZ120" s="28">
        <f t="shared" si="104"/>
        <v>1.1186</v>
      </c>
      <c r="EA120" s="28">
        <f t="shared" ref="EA120:FX120" si="105">EA110</f>
        <v>1.2267999999999999</v>
      </c>
      <c r="EB120" s="28">
        <f t="shared" si="105"/>
        <v>1.2117</v>
      </c>
      <c r="EC120" s="28">
        <f t="shared" si="105"/>
        <v>1.5215000000000001</v>
      </c>
      <c r="ED120" s="28">
        <f t="shared" si="105"/>
        <v>1.0878000000000001</v>
      </c>
      <c r="EE120" s="28">
        <f t="shared" si="105"/>
        <v>1.7608999999999999</v>
      </c>
      <c r="EF120" s="28">
        <f t="shared" si="105"/>
        <v>1.0920000000000001</v>
      </c>
      <c r="EG120" s="28">
        <f t="shared" si="105"/>
        <v>1.5569999999999999</v>
      </c>
      <c r="EH120" s="28">
        <f t="shared" si="105"/>
        <v>1.7432000000000001</v>
      </c>
      <c r="EI120" s="28">
        <f t="shared" si="105"/>
        <v>1.0297000000000001</v>
      </c>
      <c r="EJ120" s="28">
        <f t="shared" si="105"/>
        <v>1.0297000000000001</v>
      </c>
      <c r="EK120" s="28">
        <f t="shared" si="105"/>
        <v>1.2001999999999999</v>
      </c>
      <c r="EL120" s="28">
        <f t="shared" si="105"/>
        <v>1.2375</v>
      </c>
      <c r="EM120" s="28">
        <f t="shared" si="105"/>
        <v>1.2202999999999999</v>
      </c>
      <c r="EN120" s="28">
        <f t="shared" si="105"/>
        <v>1.1173</v>
      </c>
      <c r="EO120" s="28">
        <f t="shared" si="105"/>
        <v>1.2373000000000001</v>
      </c>
      <c r="EP120" s="28">
        <f t="shared" si="105"/>
        <v>1.3669</v>
      </c>
      <c r="EQ120" s="28">
        <f t="shared" si="105"/>
        <v>1.0546</v>
      </c>
      <c r="ER120" s="28">
        <f t="shared" si="105"/>
        <v>1.3666</v>
      </c>
      <c r="ES120" s="28">
        <f t="shared" si="105"/>
        <v>2.1625999999999999</v>
      </c>
      <c r="ET120" s="28">
        <f t="shared" si="105"/>
        <v>2.0396000000000001</v>
      </c>
      <c r="EU120" s="28">
        <f t="shared" si="105"/>
        <v>1.2121</v>
      </c>
      <c r="EV120" s="28">
        <f t="shared" si="105"/>
        <v>2.3412999999999999</v>
      </c>
      <c r="EW120" s="28">
        <f t="shared" si="105"/>
        <v>1.1729000000000001</v>
      </c>
      <c r="EX120" s="28">
        <f t="shared" si="105"/>
        <v>1.6213</v>
      </c>
      <c r="EY120" s="28">
        <f t="shared" si="105"/>
        <v>1.1189</v>
      </c>
      <c r="EZ120" s="28">
        <f t="shared" si="105"/>
        <v>2.1234999999999999</v>
      </c>
      <c r="FA120" s="28">
        <f t="shared" si="105"/>
        <v>1.0443</v>
      </c>
      <c r="FB120" s="28">
        <f t="shared" si="105"/>
        <v>1.3658999999999999</v>
      </c>
      <c r="FC120" s="28">
        <f t="shared" si="105"/>
        <v>1.0491999999999999</v>
      </c>
      <c r="FD120" s="28">
        <f t="shared" si="105"/>
        <v>1.4072</v>
      </c>
      <c r="FE120" s="28">
        <f t="shared" si="105"/>
        <v>2.2054999999999998</v>
      </c>
      <c r="FF120" s="28">
        <f t="shared" si="105"/>
        <v>1.8842000000000001</v>
      </c>
      <c r="FG120" s="28">
        <f t="shared" si="105"/>
        <v>2.1585000000000001</v>
      </c>
      <c r="FH120" s="28">
        <f t="shared" si="105"/>
        <v>2.2401</v>
      </c>
      <c r="FI120" s="28">
        <f t="shared" si="105"/>
        <v>1.0793999999999999</v>
      </c>
      <c r="FJ120" s="28">
        <f t="shared" si="105"/>
        <v>1.0806</v>
      </c>
      <c r="FK120" s="28">
        <f t="shared" si="105"/>
        <v>1.0613999999999999</v>
      </c>
      <c r="FL120" s="28">
        <f t="shared" si="105"/>
        <v>1.0297000000000001</v>
      </c>
      <c r="FM120" s="28">
        <f t="shared" si="105"/>
        <v>1.0415000000000001</v>
      </c>
      <c r="FN120" s="28">
        <f t="shared" si="105"/>
        <v>1.0297000000000001</v>
      </c>
      <c r="FO120" s="28">
        <f t="shared" si="105"/>
        <v>1.1181000000000001</v>
      </c>
      <c r="FP120" s="28">
        <f t="shared" si="105"/>
        <v>1.0558000000000001</v>
      </c>
      <c r="FQ120" s="28">
        <f t="shared" si="105"/>
        <v>1.165</v>
      </c>
      <c r="FR120" s="28">
        <f t="shared" si="105"/>
        <v>2.0091000000000001</v>
      </c>
      <c r="FS120" s="28">
        <f t="shared" si="105"/>
        <v>1.9414</v>
      </c>
      <c r="FT120" s="28">
        <f t="shared" si="105"/>
        <v>2.2547999999999999</v>
      </c>
      <c r="FU120" s="28">
        <f t="shared" si="105"/>
        <v>1.1735</v>
      </c>
      <c r="FV120" s="28">
        <f t="shared" si="105"/>
        <v>1.1920999999999999</v>
      </c>
      <c r="FW120" s="28">
        <f t="shared" si="105"/>
        <v>1.9971000000000001</v>
      </c>
      <c r="FX120" s="28">
        <f t="shared" si="105"/>
        <v>2.2915999999999999</v>
      </c>
      <c r="FY120" s="102"/>
      <c r="FZ120" s="28"/>
      <c r="GA120" s="42"/>
      <c r="GB120" s="28"/>
      <c r="GC120" s="28"/>
      <c r="GD120" s="28"/>
      <c r="GE120" s="101"/>
      <c r="GF120" s="101"/>
      <c r="GG120" s="5"/>
      <c r="GH120" s="5"/>
      <c r="GI120" s="5"/>
      <c r="GJ120" s="5"/>
      <c r="GK120" s="5"/>
      <c r="GL120" s="5"/>
      <c r="GM120" s="5"/>
    </row>
    <row r="121" spans="1:204" x14ac:dyDescent="0.2">
      <c r="A121" s="3" t="s">
        <v>410</v>
      </c>
      <c r="B121" s="2" t="s">
        <v>397</v>
      </c>
      <c r="C121" s="104">
        <f>ROUND(((C115*C116*C117)+(C119*C118))*C120,8)</f>
        <v>7203.98298815</v>
      </c>
      <c r="D121" s="104">
        <f t="shared" ref="D121:BO121" si="106">ROUND(((D115*D116*D117)+(D119*D118))*D120,8)</f>
        <v>7225.6410787900004</v>
      </c>
      <c r="E121" s="104">
        <f t="shared" si="106"/>
        <v>7145.2950739199996</v>
      </c>
      <c r="F121" s="104">
        <f t="shared" si="106"/>
        <v>7155.1169061099999</v>
      </c>
      <c r="G121" s="104">
        <f t="shared" si="106"/>
        <v>7729.4862673999996</v>
      </c>
      <c r="H121" s="104">
        <f t="shared" si="106"/>
        <v>7788.1484298599999</v>
      </c>
      <c r="I121" s="104">
        <f t="shared" si="106"/>
        <v>7156.6415644500003</v>
      </c>
      <c r="J121" s="104">
        <f t="shared" si="106"/>
        <v>6922.5420787900002</v>
      </c>
      <c r="K121" s="104">
        <f t="shared" si="106"/>
        <v>9632.0641376900003</v>
      </c>
      <c r="L121" s="104">
        <f t="shared" si="106"/>
        <v>7391.2551588200004</v>
      </c>
      <c r="M121" s="104">
        <f t="shared" si="106"/>
        <v>7737.4272328999996</v>
      </c>
      <c r="N121" s="104">
        <f t="shared" si="106"/>
        <v>7438.0042049800004</v>
      </c>
      <c r="O121" s="104">
        <f t="shared" si="106"/>
        <v>7266.4723196699997</v>
      </c>
      <c r="P121" s="104">
        <f t="shared" si="106"/>
        <v>13495.843735320001</v>
      </c>
      <c r="Q121" s="104">
        <f t="shared" si="106"/>
        <v>7329.1000377</v>
      </c>
      <c r="R121" s="104">
        <f t="shared" si="106"/>
        <v>8415.27736138</v>
      </c>
      <c r="S121" s="104">
        <f t="shared" si="106"/>
        <v>7414.4448921399999</v>
      </c>
      <c r="T121" s="104">
        <f t="shared" si="106"/>
        <v>12699.9226027</v>
      </c>
      <c r="U121" s="104">
        <f t="shared" si="106"/>
        <v>14552.895125069999</v>
      </c>
      <c r="V121" s="104">
        <f t="shared" si="106"/>
        <v>9792.5040348399998</v>
      </c>
      <c r="W121" s="63">
        <f t="shared" si="106"/>
        <v>10913.19884881</v>
      </c>
      <c r="X121" s="104">
        <f t="shared" si="106"/>
        <v>14851.983998399999</v>
      </c>
      <c r="Y121" s="104">
        <f t="shared" si="106"/>
        <v>7572.0091076400004</v>
      </c>
      <c r="Z121" s="104">
        <f t="shared" si="106"/>
        <v>9674.1341163300003</v>
      </c>
      <c r="AA121" s="104">
        <f t="shared" si="106"/>
        <v>7287.4637483300003</v>
      </c>
      <c r="AB121" s="104">
        <f t="shared" si="106"/>
        <v>7452.2748626599996</v>
      </c>
      <c r="AC121" s="104">
        <f t="shared" si="106"/>
        <v>7654.4452780499996</v>
      </c>
      <c r="AD121" s="104">
        <f t="shared" si="106"/>
        <v>7384.4519145499999</v>
      </c>
      <c r="AE121" s="104">
        <f t="shared" si="106"/>
        <v>13308.524545980001</v>
      </c>
      <c r="AF121" s="104">
        <f t="shared" si="106"/>
        <v>12354.735188160001</v>
      </c>
      <c r="AG121" s="104">
        <f t="shared" si="106"/>
        <v>7920.8535178000002</v>
      </c>
      <c r="AH121" s="104">
        <f t="shared" si="106"/>
        <v>7151.6147409200003</v>
      </c>
      <c r="AI121" s="104">
        <f t="shared" si="106"/>
        <v>9185.3447183000007</v>
      </c>
      <c r="AJ121" s="104">
        <f t="shared" si="106"/>
        <v>10700.81972266</v>
      </c>
      <c r="AK121" s="104">
        <f t="shared" si="106"/>
        <v>11174.245128009999</v>
      </c>
      <c r="AL121" s="104">
        <f t="shared" si="106"/>
        <v>9980.5058933599994</v>
      </c>
      <c r="AM121" s="104">
        <f t="shared" si="106"/>
        <v>7866.4720810400004</v>
      </c>
      <c r="AN121" s="104">
        <f t="shared" si="106"/>
        <v>8442.8797864499993</v>
      </c>
      <c r="AO121" s="104">
        <f t="shared" si="106"/>
        <v>7029.70743984</v>
      </c>
      <c r="AP121" s="104">
        <f t="shared" si="106"/>
        <v>7339.9904544299998</v>
      </c>
      <c r="AQ121" s="104">
        <f t="shared" si="106"/>
        <v>10488.05496876</v>
      </c>
      <c r="AR121" s="104">
        <f t="shared" si="106"/>
        <v>7345.4356627899997</v>
      </c>
      <c r="AS121" s="104">
        <f t="shared" si="106"/>
        <v>7700.9746765299997</v>
      </c>
      <c r="AT121" s="104">
        <f t="shared" si="106"/>
        <v>7435.8860658900003</v>
      </c>
      <c r="AU121" s="104">
        <f t="shared" si="106"/>
        <v>9712.0117760899993</v>
      </c>
      <c r="AV121" s="104">
        <f t="shared" si="106"/>
        <v>10240.247522649999</v>
      </c>
      <c r="AW121" s="104">
        <f t="shared" si="106"/>
        <v>12095.63810428</v>
      </c>
      <c r="AX121" s="104">
        <f t="shared" si="106"/>
        <v>16139.432423869999</v>
      </c>
      <c r="AY121" s="104">
        <f t="shared" si="106"/>
        <v>8290.0197225200009</v>
      </c>
      <c r="AZ121" s="104">
        <f t="shared" si="106"/>
        <v>7116.7032173999996</v>
      </c>
      <c r="BA121" s="104">
        <f t="shared" si="106"/>
        <v>6954.8295071900002</v>
      </c>
      <c r="BB121" s="104">
        <f t="shared" si="106"/>
        <v>7006.7834134699997</v>
      </c>
      <c r="BC121" s="104">
        <f t="shared" si="106"/>
        <v>7133.0725365999997</v>
      </c>
      <c r="BD121" s="104">
        <f t="shared" si="106"/>
        <v>7104.7303774900001</v>
      </c>
      <c r="BE121" s="104">
        <f t="shared" si="106"/>
        <v>7564.0628760099999</v>
      </c>
      <c r="BF121" s="104">
        <f t="shared" si="106"/>
        <v>7178.9867741999997</v>
      </c>
      <c r="BG121" s="104">
        <f t="shared" si="106"/>
        <v>7715.8067688900001</v>
      </c>
      <c r="BH121" s="104">
        <f t="shared" si="106"/>
        <v>8198.5850312799994</v>
      </c>
      <c r="BI121" s="104">
        <f t="shared" si="106"/>
        <v>11613.020153830001</v>
      </c>
      <c r="BJ121" s="104">
        <f t="shared" si="106"/>
        <v>7213.9708841600004</v>
      </c>
      <c r="BK121" s="104">
        <f t="shared" si="106"/>
        <v>7121.2892260400004</v>
      </c>
      <c r="BL121" s="104">
        <f t="shared" si="106"/>
        <v>12664.033005740001</v>
      </c>
      <c r="BM121" s="104">
        <f t="shared" si="106"/>
        <v>10053.27458515</v>
      </c>
      <c r="BN121" s="104">
        <f t="shared" si="106"/>
        <v>6838.5447906700001</v>
      </c>
      <c r="BO121" s="104">
        <f t="shared" si="106"/>
        <v>7108.6579428699997</v>
      </c>
      <c r="BP121" s="104">
        <f t="shared" ref="BP121:EA121" si="107">ROUND(((BP115*BP116*BP117)+(BP119*BP118))*BP120,8)</f>
        <v>11584.132363070001</v>
      </c>
      <c r="BQ121" s="104">
        <f t="shared" si="107"/>
        <v>7634.8006537399997</v>
      </c>
      <c r="BR121" s="104">
        <f t="shared" si="107"/>
        <v>7084.5626493999998</v>
      </c>
      <c r="BS121" s="104">
        <f t="shared" si="107"/>
        <v>7688.7108533099999</v>
      </c>
      <c r="BT121" s="104">
        <f t="shared" si="107"/>
        <v>10051.75103293</v>
      </c>
      <c r="BU121" s="104">
        <f t="shared" si="107"/>
        <v>8874.2583394899993</v>
      </c>
      <c r="BV121" s="104">
        <f t="shared" si="107"/>
        <v>7513.2401208600004</v>
      </c>
      <c r="BW121" s="104">
        <f t="shared" si="107"/>
        <v>7508.9100576500005</v>
      </c>
      <c r="BX121" s="104">
        <f t="shared" si="107"/>
        <v>15637.82549221</v>
      </c>
      <c r="BY121" s="104">
        <f t="shared" si="107"/>
        <v>7614.60618462</v>
      </c>
      <c r="BZ121" s="104">
        <f t="shared" si="107"/>
        <v>10726.76653784</v>
      </c>
      <c r="CA121" s="104">
        <f t="shared" si="107"/>
        <v>12386.375944969999</v>
      </c>
      <c r="CB121" s="104">
        <f t="shared" si="107"/>
        <v>7280.0931624300001</v>
      </c>
      <c r="CC121" s="104">
        <f t="shared" si="107"/>
        <v>11863.30341964</v>
      </c>
      <c r="CD121" s="104">
        <f t="shared" si="107"/>
        <v>13834.99734921</v>
      </c>
      <c r="CE121" s="104">
        <f t="shared" si="107"/>
        <v>12530.232272839999</v>
      </c>
      <c r="CF121" s="104">
        <f t="shared" si="107"/>
        <v>12727.84729974</v>
      </c>
      <c r="CG121" s="104">
        <f t="shared" si="107"/>
        <v>12018.991412040001</v>
      </c>
      <c r="CH121" s="104">
        <f t="shared" si="107"/>
        <v>13159.83482489</v>
      </c>
      <c r="CI121" s="104">
        <f t="shared" si="107"/>
        <v>7341.64657747</v>
      </c>
      <c r="CJ121" s="104">
        <f t="shared" si="107"/>
        <v>7558.55788631</v>
      </c>
      <c r="CK121" s="104">
        <f t="shared" si="107"/>
        <v>7354.95665474</v>
      </c>
      <c r="CL121" s="104">
        <f t="shared" si="107"/>
        <v>7741.3821616300002</v>
      </c>
      <c r="CM121" s="104">
        <f t="shared" si="107"/>
        <v>8155.1323963300001</v>
      </c>
      <c r="CN121" s="104">
        <f t="shared" si="107"/>
        <v>7010.5252643900003</v>
      </c>
      <c r="CO121" s="104">
        <f t="shared" si="107"/>
        <v>6998.3033287500002</v>
      </c>
      <c r="CP121" s="104">
        <f t="shared" si="107"/>
        <v>7764.0194192600002</v>
      </c>
      <c r="CQ121" s="104">
        <f t="shared" si="107"/>
        <v>7323.3715200500001</v>
      </c>
      <c r="CR121" s="104">
        <f t="shared" si="107"/>
        <v>11856.331332960001</v>
      </c>
      <c r="CS121" s="104">
        <f t="shared" si="107"/>
        <v>8965.5910923699994</v>
      </c>
      <c r="CT121" s="104">
        <f t="shared" si="107"/>
        <v>13681.939523180001</v>
      </c>
      <c r="CU121" s="104">
        <f t="shared" si="107"/>
        <v>7590.1632263000001</v>
      </c>
      <c r="CV121" s="104">
        <f t="shared" si="107"/>
        <v>14038.105521990001</v>
      </c>
      <c r="CW121" s="104">
        <f t="shared" si="107"/>
        <v>12589.215236640001</v>
      </c>
      <c r="CX121" s="104">
        <f t="shared" si="107"/>
        <v>8237.8958770699992</v>
      </c>
      <c r="CY121" s="104">
        <f t="shared" si="107"/>
        <v>12947.33214518</v>
      </c>
      <c r="CZ121" s="104">
        <f t="shared" si="107"/>
        <v>7011.7635854</v>
      </c>
      <c r="DA121" s="104">
        <f t="shared" si="107"/>
        <v>11953.459270769999</v>
      </c>
      <c r="DB121" s="104">
        <f t="shared" si="107"/>
        <v>9712.5754622999993</v>
      </c>
      <c r="DC121" s="104">
        <f t="shared" si="107"/>
        <v>12229.19462333</v>
      </c>
      <c r="DD121" s="104">
        <f t="shared" si="107"/>
        <v>13733.90607024</v>
      </c>
      <c r="DE121" s="104">
        <f t="shared" si="107"/>
        <v>8068.0307405399999</v>
      </c>
      <c r="DF121" s="104">
        <f t="shared" si="107"/>
        <v>6794.3300352099996</v>
      </c>
      <c r="DG121" s="104">
        <f t="shared" si="107"/>
        <v>14720.173066089999</v>
      </c>
      <c r="DH121" s="104">
        <f t="shared" si="107"/>
        <v>6900.0154490200002</v>
      </c>
      <c r="DI121" s="104">
        <f t="shared" si="107"/>
        <v>6883.70055202</v>
      </c>
      <c r="DJ121" s="104">
        <f t="shared" si="107"/>
        <v>7826.2065851699999</v>
      </c>
      <c r="DK121" s="104">
        <f t="shared" si="107"/>
        <v>8932.8266334300006</v>
      </c>
      <c r="DL121" s="104">
        <f t="shared" si="107"/>
        <v>7194.2514080299998</v>
      </c>
      <c r="DM121" s="104">
        <f t="shared" si="107"/>
        <v>10487.414182840001</v>
      </c>
      <c r="DN121" s="104">
        <f t="shared" si="107"/>
        <v>7435.3056209799997</v>
      </c>
      <c r="DO121" s="104">
        <f t="shared" si="107"/>
        <v>7115.2687047899999</v>
      </c>
      <c r="DP121" s="104">
        <f t="shared" si="107"/>
        <v>12239.81602081</v>
      </c>
      <c r="DQ121" s="104">
        <f t="shared" si="107"/>
        <v>8202.0646331299995</v>
      </c>
      <c r="DR121" s="104">
        <f t="shared" si="107"/>
        <v>7236.8703324899998</v>
      </c>
      <c r="DS121" s="104">
        <f t="shared" si="107"/>
        <v>7552.4971051100001</v>
      </c>
      <c r="DT121" s="104">
        <f t="shared" si="107"/>
        <v>12848.86775014</v>
      </c>
      <c r="DU121" s="104">
        <f t="shared" si="107"/>
        <v>8493.9421534199992</v>
      </c>
      <c r="DV121" s="104">
        <f t="shared" si="107"/>
        <v>11597.94631879</v>
      </c>
      <c r="DW121" s="104">
        <f t="shared" si="107"/>
        <v>9123.7466420500004</v>
      </c>
      <c r="DX121" s="104">
        <f t="shared" si="107"/>
        <v>13413.38793144</v>
      </c>
      <c r="DY121" s="104">
        <f t="shared" si="107"/>
        <v>10472.96283328</v>
      </c>
      <c r="DZ121" s="104">
        <f t="shared" si="107"/>
        <v>7827.7697364599999</v>
      </c>
      <c r="EA121" s="104">
        <f t="shared" si="107"/>
        <v>8431.0991246899994</v>
      </c>
      <c r="EB121" s="104">
        <f t="shared" ref="EB121:FX121" si="108">ROUND(((EB115*EB116*EB117)+(EB119*EB118))*EB120,8)</f>
        <v>7749.56833843</v>
      </c>
      <c r="EC121" s="104">
        <f t="shared" si="108"/>
        <v>9411.9597618999996</v>
      </c>
      <c r="ED121" s="104">
        <f t="shared" si="108"/>
        <v>9909.0557780700001</v>
      </c>
      <c r="EE121" s="104">
        <f t="shared" si="108"/>
        <v>10872.805317480001</v>
      </c>
      <c r="EF121" s="104">
        <f t="shared" si="108"/>
        <v>7093.8030684599998</v>
      </c>
      <c r="EG121" s="104">
        <f t="shared" si="108"/>
        <v>9386.6021153199999</v>
      </c>
      <c r="EH121" s="104">
        <f t="shared" si="108"/>
        <v>10755.4755914</v>
      </c>
      <c r="EI121" s="104">
        <f t="shared" si="108"/>
        <v>6952.1267584699999</v>
      </c>
      <c r="EJ121" s="104">
        <f t="shared" si="108"/>
        <v>6885.5435929499999</v>
      </c>
      <c r="EK121" s="104">
        <f t="shared" si="108"/>
        <v>7735.6495725000004</v>
      </c>
      <c r="EL121" s="104">
        <f t="shared" si="108"/>
        <v>7851.6825969199999</v>
      </c>
      <c r="EM121" s="104">
        <f t="shared" si="108"/>
        <v>7844.8374560599996</v>
      </c>
      <c r="EN121" s="104">
        <f t="shared" si="108"/>
        <v>7201.7950915199999</v>
      </c>
      <c r="EO121" s="104">
        <f t="shared" si="108"/>
        <v>7898.1481027399996</v>
      </c>
      <c r="EP121" s="104">
        <f t="shared" si="108"/>
        <v>9599.3028341099998</v>
      </c>
      <c r="EQ121" s="104">
        <f t="shared" si="108"/>
        <v>7587.3787011499999</v>
      </c>
      <c r="ER121" s="104">
        <f t="shared" si="108"/>
        <v>9590.6440098000003</v>
      </c>
      <c r="ES121" s="104">
        <f t="shared" si="108"/>
        <v>13438.463890700001</v>
      </c>
      <c r="ET121" s="104">
        <f t="shared" si="108"/>
        <v>12891.23237347</v>
      </c>
      <c r="EU121" s="104">
        <f t="shared" si="108"/>
        <v>7611.1131279700003</v>
      </c>
      <c r="EV121" s="104">
        <f t="shared" si="108"/>
        <v>15596.37950175</v>
      </c>
      <c r="EW121" s="104">
        <f t="shared" si="108"/>
        <v>10247.13398448</v>
      </c>
      <c r="EX121" s="104">
        <f t="shared" si="108"/>
        <v>11243.85301465</v>
      </c>
      <c r="EY121" s="104">
        <f t="shared" si="108"/>
        <v>7156.1963619099997</v>
      </c>
      <c r="EZ121" s="104">
        <f t="shared" si="108"/>
        <v>13415.5044017</v>
      </c>
      <c r="FA121" s="104">
        <f t="shared" si="108"/>
        <v>7777.8619325700001</v>
      </c>
      <c r="FB121" s="104">
        <f t="shared" si="108"/>
        <v>8911.2191075600003</v>
      </c>
      <c r="FC121" s="104">
        <f t="shared" si="108"/>
        <v>7153.7728885300003</v>
      </c>
      <c r="FD121" s="104">
        <f t="shared" si="108"/>
        <v>9178.7947707000003</v>
      </c>
      <c r="FE121" s="104">
        <f t="shared" si="108"/>
        <v>14035.13623115</v>
      </c>
      <c r="FF121" s="104">
        <f t="shared" si="108"/>
        <v>12166.204160159999</v>
      </c>
      <c r="FG121" s="104">
        <f t="shared" si="108"/>
        <v>14041.07748262</v>
      </c>
      <c r="FH121" s="104">
        <f t="shared" si="108"/>
        <v>14170.62204477</v>
      </c>
      <c r="FI121" s="104">
        <f t="shared" si="108"/>
        <v>7240.8289683000003</v>
      </c>
      <c r="FJ121" s="104">
        <f t="shared" si="108"/>
        <v>7205.3030642599997</v>
      </c>
      <c r="FK121" s="104">
        <f t="shared" si="108"/>
        <v>7175.3750367299999</v>
      </c>
      <c r="FL121" s="104">
        <f t="shared" si="108"/>
        <v>6921.2990572799999</v>
      </c>
      <c r="FM121" s="104">
        <f t="shared" si="108"/>
        <v>6998.9849459699999</v>
      </c>
      <c r="FN121" s="104">
        <f t="shared" si="108"/>
        <v>6991.8238316400002</v>
      </c>
      <c r="FO121" s="104">
        <f t="shared" si="108"/>
        <v>7477.0501098200002</v>
      </c>
      <c r="FP121" s="104">
        <f t="shared" si="108"/>
        <v>7244.5364840399998</v>
      </c>
      <c r="FQ121" s="104">
        <f t="shared" si="108"/>
        <v>7735.2503182099999</v>
      </c>
      <c r="FR121" s="104">
        <f t="shared" si="108"/>
        <v>13092.45152332</v>
      </c>
      <c r="FS121" s="104">
        <f t="shared" si="108"/>
        <v>12643.91024195</v>
      </c>
      <c r="FT121" s="104">
        <f t="shared" si="108"/>
        <v>14664.53817702</v>
      </c>
      <c r="FU121" s="104">
        <f t="shared" si="108"/>
        <v>7956.2587129399999</v>
      </c>
      <c r="FV121" s="104">
        <f t="shared" si="108"/>
        <v>7794.6069575000001</v>
      </c>
      <c r="FW121" s="104">
        <f t="shared" si="108"/>
        <v>13005.180691940001</v>
      </c>
      <c r="FX121" s="104">
        <f t="shared" si="108"/>
        <v>15439.02753852</v>
      </c>
      <c r="FY121" s="42"/>
      <c r="FZ121" s="28"/>
      <c r="GA121" s="28"/>
      <c r="GB121" s="42"/>
      <c r="GC121" s="42"/>
      <c r="GD121" s="42"/>
      <c r="GE121" s="5"/>
      <c r="GF121" s="5"/>
      <c r="GG121" s="5"/>
      <c r="GH121" s="5"/>
      <c r="GI121" s="5"/>
      <c r="GJ121" s="5"/>
      <c r="GK121" s="5"/>
      <c r="GL121" s="5"/>
      <c r="GM121" s="5"/>
    </row>
    <row r="122" spans="1:204" x14ac:dyDescent="0.2">
      <c r="A122" s="44"/>
      <c r="B122" s="2" t="s">
        <v>411</v>
      </c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18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28"/>
      <c r="FZ122" s="104"/>
      <c r="GA122" s="42"/>
      <c r="GB122" s="42"/>
      <c r="GC122" s="42"/>
      <c r="GD122" s="42"/>
      <c r="GE122" s="5"/>
      <c r="GF122" s="5"/>
      <c r="GG122" s="5"/>
      <c r="GH122" s="5"/>
      <c r="GI122" s="5"/>
      <c r="GJ122" s="5"/>
      <c r="GK122" s="5"/>
      <c r="GL122" s="5"/>
      <c r="GM122" s="5"/>
    </row>
    <row r="123" spans="1:204" x14ac:dyDescent="0.2">
      <c r="A123" s="44"/>
      <c r="B123" s="2" t="s">
        <v>412</v>
      </c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3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  <c r="DB123" s="42"/>
      <c r="DC123" s="42"/>
      <c r="DD123" s="42"/>
      <c r="DE123" s="42"/>
      <c r="DF123" s="42"/>
      <c r="DG123" s="42"/>
      <c r="DH123" s="42"/>
      <c r="DI123" s="42"/>
      <c r="DJ123" s="42"/>
      <c r="DK123" s="42"/>
      <c r="DL123" s="42"/>
      <c r="DM123" s="42"/>
      <c r="DN123" s="42"/>
      <c r="DO123" s="42"/>
      <c r="DP123" s="42"/>
      <c r="DQ123" s="42"/>
      <c r="DR123" s="42"/>
      <c r="DS123" s="42"/>
      <c r="DT123" s="42"/>
      <c r="DU123" s="42"/>
      <c r="DV123" s="42"/>
      <c r="DW123" s="42"/>
      <c r="DX123" s="42"/>
      <c r="DY123" s="42"/>
      <c r="DZ123" s="42"/>
      <c r="EA123" s="42"/>
      <c r="EB123" s="42"/>
      <c r="EC123" s="42"/>
      <c r="ED123" s="42"/>
      <c r="EE123" s="42"/>
      <c r="EF123" s="42"/>
      <c r="EG123" s="42"/>
      <c r="EH123" s="42"/>
      <c r="EI123" s="42"/>
      <c r="EJ123" s="42"/>
      <c r="EK123" s="42"/>
      <c r="EL123" s="42"/>
      <c r="EM123" s="42"/>
      <c r="EN123" s="42"/>
      <c r="EO123" s="42"/>
      <c r="EP123" s="42"/>
      <c r="EQ123" s="42"/>
      <c r="ER123" s="42"/>
      <c r="ES123" s="42"/>
      <c r="ET123" s="42"/>
      <c r="EU123" s="42"/>
      <c r="EV123" s="42"/>
      <c r="EW123" s="42"/>
      <c r="EX123" s="42"/>
      <c r="EY123" s="42"/>
      <c r="EZ123" s="42"/>
      <c r="FA123" s="42"/>
      <c r="FB123" s="42"/>
      <c r="FC123" s="42"/>
      <c r="FD123" s="42"/>
      <c r="FE123" s="42"/>
      <c r="FF123" s="42"/>
      <c r="FG123" s="42"/>
      <c r="FH123" s="42"/>
      <c r="FI123" s="42"/>
      <c r="FJ123" s="42"/>
      <c r="FK123" s="42"/>
      <c r="FL123" s="42"/>
      <c r="FM123" s="42"/>
      <c r="FN123" s="42"/>
      <c r="FO123" s="42"/>
      <c r="FP123" s="42"/>
      <c r="FQ123" s="42"/>
      <c r="FR123" s="42"/>
      <c r="FS123" s="42"/>
      <c r="FT123" s="42"/>
      <c r="FU123" s="42"/>
      <c r="FV123" s="42"/>
      <c r="FW123" s="42"/>
      <c r="FX123" s="42"/>
      <c r="FY123" s="28"/>
      <c r="FZ123" s="104"/>
      <c r="GA123" s="42"/>
      <c r="GB123" s="28"/>
      <c r="GC123" s="28"/>
      <c r="GD123" s="28"/>
      <c r="GE123" s="101"/>
      <c r="GF123" s="101"/>
      <c r="GG123" s="5"/>
      <c r="GH123" s="5"/>
      <c r="GI123" s="5"/>
      <c r="GJ123" s="5"/>
      <c r="GK123" s="5"/>
      <c r="GL123" s="5"/>
      <c r="GM123" s="5"/>
    </row>
    <row r="124" spans="1:204" x14ac:dyDescent="0.2">
      <c r="A124" s="3" t="s">
        <v>413</v>
      </c>
      <c r="B124" s="2" t="s">
        <v>414</v>
      </c>
      <c r="C124" s="11">
        <f t="shared" ref="C124:BN124" si="109">C96</f>
        <v>6086.7</v>
      </c>
      <c r="D124" s="11">
        <f t="shared" si="109"/>
        <v>38961.199999999997</v>
      </c>
      <c r="E124" s="11">
        <f t="shared" si="109"/>
        <v>7457.9000000000005</v>
      </c>
      <c r="F124" s="11">
        <f t="shared" si="109"/>
        <v>16048.1</v>
      </c>
      <c r="G124" s="11">
        <f t="shared" si="109"/>
        <v>1027.0999999999999</v>
      </c>
      <c r="H124" s="11">
        <f t="shared" si="109"/>
        <v>943.1</v>
      </c>
      <c r="I124" s="11">
        <f t="shared" si="109"/>
        <v>10051.299999999999</v>
      </c>
      <c r="J124" s="11">
        <f t="shared" si="109"/>
        <v>2085</v>
      </c>
      <c r="K124" s="11">
        <f t="shared" si="109"/>
        <v>295.60000000000002</v>
      </c>
      <c r="L124" s="11">
        <f t="shared" si="109"/>
        <v>2839.9</v>
      </c>
      <c r="M124" s="11">
        <f t="shared" si="109"/>
        <v>1470.7</v>
      </c>
      <c r="N124" s="11">
        <f t="shared" si="109"/>
        <v>50435.3</v>
      </c>
      <c r="O124" s="11">
        <f t="shared" si="109"/>
        <v>14882</v>
      </c>
      <c r="P124" s="11">
        <f t="shared" si="109"/>
        <v>162.19999999999999</v>
      </c>
      <c r="Q124" s="11">
        <f t="shared" si="109"/>
        <v>36964.699999999997</v>
      </c>
      <c r="R124" s="11">
        <f t="shared" si="109"/>
        <v>439.5</v>
      </c>
      <c r="S124" s="11">
        <f t="shared" si="109"/>
        <v>1446.6</v>
      </c>
      <c r="T124" s="11">
        <f t="shared" si="109"/>
        <v>144.10000000000002</v>
      </c>
      <c r="U124" s="11">
        <f t="shared" si="109"/>
        <v>60.400000000000006</v>
      </c>
      <c r="V124" s="11">
        <f t="shared" si="109"/>
        <v>268.3</v>
      </c>
      <c r="W124" s="15">
        <f t="shared" si="109"/>
        <v>61.400000000000006</v>
      </c>
      <c r="X124" s="11">
        <f t="shared" si="109"/>
        <v>47</v>
      </c>
      <c r="Y124" s="11">
        <f t="shared" si="109"/>
        <v>520.29999999999995</v>
      </c>
      <c r="Z124" s="11">
        <f t="shared" si="109"/>
        <v>263.3</v>
      </c>
      <c r="AA124" s="11">
        <f t="shared" si="109"/>
        <v>27207.8</v>
      </c>
      <c r="AB124" s="11">
        <f t="shared" si="109"/>
        <v>28408.400000000001</v>
      </c>
      <c r="AC124" s="11">
        <f t="shared" si="109"/>
        <v>920.8</v>
      </c>
      <c r="AD124" s="11">
        <f t="shared" si="109"/>
        <v>1086.0999999999999</v>
      </c>
      <c r="AE124" s="11">
        <f t="shared" si="109"/>
        <v>110.6</v>
      </c>
      <c r="AF124" s="11">
        <f t="shared" si="109"/>
        <v>173.7</v>
      </c>
      <c r="AG124" s="11">
        <f t="shared" si="109"/>
        <v>892</v>
      </c>
      <c r="AH124" s="11">
        <f t="shared" si="109"/>
        <v>1039</v>
      </c>
      <c r="AI124" s="11">
        <f t="shared" si="109"/>
        <v>331.1</v>
      </c>
      <c r="AJ124" s="11">
        <f t="shared" si="109"/>
        <v>240.3</v>
      </c>
      <c r="AK124" s="11">
        <f t="shared" si="109"/>
        <v>212.7</v>
      </c>
      <c r="AL124" s="11">
        <f t="shared" si="109"/>
        <v>267</v>
      </c>
      <c r="AM124" s="11">
        <f t="shared" si="109"/>
        <v>475.40000000000003</v>
      </c>
      <c r="AN124" s="11">
        <f t="shared" si="109"/>
        <v>426.7</v>
      </c>
      <c r="AO124" s="11">
        <f t="shared" si="109"/>
        <v>5022.8</v>
      </c>
      <c r="AP124" s="11">
        <f t="shared" si="109"/>
        <v>77098.5</v>
      </c>
      <c r="AQ124" s="11">
        <f t="shared" si="109"/>
        <v>264.2</v>
      </c>
      <c r="AR124" s="11">
        <f t="shared" si="109"/>
        <v>58063.6</v>
      </c>
      <c r="AS124" s="11">
        <f t="shared" si="109"/>
        <v>6275.2000000000007</v>
      </c>
      <c r="AT124" s="11">
        <f t="shared" si="109"/>
        <v>2522.1</v>
      </c>
      <c r="AU124" s="11">
        <f t="shared" si="109"/>
        <v>354.3</v>
      </c>
      <c r="AV124" s="11">
        <f t="shared" si="109"/>
        <v>298.5</v>
      </c>
      <c r="AW124" s="11">
        <f t="shared" si="109"/>
        <v>214.3</v>
      </c>
      <c r="AX124" s="11">
        <f t="shared" si="109"/>
        <v>40.4</v>
      </c>
      <c r="AY124" s="11">
        <f t="shared" si="109"/>
        <v>567.5</v>
      </c>
      <c r="AZ124" s="11">
        <f t="shared" si="109"/>
        <v>10396.9</v>
      </c>
      <c r="BA124" s="11">
        <f t="shared" si="109"/>
        <v>8661</v>
      </c>
      <c r="BB124" s="11">
        <f t="shared" si="109"/>
        <v>7322.3</v>
      </c>
      <c r="BC124" s="11">
        <f t="shared" si="109"/>
        <v>30085</v>
      </c>
      <c r="BD124" s="11">
        <f t="shared" si="109"/>
        <v>4380.5</v>
      </c>
      <c r="BE124" s="11">
        <f t="shared" si="109"/>
        <v>1429.7</v>
      </c>
      <c r="BF124" s="11">
        <f t="shared" si="109"/>
        <v>22687.9</v>
      </c>
      <c r="BG124" s="11">
        <f t="shared" si="109"/>
        <v>951.7</v>
      </c>
      <c r="BH124" s="11">
        <f t="shared" si="109"/>
        <v>643</v>
      </c>
      <c r="BI124" s="11">
        <f t="shared" si="109"/>
        <v>224.2</v>
      </c>
      <c r="BJ124" s="11">
        <f t="shared" si="109"/>
        <v>5766.1</v>
      </c>
      <c r="BK124" s="11">
        <f t="shared" si="109"/>
        <v>14159.9</v>
      </c>
      <c r="BL124" s="11">
        <f t="shared" si="109"/>
        <v>161.89999999999998</v>
      </c>
      <c r="BM124" s="11">
        <f t="shared" si="109"/>
        <v>292</v>
      </c>
      <c r="BN124" s="11">
        <f t="shared" si="109"/>
        <v>3735.1000000000004</v>
      </c>
      <c r="BO124" s="11">
        <f t="shared" ref="BO124:DZ124" si="110">BO96</f>
        <v>1595.8999999999999</v>
      </c>
      <c r="BP124" s="11">
        <f t="shared" si="110"/>
        <v>207.6</v>
      </c>
      <c r="BQ124" s="11">
        <f t="shared" si="110"/>
        <v>5440.5</v>
      </c>
      <c r="BR124" s="11">
        <f t="shared" si="110"/>
        <v>4525.4000000000005</v>
      </c>
      <c r="BS124" s="11">
        <f t="shared" si="110"/>
        <v>1117.5</v>
      </c>
      <c r="BT124" s="11">
        <f t="shared" si="110"/>
        <v>336.6</v>
      </c>
      <c r="BU124" s="11">
        <f t="shared" si="110"/>
        <v>437.8</v>
      </c>
      <c r="BV124" s="11">
        <f t="shared" si="110"/>
        <v>1266.5</v>
      </c>
      <c r="BW124" s="11">
        <f t="shared" si="110"/>
        <v>1728.4</v>
      </c>
      <c r="BX124" s="11">
        <f t="shared" si="110"/>
        <v>80</v>
      </c>
      <c r="BY124" s="11">
        <f t="shared" si="110"/>
        <v>547.30000000000007</v>
      </c>
      <c r="BZ124" s="11">
        <f t="shared" si="110"/>
        <v>223.29999999999998</v>
      </c>
      <c r="CA124" s="11">
        <f t="shared" si="110"/>
        <v>187.9</v>
      </c>
      <c r="CB124" s="11">
        <f t="shared" si="110"/>
        <v>80588.400000000009</v>
      </c>
      <c r="CC124" s="11">
        <f t="shared" si="110"/>
        <v>172.5</v>
      </c>
      <c r="CD124" s="11">
        <f t="shared" si="110"/>
        <v>77.5</v>
      </c>
      <c r="CE124" s="11">
        <f t="shared" si="110"/>
        <v>148.5</v>
      </c>
      <c r="CF124" s="11">
        <f t="shared" si="110"/>
        <v>123.7</v>
      </c>
      <c r="CG124" s="11">
        <f t="shared" si="110"/>
        <v>170.9</v>
      </c>
      <c r="CH124" s="11">
        <f t="shared" si="110"/>
        <v>121.8</v>
      </c>
      <c r="CI124" s="11">
        <f t="shared" si="110"/>
        <v>731</v>
      </c>
      <c r="CJ124" s="11">
        <f t="shared" si="110"/>
        <v>1077.0999999999999</v>
      </c>
      <c r="CK124" s="11">
        <f t="shared" si="110"/>
        <v>4790.6000000000004</v>
      </c>
      <c r="CL124" s="11">
        <f t="shared" si="110"/>
        <v>1323.4</v>
      </c>
      <c r="CM124" s="11">
        <f t="shared" si="110"/>
        <v>751</v>
      </c>
      <c r="CN124" s="11">
        <f t="shared" si="110"/>
        <v>26645.1</v>
      </c>
      <c r="CO124" s="11">
        <f t="shared" si="110"/>
        <v>14863.8</v>
      </c>
      <c r="CP124" s="11">
        <f t="shared" si="110"/>
        <v>1105.8999999999999</v>
      </c>
      <c r="CQ124" s="11">
        <f t="shared" si="110"/>
        <v>1375.2</v>
      </c>
      <c r="CR124" s="11">
        <f t="shared" si="110"/>
        <v>191.9</v>
      </c>
      <c r="CS124" s="11">
        <f t="shared" si="110"/>
        <v>364.6</v>
      </c>
      <c r="CT124" s="11">
        <f t="shared" si="110"/>
        <v>98</v>
      </c>
      <c r="CU124" s="11">
        <f t="shared" si="110"/>
        <v>31.2</v>
      </c>
      <c r="CV124" s="11">
        <f t="shared" si="110"/>
        <v>53.800000000000004</v>
      </c>
      <c r="CW124" s="11">
        <f t="shared" si="110"/>
        <v>161.19999999999999</v>
      </c>
      <c r="CX124" s="11">
        <f t="shared" si="110"/>
        <v>444.4</v>
      </c>
      <c r="CY124" s="11">
        <f t="shared" si="110"/>
        <v>43.9</v>
      </c>
      <c r="CZ124" s="11">
        <f t="shared" si="110"/>
        <v>2257.7000000000003</v>
      </c>
      <c r="DA124" s="11">
        <f t="shared" si="110"/>
        <v>190.8</v>
      </c>
      <c r="DB124" s="11">
        <f t="shared" si="110"/>
        <v>314.60000000000002</v>
      </c>
      <c r="DC124" s="11">
        <f t="shared" si="110"/>
        <v>183.4</v>
      </c>
      <c r="DD124" s="11">
        <f t="shared" si="110"/>
        <v>118.7</v>
      </c>
      <c r="DE124" s="11">
        <f t="shared" si="110"/>
        <v>481</v>
      </c>
      <c r="DF124" s="11">
        <f t="shared" si="110"/>
        <v>21581</v>
      </c>
      <c r="DG124" s="11">
        <f t="shared" si="110"/>
        <v>90.4</v>
      </c>
      <c r="DH124" s="11">
        <f t="shared" si="110"/>
        <v>2197</v>
      </c>
      <c r="DI124" s="11">
        <f t="shared" si="110"/>
        <v>2772.1</v>
      </c>
      <c r="DJ124" s="11">
        <f t="shared" si="110"/>
        <v>705.9</v>
      </c>
      <c r="DK124" s="11">
        <f t="shared" si="110"/>
        <v>382.9</v>
      </c>
      <c r="DL124" s="11">
        <f t="shared" si="110"/>
        <v>5981.8</v>
      </c>
      <c r="DM124" s="11">
        <f t="shared" si="110"/>
        <v>302.39999999999998</v>
      </c>
      <c r="DN124" s="11">
        <f t="shared" si="110"/>
        <v>1453.6</v>
      </c>
      <c r="DO124" s="11">
        <f t="shared" si="110"/>
        <v>2975.1</v>
      </c>
      <c r="DP124" s="11">
        <f t="shared" si="110"/>
        <v>198.39999999999998</v>
      </c>
      <c r="DQ124" s="11">
        <f t="shared" si="110"/>
        <v>491.8</v>
      </c>
      <c r="DR124" s="11">
        <f t="shared" si="110"/>
        <v>1320</v>
      </c>
      <c r="DS124" s="11">
        <f t="shared" si="110"/>
        <v>812.09999999999991</v>
      </c>
      <c r="DT124" s="11">
        <f t="shared" si="110"/>
        <v>157.39999999999998</v>
      </c>
      <c r="DU124" s="11">
        <f t="shared" si="110"/>
        <v>409.2</v>
      </c>
      <c r="DV124" s="11">
        <f t="shared" si="110"/>
        <v>205.6</v>
      </c>
      <c r="DW124" s="11">
        <f t="shared" si="110"/>
        <v>356.09999999999997</v>
      </c>
      <c r="DX124" s="11">
        <f t="shared" si="110"/>
        <v>197.4</v>
      </c>
      <c r="DY124" s="11">
        <f t="shared" si="110"/>
        <v>329.59999999999997</v>
      </c>
      <c r="DZ124" s="11">
        <f t="shared" si="110"/>
        <v>1077.7</v>
      </c>
      <c r="EA124" s="11">
        <f t="shared" ref="EA124:FX124" si="111">EA96</f>
        <v>514.79999999999995</v>
      </c>
      <c r="EB124" s="11">
        <f t="shared" si="111"/>
        <v>589.29999999999995</v>
      </c>
      <c r="EC124" s="11">
        <f t="shared" si="111"/>
        <v>290.39999999999998</v>
      </c>
      <c r="ED124" s="11">
        <f t="shared" si="111"/>
        <v>1652.2</v>
      </c>
      <c r="EE124" s="11">
        <f t="shared" si="111"/>
        <v>218.8</v>
      </c>
      <c r="EF124" s="11">
        <f t="shared" si="111"/>
        <v>1567.9</v>
      </c>
      <c r="EG124" s="11">
        <f t="shared" si="111"/>
        <v>273</v>
      </c>
      <c r="EH124" s="11">
        <f t="shared" si="111"/>
        <v>223.5</v>
      </c>
      <c r="EI124" s="11">
        <f t="shared" si="111"/>
        <v>17058</v>
      </c>
      <c r="EJ124" s="11">
        <f t="shared" si="111"/>
        <v>8694.5</v>
      </c>
      <c r="EK124" s="11">
        <f t="shared" si="111"/>
        <v>645.09999999999991</v>
      </c>
      <c r="EL124" s="11">
        <f t="shared" si="111"/>
        <v>464</v>
      </c>
      <c r="EM124" s="11">
        <f t="shared" si="111"/>
        <v>547.6</v>
      </c>
      <c r="EN124" s="11">
        <f t="shared" si="111"/>
        <v>1025.6999999999998</v>
      </c>
      <c r="EO124" s="11">
        <f t="shared" si="111"/>
        <v>464.79999999999995</v>
      </c>
      <c r="EP124" s="11">
        <f t="shared" si="111"/>
        <v>382.5</v>
      </c>
      <c r="EQ124" s="11">
        <f t="shared" si="111"/>
        <v>2268.9</v>
      </c>
      <c r="ER124" s="11">
        <f t="shared" si="111"/>
        <v>382.7</v>
      </c>
      <c r="ES124" s="11">
        <f t="shared" si="111"/>
        <v>112</v>
      </c>
      <c r="ET124" s="11">
        <f t="shared" si="111"/>
        <v>196.79999999999998</v>
      </c>
      <c r="EU124" s="11">
        <f t="shared" si="111"/>
        <v>587.20000000000005</v>
      </c>
      <c r="EV124" s="11">
        <f t="shared" si="111"/>
        <v>64.5</v>
      </c>
      <c r="EW124" s="11">
        <f t="shared" si="111"/>
        <v>777.3</v>
      </c>
      <c r="EX124" s="11">
        <f t="shared" si="111"/>
        <v>254.9</v>
      </c>
      <c r="EY124" s="11">
        <f t="shared" si="111"/>
        <v>242.8</v>
      </c>
      <c r="EZ124" s="11">
        <f t="shared" si="111"/>
        <v>122.4</v>
      </c>
      <c r="FA124" s="11">
        <f t="shared" si="111"/>
        <v>2950.4</v>
      </c>
      <c r="FB124" s="11">
        <f t="shared" si="111"/>
        <v>383.09999999999997</v>
      </c>
      <c r="FC124" s="11">
        <f t="shared" si="111"/>
        <v>2594.6</v>
      </c>
      <c r="FD124" s="11">
        <f t="shared" si="111"/>
        <v>358.5</v>
      </c>
      <c r="FE124" s="11">
        <f t="shared" si="111"/>
        <v>100.6</v>
      </c>
      <c r="FF124" s="11">
        <f t="shared" si="111"/>
        <v>186</v>
      </c>
      <c r="FG124" s="11">
        <f t="shared" si="111"/>
        <v>113.1</v>
      </c>
      <c r="FH124" s="11">
        <f t="shared" si="111"/>
        <v>91.399999999999991</v>
      </c>
      <c r="FI124" s="11">
        <f t="shared" si="111"/>
        <v>1808.3</v>
      </c>
      <c r="FJ124" s="11">
        <f t="shared" si="111"/>
        <v>1785.5</v>
      </c>
      <c r="FK124" s="11">
        <f t="shared" si="111"/>
        <v>2142</v>
      </c>
      <c r="FL124" s="11">
        <f t="shared" si="111"/>
        <v>4481</v>
      </c>
      <c r="FM124" s="11">
        <f t="shared" si="111"/>
        <v>3161.5</v>
      </c>
      <c r="FN124" s="11">
        <f t="shared" si="111"/>
        <v>19228.900000000001</v>
      </c>
      <c r="FO124" s="11">
        <f t="shared" si="111"/>
        <v>1090.3</v>
      </c>
      <c r="FP124" s="11">
        <f t="shared" si="111"/>
        <v>2246</v>
      </c>
      <c r="FQ124" s="11">
        <f t="shared" si="111"/>
        <v>815.7</v>
      </c>
      <c r="FR124" s="11">
        <f t="shared" si="111"/>
        <v>152.80000000000001</v>
      </c>
      <c r="FS124" s="11">
        <f t="shared" si="111"/>
        <v>170.8</v>
      </c>
      <c r="FT124" s="11">
        <f t="shared" si="111"/>
        <v>87.5</v>
      </c>
      <c r="FU124" s="11">
        <f t="shared" si="111"/>
        <v>774.5</v>
      </c>
      <c r="FV124" s="11">
        <f t="shared" si="111"/>
        <v>684.2</v>
      </c>
      <c r="FW124" s="11">
        <f t="shared" si="111"/>
        <v>156</v>
      </c>
      <c r="FX124" s="11">
        <f t="shared" si="111"/>
        <v>77.7</v>
      </c>
      <c r="FY124" s="104"/>
      <c r="FZ124" s="42">
        <f>SUM(C127:FY127)</f>
        <v>0</v>
      </c>
      <c r="GA124" s="104"/>
      <c r="GB124" s="28"/>
      <c r="GC124" s="28"/>
      <c r="GD124" s="28"/>
      <c r="GE124" s="28"/>
      <c r="GF124" s="28"/>
      <c r="GG124" s="5"/>
      <c r="GH124" s="28"/>
      <c r="GI124" s="28"/>
      <c r="GJ124" s="28"/>
      <c r="GK124" s="28"/>
      <c r="GL124" s="28"/>
      <c r="GM124" s="28"/>
    </row>
    <row r="125" spans="1:204" x14ac:dyDescent="0.2">
      <c r="A125" s="3" t="s">
        <v>415</v>
      </c>
      <c r="B125" s="2" t="s">
        <v>416</v>
      </c>
      <c r="C125" s="42">
        <f t="shared" ref="C125:BN125" si="112">ROUND(C124*C121,2)</f>
        <v>43848483.25</v>
      </c>
      <c r="D125" s="42">
        <f t="shared" si="112"/>
        <v>281519647.19999999</v>
      </c>
      <c r="E125" s="42">
        <f t="shared" si="112"/>
        <v>53288896.130000003</v>
      </c>
      <c r="F125" s="42">
        <f t="shared" si="112"/>
        <v>114826031.62</v>
      </c>
      <c r="G125" s="42">
        <f t="shared" si="112"/>
        <v>7938955.3499999996</v>
      </c>
      <c r="H125" s="42">
        <f t="shared" si="112"/>
        <v>7345002.7800000003</v>
      </c>
      <c r="I125" s="42">
        <f t="shared" si="112"/>
        <v>71933551.359999999</v>
      </c>
      <c r="J125" s="42">
        <f t="shared" si="112"/>
        <v>14433500.23</v>
      </c>
      <c r="K125" s="42">
        <f t="shared" si="112"/>
        <v>2847238.16</v>
      </c>
      <c r="L125" s="42">
        <f t="shared" si="112"/>
        <v>20990425.530000001</v>
      </c>
      <c r="M125" s="42">
        <f t="shared" si="112"/>
        <v>11379434.23</v>
      </c>
      <c r="N125" s="42">
        <f t="shared" si="112"/>
        <v>375137973.48000002</v>
      </c>
      <c r="O125" s="42">
        <f t="shared" si="112"/>
        <v>108139641.06</v>
      </c>
      <c r="P125" s="42">
        <f t="shared" si="112"/>
        <v>2189025.85</v>
      </c>
      <c r="Q125" s="42">
        <f t="shared" si="112"/>
        <v>270917984.16000003</v>
      </c>
      <c r="R125" s="42">
        <f t="shared" si="112"/>
        <v>3698514.4</v>
      </c>
      <c r="S125" s="42">
        <f t="shared" si="112"/>
        <v>10725735.98</v>
      </c>
      <c r="T125" s="42">
        <f t="shared" si="112"/>
        <v>1830058.85</v>
      </c>
      <c r="U125" s="42">
        <f t="shared" si="112"/>
        <v>878994.87</v>
      </c>
      <c r="V125" s="42">
        <f t="shared" si="112"/>
        <v>2627328.83</v>
      </c>
      <c r="W125" s="43">
        <f t="shared" si="112"/>
        <v>670070.41</v>
      </c>
      <c r="X125" s="42">
        <f t="shared" si="112"/>
        <v>698043.25</v>
      </c>
      <c r="Y125" s="42">
        <f t="shared" si="112"/>
        <v>3939716.34</v>
      </c>
      <c r="Z125" s="42">
        <f t="shared" si="112"/>
        <v>2547199.5099999998</v>
      </c>
      <c r="AA125" s="42">
        <f t="shared" si="112"/>
        <v>198275856.16999999</v>
      </c>
      <c r="AB125" s="42">
        <f t="shared" si="112"/>
        <v>211707205.21000001</v>
      </c>
      <c r="AC125" s="42">
        <f t="shared" si="112"/>
        <v>7048213.21</v>
      </c>
      <c r="AD125" s="42">
        <f t="shared" si="112"/>
        <v>8020253.2199999997</v>
      </c>
      <c r="AE125" s="42">
        <f t="shared" si="112"/>
        <v>1471922.81</v>
      </c>
      <c r="AF125" s="42">
        <f t="shared" si="112"/>
        <v>2146017.5</v>
      </c>
      <c r="AG125" s="42">
        <f t="shared" si="112"/>
        <v>7065401.3399999999</v>
      </c>
      <c r="AH125" s="42">
        <f t="shared" si="112"/>
        <v>7430527.7199999997</v>
      </c>
      <c r="AI125" s="42">
        <f t="shared" si="112"/>
        <v>3041267.64</v>
      </c>
      <c r="AJ125" s="42">
        <f t="shared" si="112"/>
        <v>2571406.98</v>
      </c>
      <c r="AK125" s="42">
        <f t="shared" si="112"/>
        <v>2376761.94</v>
      </c>
      <c r="AL125" s="42">
        <f t="shared" si="112"/>
        <v>2664795.0699999998</v>
      </c>
      <c r="AM125" s="42">
        <f t="shared" si="112"/>
        <v>3739720.83</v>
      </c>
      <c r="AN125" s="42">
        <f t="shared" si="112"/>
        <v>3602576.8</v>
      </c>
      <c r="AO125" s="42">
        <f t="shared" si="112"/>
        <v>35308814.530000001</v>
      </c>
      <c r="AP125" s="42">
        <f t="shared" si="112"/>
        <v>565902254.04999995</v>
      </c>
      <c r="AQ125" s="42">
        <f t="shared" si="112"/>
        <v>2770944.12</v>
      </c>
      <c r="AR125" s="42">
        <f t="shared" si="112"/>
        <v>426502438.14999998</v>
      </c>
      <c r="AS125" s="42">
        <f t="shared" si="112"/>
        <v>48325156.289999999</v>
      </c>
      <c r="AT125" s="42">
        <f t="shared" si="112"/>
        <v>18754048.25</v>
      </c>
      <c r="AU125" s="42">
        <f t="shared" si="112"/>
        <v>3440965.77</v>
      </c>
      <c r="AV125" s="42">
        <f t="shared" si="112"/>
        <v>3056713.89</v>
      </c>
      <c r="AW125" s="42">
        <f t="shared" si="112"/>
        <v>2592095.25</v>
      </c>
      <c r="AX125" s="42">
        <f t="shared" si="112"/>
        <v>652033.06999999995</v>
      </c>
      <c r="AY125" s="42">
        <f t="shared" si="112"/>
        <v>4704586.1900000004</v>
      </c>
      <c r="AZ125" s="42">
        <f t="shared" si="112"/>
        <v>73991651.680000007</v>
      </c>
      <c r="BA125" s="42">
        <f t="shared" si="112"/>
        <v>60235778.359999999</v>
      </c>
      <c r="BB125" s="42">
        <f t="shared" si="112"/>
        <v>51305770.189999998</v>
      </c>
      <c r="BC125" s="42">
        <f t="shared" si="112"/>
        <v>214598487.25999999</v>
      </c>
      <c r="BD125" s="42">
        <f t="shared" si="112"/>
        <v>31122271.420000002</v>
      </c>
      <c r="BE125" s="42">
        <f t="shared" si="112"/>
        <v>10814340.689999999</v>
      </c>
      <c r="BF125" s="42">
        <f t="shared" si="112"/>
        <v>162876134.03</v>
      </c>
      <c r="BG125" s="42">
        <f t="shared" si="112"/>
        <v>7343133.2999999998</v>
      </c>
      <c r="BH125" s="42">
        <f t="shared" si="112"/>
        <v>5271690.18</v>
      </c>
      <c r="BI125" s="42">
        <f t="shared" si="112"/>
        <v>2603639.12</v>
      </c>
      <c r="BJ125" s="42">
        <f t="shared" si="112"/>
        <v>41596477.520000003</v>
      </c>
      <c r="BK125" s="42">
        <f t="shared" si="112"/>
        <v>100836743.31</v>
      </c>
      <c r="BL125" s="42">
        <f t="shared" si="112"/>
        <v>2050306.94</v>
      </c>
      <c r="BM125" s="42">
        <f t="shared" si="112"/>
        <v>2935556.18</v>
      </c>
      <c r="BN125" s="42">
        <f t="shared" si="112"/>
        <v>25542648.649999999</v>
      </c>
      <c r="BO125" s="42">
        <f t="shared" ref="BO125:DZ125" si="113">ROUND(BO124*BO121,2)</f>
        <v>11344707.210000001</v>
      </c>
      <c r="BP125" s="42">
        <f t="shared" si="113"/>
        <v>2404865.88</v>
      </c>
      <c r="BQ125" s="42">
        <f t="shared" si="113"/>
        <v>41537132.960000001</v>
      </c>
      <c r="BR125" s="42">
        <f t="shared" si="113"/>
        <v>32060479.809999999</v>
      </c>
      <c r="BS125" s="42">
        <f t="shared" si="113"/>
        <v>8592134.3800000008</v>
      </c>
      <c r="BT125" s="42">
        <f t="shared" si="113"/>
        <v>3383419.4</v>
      </c>
      <c r="BU125" s="42">
        <f t="shared" si="113"/>
        <v>3885150.3</v>
      </c>
      <c r="BV125" s="42">
        <f t="shared" si="113"/>
        <v>9515518.6099999994</v>
      </c>
      <c r="BW125" s="42">
        <f t="shared" si="113"/>
        <v>12978400.140000001</v>
      </c>
      <c r="BX125" s="42">
        <f t="shared" si="113"/>
        <v>1251026.04</v>
      </c>
      <c r="BY125" s="42">
        <f t="shared" si="113"/>
        <v>4167473.96</v>
      </c>
      <c r="BZ125" s="42">
        <f t="shared" si="113"/>
        <v>2395286.9700000002</v>
      </c>
      <c r="CA125" s="42">
        <f t="shared" si="113"/>
        <v>2327400.04</v>
      </c>
      <c r="CB125" s="42">
        <f t="shared" si="113"/>
        <v>586691059.80999994</v>
      </c>
      <c r="CC125" s="42">
        <f t="shared" si="113"/>
        <v>2046419.84</v>
      </c>
      <c r="CD125" s="42">
        <f t="shared" si="113"/>
        <v>1072212.29</v>
      </c>
      <c r="CE125" s="42">
        <f t="shared" si="113"/>
        <v>1860739.49</v>
      </c>
      <c r="CF125" s="42">
        <f t="shared" si="113"/>
        <v>1574434.71</v>
      </c>
      <c r="CG125" s="42">
        <f t="shared" si="113"/>
        <v>2054045.63</v>
      </c>
      <c r="CH125" s="42">
        <f t="shared" si="113"/>
        <v>1602867.88</v>
      </c>
      <c r="CI125" s="42">
        <f t="shared" si="113"/>
        <v>5366743.6500000004</v>
      </c>
      <c r="CJ125" s="42">
        <f t="shared" si="113"/>
        <v>8141322.7000000002</v>
      </c>
      <c r="CK125" s="42">
        <f t="shared" si="113"/>
        <v>35234655.350000001</v>
      </c>
      <c r="CL125" s="42">
        <f t="shared" si="113"/>
        <v>10244945.15</v>
      </c>
      <c r="CM125" s="42">
        <f t="shared" si="113"/>
        <v>6124504.4299999997</v>
      </c>
      <c r="CN125" s="42">
        <f t="shared" si="113"/>
        <v>186796146.72</v>
      </c>
      <c r="CO125" s="42">
        <f t="shared" si="113"/>
        <v>104021381.02</v>
      </c>
      <c r="CP125" s="42">
        <f t="shared" si="113"/>
        <v>8586229.0800000001</v>
      </c>
      <c r="CQ125" s="42">
        <f t="shared" si="113"/>
        <v>10071100.51</v>
      </c>
      <c r="CR125" s="42">
        <f t="shared" si="113"/>
        <v>2275229.98</v>
      </c>
      <c r="CS125" s="42">
        <f t="shared" si="113"/>
        <v>3268854.51</v>
      </c>
      <c r="CT125" s="42">
        <f t="shared" si="113"/>
        <v>1340830.07</v>
      </c>
      <c r="CU125" s="42">
        <f t="shared" si="113"/>
        <v>236813.09</v>
      </c>
      <c r="CV125" s="42">
        <f t="shared" si="113"/>
        <v>755250.08</v>
      </c>
      <c r="CW125" s="42">
        <f t="shared" si="113"/>
        <v>2029381.5</v>
      </c>
      <c r="CX125" s="42">
        <f t="shared" si="113"/>
        <v>3660920.93</v>
      </c>
      <c r="CY125" s="42">
        <f t="shared" si="113"/>
        <v>568387.88</v>
      </c>
      <c r="CZ125" s="42">
        <f t="shared" si="113"/>
        <v>15830458.65</v>
      </c>
      <c r="DA125" s="42">
        <f t="shared" si="113"/>
        <v>2280720.0299999998</v>
      </c>
      <c r="DB125" s="42">
        <f t="shared" si="113"/>
        <v>3055576.24</v>
      </c>
      <c r="DC125" s="42">
        <f t="shared" si="113"/>
        <v>2242834.29</v>
      </c>
      <c r="DD125" s="42">
        <f t="shared" si="113"/>
        <v>1630214.65</v>
      </c>
      <c r="DE125" s="42">
        <f t="shared" si="113"/>
        <v>3880722.79</v>
      </c>
      <c r="DF125" s="42">
        <f t="shared" si="113"/>
        <v>146628436.49000001</v>
      </c>
      <c r="DG125" s="42">
        <f t="shared" si="113"/>
        <v>1330703.6499999999</v>
      </c>
      <c r="DH125" s="42">
        <f t="shared" si="113"/>
        <v>15159333.939999999</v>
      </c>
      <c r="DI125" s="42">
        <f t="shared" si="113"/>
        <v>19082306.300000001</v>
      </c>
      <c r="DJ125" s="42">
        <f t="shared" si="113"/>
        <v>5524519.2300000004</v>
      </c>
      <c r="DK125" s="42">
        <f t="shared" si="113"/>
        <v>3420379.32</v>
      </c>
      <c r="DL125" s="42">
        <f t="shared" si="113"/>
        <v>43034573.07</v>
      </c>
      <c r="DM125" s="42">
        <f t="shared" si="113"/>
        <v>3171394.05</v>
      </c>
      <c r="DN125" s="42">
        <f t="shared" si="113"/>
        <v>10807960.25</v>
      </c>
      <c r="DO125" s="42">
        <f t="shared" si="113"/>
        <v>21168635.920000002</v>
      </c>
      <c r="DP125" s="42">
        <f t="shared" si="113"/>
        <v>2428379.5</v>
      </c>
      <c r="DQ125" s="42">
        <f t="shared" si="113"/>
        <v>4033775.39</v>
      </c>
      <c r="DR125" s="42">
        <f t="shared" si="113"/>
        <v>9552668.8399999999</v>
      </c>
      <c r="DS125" s="42">
        <f t="shared" si="113"/>
        <v>6133382.9000000004</v>
      </c>
      <c r="DT125" s="42">
        <f t="shared" si="113"/>
        <v>2022411.78</v>
      </c>
      <c r="DU125" s="42">
        <f t="shared" si="113"/>
        <v>3475721.13</v>
      </c>
      <c r="DV125" s="42">
        <f t="shared" si="113"/>
        <v>2384537.7599999998</v>
      </c>
      <c r="DW125" s="42">
        <f t="shared" si="113"/>
        <v>3248966.18</v>
      </c>
      <c r="DX125" s="42">
        <f t="shared" si="113"/>
        <v>2647802.7799999998</v>
      </c>
      <c r="DY125" s="42">
        <f t="shared" si="113"/>
        <v>3451888.55</v>
      </c>
      <c r="DZ125" s="42">
        <f t="shared" si="113"/>
        <v>8435987.4399999995</v>
      </c>
      <c r="EA125" s="42">
        <f t="shared" ref="EA125:FX125" si="114">ROUND(EA124*EA121,2)</f>
        <v>4340329.83</v>
      </c>
      <c r="EB125" s="42">
        <f t="shared" si="114"/>
        <v>4566820.62</v>
      </c>
      <c r="EC125" s="42">
        <f t="shared" si="114"/>
        <v>2733233.11</v>
      </c>
      <c r="ED125" s="42">
        <f t="shared" si="114"/>
        <v>16371741.960000001</v>
      </c>
      <c r="EE125" s="42">
        <f t="shared" si="114"/>
        <v>2378969.7999999998</v>
      </c>
      <c r="EF125" s="42">
        <f t="shared" si="114"/>
        <v>11122373.83</v>
      </c>
      <c r="EG125" s="42">
        <f t="shared" si="114"/>
        <v>2562542.38</v>
      </c>
      <c r="EH125" s="42">
        <f t="shared" si="114"/>
        <v>2403848.79</v>
      </c>
      <c r="EI125" s="42">
        <f t="shared" si="114"/>
        <v>118589378.25</v>
      </c>
      <c r="EJ125" s="42">
        <f t="shared" si="114"/>
        <v>59866358.770000003</v>
      </c>
      <c r="EK125" s="42">
        <f t="shared" si="114"/>
        <v>4990267.54</v>
      </c>
      <c r="EL125" s="42">
        <f t="shared" si="114"/>
        <v>3643180.72</v>
      </c>
      <c r="EM125" s="42">
        <f t="shared" si="114"/>
        <v>4295832.99</v>
      </c>
      <c r="EN125" s="42">
        <f t="shared" si="114"/>
        <v>7386881.2300000004</v>
      </c>
      <c r="EO125" s="42">
        <f t="shared" si="114"/>
        <v>3671059.24</v>
      </c>
      <c r="EP125" s="42">
        <f t="shared" si="114"/>
        <v>3671733.33</v>
      </c>
      <c r="EQ125" s="42">
        <f t="shared" si="114"/>
        <v>17215003.539999999</v>
      </c>
      <c r="ER125" s="42">
        <f t="shared" si="114"/>
        <v>3670339.46</v>
      </c>
      <c r="ES125" s="42">
        <f t="shared" si="114"/>
        <v>1505107.96</v>
      </c>
      <c r="ET125" s="42">
        <f t="shared" si="114"/>
        <v>2536994.5299999998</v>
      </c>
      <c r="EU125" s="42">
        <f t="shared" si="114"/>
        <v>4469245.63</v>
      </c>
      <c r="EV125" s="42">
        <f t="shared" si="114"/>
        <v>1005966.48</v>
      </c>
      <c r="EW125" s="42">
        <f t="shared" si="114"/>
        <v>7965097.25</v>
      </c>
      <c r="EX125" s="42">
        <f t="shared" si="114"/>
        <v>2866058.13</v>
      </c>
      <c r="EY125" s="42">
        <f t="shared" si="114"/>
        <v>1737524.48</v>
      </c>
      <c r="EZ125" s="42">
        <f t="shared" si="114"/>
        <v>1642057.74</v>
      </c>
      <c r="FA125" s="42">
        <f t="shared" si="114"/>
        <v>22947803.850000001</v>
      </c>
      <c r="FB125" s="42">
        <f t="shared" si="114"/>
        <v>3413888.04</v>
      </c>
      <c r="FC125" s="42">
        <f t="shared" si="114"/>
        <v>18561179.140000001</v>
      </c>
      <c r="FD125" s="42">
        <f t="shared" si="114"/>
        <v>3290597.93</v>
      </c>
      <c r="FE125" s="42">
        <f t="shared" si="114"/>
        <v>1411934.7</v>
      </c>
      <c r="FF125" s="42">
        <f t="shared" si="114"/>
        <v>2262913.9700000002</v>
      </c>
      <c r="FG125" s="42">
        <f t="shared" si="114"/>
        <v>1588045.86</v>
      </c>
      <c r="FH125" s="42">
        <f t="shared" si="114"/>
        <v>1295194.8500000001</v>
      </c>
      <c r="FI125" s="42">
        <f t="shared" si="114"/>
        <v>13093591.02</v>
      </c>
      <c r="FJ125" s="42">
        <f t="shared" si="114"/>
        <v>12865068.619999999</v>
      </c>
      <c r="FK125" s="42">
        <f t="shared" si="114"/>
        <v>15369653.33</v>
      </c>
      <c r="FL125" s="42">
        <f t="shared" si="114"/>
        <v>31014341.079999998</v>
      </c>
      <c r="FM125" s="42">
        <f t="shared" si="114"/>
        <v>22127290.91</v>
      </c>
      <c r="FN125" s="42">
        <f t="shared" si="114"/>
        <v>134445081.28</v>
      </c>
      <c r="FO125" s="42">
        <f t="shared" si="114"/>
        <v>8152227.7300000004</v>
      </c>
      <c r="FP125" s="42">
        <f t="shared" si="114"/>
        <v>16271228.939999999</v>
      </c>
      <c r="FQ125" s="42">
        <f t="shared" si="114"/>
        <v>6309643.6799999997</v>
      </c>
      <c r="FR125" s="42">
        <f t="shared" si="114"/>
        <v>2000526.59</v>
      </c>
      <c r="FS125" s="42">
        <f t="shared" si="114"/>
        <v>2159579.87</v>
      </c>
      <c r="FT125" s="42">
        <f t="shared" si="114"/>
        <v>1283147.0900000001</v>
      </c>
      <c r="FU125" s="42">
        <f t="shared" si="114"/>
        <v>6162122.3700000001</v>
      </c>
      <c r="FV125" s="42">
        <f t="shared" si="114"/>
        <v>5333070.08</v>
      </c>
      <c r="FW125" s="42">
        <f t="shared" si="114"/>
        <v>2028808.19</v>
      </c>
      <c r="FX125" s="42">
        <f t="shared" si="114"/>
        <v>1199612.44</v>
      </c>
      <c r="FY125" s="5"/>
      <c r="FZ125" s="42">
        <f>SUM(C125:FX125)</f>
        <v>5879974319.9299955</v>
      </c>
      <c r="GA125" s="104"/>
      <c r="GB125" s="104"/>
      <c r="GC125" s="104"/>
      <c r="GD125" s="104"/>
      <c r="GE125" s="105"/>
      <c r="GF125" s="105"/>
      <c r="GG125" s="5"/>
      <c r="GH125" s="5"/>
      <c r="GI125" s="5"/>
      <c r="GJ125" s="5"/>
      <c r="GK125" s="5"/>
      <c r="GL125" s="5"/>
      <c r="GM125" s="5"/>
    </row>
    <row r="126" spans="1:204" x14ac:dyDescent="0.2">
      <c r="A126" s="5"/>
      <c r="B126" s="2" t="s">
        <v>417</v>
      </c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18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42"/>
      <c r="GA126" s="42"/>
      <c r="GB126" s="104"/>
      <c r="GC126" s="104"/>
      <c r="GD126" s="104"/>
      <c r="GE126" s="105"/>
      <c r="GF126" s="105"/>
      <c r="GG126" s="5"/>
      <c r="GH126" s="5"/>
      <c r="GI126" s="5"/>
      <c r="GJ126" s="5"/>
      <c r="GK126" s="5"/>
      <c r="GL126" s="5"/>
      <c r="GM126" s="5"/>
    </row>
    <row r="127" spans="1:204" x14ac:dyDescent="0.2">
      <c r="A127" s="3" t="s">
        <v>394</v>
      </c>
      <c r="B127" s="2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5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  <c r="EY127" s="11"/>
      <c r="EZ127" s="11"/>
      <c r="FA127" s="11"/>
      <c r="FB127" s="11"/>
      <c r="FC127" s="11"/>
      <c r="FD127" s="11"/>
      <c r="FE127" s="11"/>
      <c r="FF127" s="11"/>
      <c r="FG127" s="11"/>
      <c r="FH127" s="11"/>
      <c r="FI127" s="11"/>
      <c r="FJ127" s="11"/>
      <c r="FK127" s="11"/>
      <c r="FL127" s="11"/>
      <c r="FM127" s="11"/>
      <c r="FN127" s="11"/>
      <c r="FO127" s="11"/>
      <c r="FP127" s="11"/>
      <c r="FQ127" s="11"/>
      <c r="FR127" s="11"/>
      <c r="FS127" s="11"/>
      <c r="FT127" s="11"/>
      <c r="FU127" s="11"/>
      <c r="FV127" s="11"/>
      <c r="FW127" s="11"/>
      <c r="FX127" s="11"/>
      <c r="FY127" s="11"/>
      <c r="FZ127" s="42"/>
      <c r="GA127" s="42"/>
      <c r="GB127" s="42"/>
      <c r="GC127" s="42"/>
      <c r="GD127" s="42"/>
      <c r="GE127" s="5"/>
      <c r="GF127" s="5"/>
      <c r="GG127" s="5"/>
      <c r="GH127" s="5"/>
      <c r="GI127" s="5"/>
      <c r="GJ127" s="5"/>
      <c r="GK127" s="5"/>
      <c r="GL127" s="5"/>
      <c r="GM127" s="5"/>
    </row>
    <row r="128" spans="1:204" ht="15.75" x14ac:dyDescent="0.25">
      <c r="A128" s="44"/>
      <c r="B128" s="41" t="s">
        <v>418</v>
      </c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7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  <c r="AV128" s="106"/>
      <c r="AW128" s="106"/>
      <c r="AX128" s="106"/>
      <c r="AY128" s="106"/>
      <c r="AZ128" s="106"/>
      <c r="BA128" s="106"/>
      <c r="BB128" s="106"/>
      <c r="BC128" s="106"/>
      <c r="BD128" s="106"/>
      <c r="BE128" s="106"/>
      <c r="BF128" s="106"/>
      <c r="BG128" s="106"/>
      <c r="BH128" s="106"/>
      <c r="BI128" s="106"/>
      <c r="BJ128" s="106"/>
      <c r="BK128" s="106"/>
      <c r="BL128" s="106"/>
      <c r="BM128" s="106"/>
      <c r="BN128" s="106"/>
      <c r="BO128" s="106"/>
      <c r="BP128" s="106"/>
      <c r="BQ128" s="106"/>
      <c r="BR128" s="106"/>
      <c r="BS128" s="106"/>
      <c r="BT128" s="106"/>
      <c r="BU128" s="106"/>
      <c r="BV128" s="106"/>
      <c r="BW128" s="106"/>
      <c r="BX128" s="106"/>
      <c r="BY128" s="106"/>
      <c r="BZ128" s="106"/>
      <c r="CA128" s="106"/>
      <c r="CB128" s="106"/>
      <c r="CC128" s="106"/>
      <c r="CD128" s="106"/>
      <c r="CE128" s="106"/>
      <c r="CF128" s="106"/>
      <c r="CG128" s="106"/>
      <c r="CH128" s="106"/>
      <c r="CI128" s="106"/>
      <c r="CJ128" s="106"/>
      <c r="CK128" s="106"/>
      <c r="CL128" s="106"/>
      <c r="CM128" s="106"/>
      <c r="CN128" s="106"/>
      <c r="CO128" s="106"/>
      <c r="CP128" s="106"/>
      <c r="CQ128" s="106"/>
      <c r="CR128" s="106"/>
      <c r="CS128" s="106"/>
      <c r="CT128" s="106"/>
      <c r="CU128" s="106"/>
      <c r="CV128" s="106"/>
      <c r="CW128" s="106"/>
      <c r="CX128" s="106"/>
      <c r="CY128" s="106"/>
      <c r="CZ128" s="106"/>
      <c r="DA128" s="106"/>
      <c r="DB128" s="106"/>
      <c r="DC128" s="106"/>
      <c r="DD128" s="106"/>
      <c r="DE128" s="106"/>
      <c r="DF128" s="106"/>
      <c r="DG128" s="106"/>
      <c r="DH128" s="106"/>
      <c r="DI128" s="106"/>
      <c r="DJ128" s="106"/>
      <c r="DK128" s="106"/>
      <c r="DL128" s="106"/>
      <c r="DM128" s="106"/>
      <c r="DN128" s="106"/>
      <c r="DO128" s="106"/>
      <c r="DP128" s="106"/>
      <c r="DQ128" s="106"/>
      <c r="DR128" s="106"/>
      <c r="DS128" s="106"/>
      <c r="DT128" s="106"/>
      <c r="DU128" s="106"/>
      <c r="DV128" s="106"/>
      <c r="DW128" s="106"/>
      <c r="DX128" s="106"/>
      <c r="DY128" s="106"/>
      <c r="DZ128" s="106"/>
      <c r="EA128" s="106"/>
      <c r="EB128" s="106"/>
      <c r="EC128" s="106"/>
      <c r="ED128" s="106"/>
      <c r="EE128" s="106"/>
      <c r="EF128" s="106"/>
      <c r="EG128" s="106"/>
      <c r="EH128" s="106"/>
      <c r="EI128" s="106"/>
      <c r="EJ128" s="106"/>
      <c r="EK128" s="106"/>
      <c r="EL128" s="106"/>
      <c r="EM128" s="106"/>
      <c r="EN128" s="106"/>
      <c r="EO128" s="106"/>
      <c r="EP128" s="106"/>
      <c r="EQ128" s="106"/>
      <c r="ER128" s="106"/>
      <c r="ES128" s="106"/>
      <c r="ET128" s="106"/>
      <c r="EU128" s="106"/>
      <c r="EV128" s="106"/>
      <c r="EW128" s="106"/>
      <c r="EX128" s="106"/>
      <c r="EY128" s="106"/>
      <c r="EZ128" s="106"/>
      <c r="FA128" s="106"/>
      <c r="FB128" s="106"/>
      <c r="FC128" s="106"/>
      <c r="FD128" s="106"/>
      <c r="FE128" s="106"/>
      <c r="FF128" s="106"/>
      <c r="FG128" s="106"/>
      <c r="FH128" s="106"/>
      <c r="FI128" s="106"/>
      <c r="FJ128" s="106"/>
      <c r="FK128" s="106"/>
      <c r="FL128" s="106"/>
      <c r="FM128" s="106"/>
      <c r="FN128" s="106"/>
      <c r="FO128" s="106"/>
      <c r="FP128" s="106"/>
      <c r="FQ128" s="106"/>
      <c r="FR128" s="106"/>
      <c r="FS128" s="106"/>
      <c r="FT128" s="106"/>
      <c r="FU128" s="106"/>
      <c r="FV128" s="106"/>
      <c r="FW128" s="106"/>
      <c r="FX128" s="106"/>
      <c r="FY128" s="42"/>
      <c r="FZ128" s="42"/>
      <c r="GA128" s="42"/>
      <c r="GB128" s="42"/>
      <c r="GC128" s="42"/>
      <c r="GD128" s="42"/>
      <c r="GE128" s="5"/>
      <c r="GF128" s="5"/>
      <c r="GG128" s="5"/>
      <c r="GH128" s="5"/>
      <c r="GI128" s="5"/>
      <c r="GJ128" s="5"/>
      <c r="GK128" s="5"/>
      <c r="GL128" s="5"/>
      <c r="GM128" s="5"/>
      <c r="GN128" s="99"/>
      <c r="GO128" s="99"/>
      <c r="GP128" s="99"/>
    </row>
    <row r="129" spans="1:256" x14ac:dyDescent="0.2">
      <c r="A129" s="3" t="s">
        <v>419</v>
      </c>
      <c r="B129" s="2" t="s">
        <v>420</v>
      </c>
      <c r="C129" s="31">
        <f t="shared" ref="C129:BN129" si="115">C10</f>
        <v>2875</v>
      </c>
      <c r="D129" s="31">
        <f t="shared" si="115"/>
        <v>9608</v>
      </c>
      <c r="E129" s="31">
        <f t="shared" si="115"/>
        <v>3746</v>
      </c>
      <c r="F129" s="31">
        <f t="shared" si="115"/>
        <v>3300</v>
      </c>
      <c r="G129" s="31">
        <f t="shared" si="115"/>
        <v>158</v>
      </c>
      <c r="H129" s="31">
        <f t="shared" si="115"/>
        <v>100</v>
      </c>
      <c r="I129" s="31">
        <f t="shared" si="115"/>
        <v>4655</v>
      </c>
      <c r="J129" s="31">
        <f t="shared" si="115"/>
        <v>878</v>
      </c>
      <c r="K129" s="31">
        <f t="shared" si="115"/>
        <v>91</v>
      </c>
      <c r="L129" s="31">
        <f t="shared" si="115"/>
        <v>860</v>
      </c>
      <c r="M129" s="31">
        <f t="shared" si="115"/>
        <v>687</v>
      </c>
      <c r="N129" s="31">
        <f t="shared" si="115"/>
        <v>6937</v>
      </c>
      <c r="O129" s="31">
        <f t="shared" si="115"/>
        <v>1618</v>
      </c>
      <c r="P129" s="31">
        <f t="shared" si="115"/>
        <v>57</v>
      </c>
      <c r="Q129" s="31">
        <f t="shared" si="115"/>
        <v>15340</v>
      </c>
      <c r="R129" s="31">
        <f t="shared" si="115"/>
        <v>106</v>
      </c>
      <c r="S129" s="31">
        <f t="shared" si="115"/>
        <v>389</v>
      </c>
      <c r="T129" s="31">
        <f t="shared" si="115"/>
        <v>24</v>
      </c>
      <c r="U129" s="31">
        <f t="shared" si="115"/>
        <v>16</v>
      </c>
      <c r="V129" s="31">
        <f t="shared" si="115"/>
        <v>69</v>
      </c>
      <c r="W129" s="32">
        <f t="shared" si="115"/>
        <v>55</v>
      </c>
      <c r="X129" s="31">
        <f t="shared" si="115"/>
        <v>8</v>
      </c>
      <c r="Y129" s="31">
        <f t="shared" si="115"/>
        <v>210</v>
      </c>
      <c r="Z129" s="31">
        <f t="shared" si="115"/>
        <v>82</v>
      </c>
      <c r="AA129" s="31">
        <f t="shared" si="115"/>
        <v>5314</v>
      </c>
      <c r="AB129" s="31">
        <f t="shared" si="115"/>
        <v>2924</v>
      </c>
      <c r="AC129" s="31">
        <f t="shared" si="115"/>
        <v>183</v>
      </c>
      <c r="AD129" s="31">
        <f t="shared" si="115"/>
        <v>217</v>
      </c>
      <c r="AE129" s="31">
        <f t="shared" si="115"/>
        <v>19</v>
      </c>
      <c r="AF129" s="31">
        <f t="shared" si="115"/>
        <v>34</v>
      </c>
      <c r="AG129" s="31">
        <f t="shared" si="115"/>
        <v>123</v>
      </c>
      <c r="AH129" s="31">
        <f t="shared" si="115"/>
        <v>331</v>
      </c>
      <c r="AI129" s="31">
        <f t="shared" si="115"/>
        <v>86</v>
      </c>
      <c r="AJ129" s="31">
        <f t="shared" si="115"/>
        <v>78</v>
      </c>
      <c r="AK129" s="31">
        <f t="shared" si="115"/>
        <v>90</v>
      </c>
      <c r="AL129" s="31">
        <f t="shared" si="115"/>
        <v>130</v>
      </c>
      <c r="AM129" s="31">
        <f t="shared" si="115"/>
        <v>168</v>
      </c>
      <c r="AN129" s="31">
        <f t="shared" si="115"/>
        <v>80</v>
      </c>
      <c r="AO129" s="31">
        <f t="shared" si="115"/>
        <v>1164</v>
      </c>
      <c r="AP129" s="31">
        <f t="shared" si="115"/>
        <v>34771</v>
      </c>
      <c r="AQ129" s="31">
        <f t="shared" si="115"/>
        <v>56</v>
      </c>
      <c r="AR129" s="31">
        <f t="shared" si="115"/>
        <v>3816</v>
      </c>
      <c r="AS129" s="31">
        <f t="shared" si="115"/>
        <v>1368</v>
      </c>
      <c r="AT129" s="31">
        <f t="shared" si="115"/>
        <v>221</v>
      </c>
      <c r="AU129" s="31">
        <f t="shared" si="115"/>
        <v>56</v>
      </c>
      <c r="AV129" s="31">
        <f t="shared" si="115"/>
        <v>51</v>
      </c>
      <c r="AW129" s="31">
        <f t="shared" si="115"/>
        <v>31</v>
      </c>
      <c r="AX129" s="31">
        <f t="shared" si="115"/>
        <v>9</v>
      </c>
      <c r="AY129" s="31">
        <f t="shared" si="115"/>
        <v>146</v>
      </c>
      <c r="AZ129" s="31">
        <f t="shared" si="115"/>
        <v>4719</v>
      </c>
      <c r="BA129" s="31">
        <f t="shared" si="115"/>
        <v>1927</v>
      </c>
      <c r="BB129" s="31">
        <f t="shared" si="115"/>
        <v>1763</v>
      </c>
      <c r="BC129" s="31">
        <f t="shared" si="115"/>
        <v>8951</v>
      </c>
      <c r="BD129" s="31">
        <f t="shared" si="115"/>
        <v>390</v>
      </c>
      <c r="BE129" s="31">
        <f t="shared" si="115"/>
        <v>220</v>
      </c>
      <c r="BF129" s="31">
        <f t="shared" si="115"/>
        <v>1436</v>
      </c>
      <c r="BG129" s="31">
        <f t="shared" si="115"/>
        <v>319</v>
      </c>
      <c r="BH129" s="31">
        <f t="shared" si="115"/>
        <v>83</v>
      </c>
      <c r="BI129" s="31">
        <f t="shared" si="115"/>
        <v>82</v>
      </c>
      <c r="BJ129" s="31">
        <f t="shared" si="115"/>
        <v>253</v>
      </c>
      <c r="BK129" s="31">
        <f t="shared" si="115"/>
        <v>1584</v>
      </c>
      <c r="BL129" s="31">
        <f t="shared" si="115"/>
        <v>19</v>
      </c>
      <c r="BM129" s="31">
        <f t="shared" si="115"/>
        <v>85</v>
      </c>
      <c r="BN129" s="31">
        <f t="shared" si="115"/>
        <v>1011</v>
      </c>
      <c r="BO129" s="31">
        <f t="shared" ref="BO129:DZ129" si="116">BO10</f>
        <v>392</v>
      </c>
      <c r="BP129" s="31">
        <f t="shared" si="116"/>
        <v>60</v>
      </c>
      <c r="BQ129" s="31">
        <f t="shared" si="116"/>
        <v>1307</v>
      </c>
      <c r="BR129" s="31">
        <f t="shared" si="116"/>
        <v>1216</v>
      </c>
      <c r="BS129" s="31">
        <f t="shared" si="116"/>
        <v>252</v>
      </c>
      <c r="BT129" s="31">
        <f t="shared" si="116"/>
        <v>52</v>
      </c>
      <c r="BU129" s="31">
        <f t="shared" si="116"/>
        <v>90</v>
      </c>
      <c r="BV129" s="31">
        <f t="shared" si="116"/>
        <v>165</v>
      </c>
      <c r="BW129" s="31">
        <f t="shared" si="116"/>
        <v>245</v>
      </c>
      <c r="BX129" s="31">
        <f t="shared" si="116"/>
        <v>9</v>
      </c>
      <c r="BY129" s="31">
        <f t="shared" si="116"/>
        <v>239</v>
      </c>
      <c r="BZ129" s="31">
        <f t="shared" si="116"/>
        <v>51</v>
      </c>
      <c r="CA129" s="31">
        <f t="shared" si="116"/>
        <v>56</v>
      </c>
      <c r="CB129" s="31">
        <f t="shared" si="116"/>
        <v>14381</v>
      </c>
      <c r="CC129" s="31">
        <f t="shared" si="116"/>
        <v>29</v>
      </c>
      <c r="CD129" s="31">
        <f t="shared" si="116"/>
        <v>19</v>
      </c>
      <c r="CE129" s="31">
        <f t="shared" si="116"/>
        <v>30</v>
      </c>
      <c r="CF129" s="31">
        <f t="shared" si="116"/>
        <v>25</v>
      </c>
      <c r="CG129" s="31">
        <f t="shared" si="116"/>
        <v>36</v>
      </c>
      <c r="CH129" s="31">
        <f t="shared" si="116"/>
        <v>41</v>
      </c>
      <c r="CI129" s="31">
        <f t="shared" si="116"/>
        <v>195</v>
      </c>
      <c r="CJ129" s="31">
        <f t="shared" si="116"/>
        <v>426</v>
      </c>
      <c r="CK129" s="31">
        <f t="shared" si="116"/>
        <v>712</v>
      </c>
      <c r="CL129" s="31">
        <f t="shared" si="116"/>
        <v>208</v>
      </c>
      <c r="CM129" s="31">
        <f t="shared" si="116"/>
        <v>223</v>
      </c>
      <c r="CN129" s="31">
        <f t="shared" si="116"/>
        <v>4467</v>
      </c>
      <c r="CO129" s="31">
        <f t="shared" si="116"/>
        <v>3081</v>
      </c>
      <c r="CP129" s="31">
        <f t="shared" si="116"/>
        <v>201</v>
      </c>
      <c r="CQ129" s="31">
        <f t="shared" si="116"/>
        <v>434</v>
      </c>
      <c r="CR129" s="31">
        <f t="shared" si="116"/>
        <v>34</v>
      </c>
      <c r="CS129" s="31">
        <f t="shared" si="116"/>
        <v>72</v>
      </c>
      <c r="CT129" s="31">
        <f t="shared" si="116"/>
        <v>37</v>
      </c>
      <c r="CU129" s="31">
        <f t="shared" si="116"/>
        <v>32</v>
      </c>
      <c r="CV129" s="31">
        <f t="shared" si="116"/>
        <v>11</v>
      </c>
      <c r="CW129" s="31">
        <f t="shared" si="116"/>
        <v>36</v>
      </c>
      <c r="CX129" s="31">
        <f t="shared" si="116"/>
        <v>98</v>
      </c>
      <c r="CY129" s="31">
        <f t="shared" si="116"/>
        <v>2</v>
      </c>
      <c r="CZ129" s="31">
        <f t="shared" si="116"/>
        <v>571</v>
      </c>
      <c r="DA129" s="31">
        <f t="shared" si="116"/>
        <v>24</v>
      </c>
      <c r="DB129" s="31">
        <f t="shared" si="116"/>
        <v>50</v>
      </c>
      <c r="DC129" s="31">
        <f t="shared" si="116"/>
        <v>33</v>
      </c>
      <c r="DD129" s="31">
        <f t="shared" si="116"/>
        <v>28</v>
      </c>
      <c r="DE129" s="31">
        <f t="shared" si="116"/>
        <v>64</v>
      </c>
      <c r="DF129" s="31">
        <f t="shared" si="116"/>
        <v>5400</v>
      </c>
      <c r="DG129" s="31">
        <f t="shared" si="116"/>
        <v>17</v>
      </c>
      <c r="DH129" s="31">
        <f t="shared" si="116"/>
        <v>509</v>
      </c>
      <c r="DI129" s="31">
        <f t="shared" si="116"/>
        <v>842</v>
      </c>
      <c r="DJ129" s="31">
        <f t="shared" si="116"/>
        <v>154</v>
      </c>
      <c r="DK129" s="31">
        <f t="shared" si="116"/>
        <v>121</v>
      </c>
      <c r="DL129" s="31">
        <f t="shared" si="116"/>
        <v>1777</v>
      </c>
      <c r="DM129" s="31">
        <f t="shared" si="116"/>
        <v>73</v>
      </c>
      <c r="DN129" s="31">
        <f t="shared" si="116"/>
        <v>439</v>
      </c>
      <c r="DO129" s="31">
        <f t="shared" si="116"/>
        <v>1063</v>
      </c>
      <c r="DP129" s="31">
        <f t="shared" si="116"/>
        <v>40</v>
      </c>
      <c r="DQ129" s="31">
        <f t="shared" si="116"/>
        <v>143</v>
      </c>
      <c r="DR129" s="31">
        <f t="shared" si="116"/>
        <v>583</v>
      </c>
      <c r="DS129" s="31">
        <f t="shared" si="116"/>
        <v>363</v>
      </c>
      <c r="DT129" s="31">
        <f t="shared" si="116"/>
        <v>41</v>
      </c>
      <c r="DU129" s="31">
        <f t="shared" si="116"/>
        <v>105</v>
      </c>
      <c r="DV129" s="31">
        <f t="shared" si="116"/>
        <v>58</v>
      </c>
      <c r="DW129" s="31">
        <f t="shared" si="116"/>
        <v>88</v>
      </c>
      <c r="DX129" s="31">
        <f t="shared" si="116"/>
        <v>32</v>
      </c>
      <c r="DY129" s="31">
        <f t="shared" si="116"/>
        <v>55</v>
      </c>
      <c r="DZ129" s="31">
        <f t="shared" si="116"/>
        <v>189</v>
      </c>
      <c r="EA129" s="31">
        <f t="shared" ref="EA129:FV129" si="117">EA10</f>
        <v>121</v>
      </c>
      <c r="EB129" s="31">
        <f t="shared" si="117"/>
        <v>144</v>
      </c>
      <c r="EC129" s="31">
        <f t="shared" si="117"/>
        <v>49</v>
      </c>
      <c r="ED129" s="31">
        <f t="shared" si="117"/>
        <v>50</v>
      </c>
      <c r="EE129" s="31">
        <f t="shared" si="117"/>
        <v>65</v>
      </c>
      <c r="EF129" s="31">
        <f t="shared" si="117"/>
        <v>600</v>
      </c>
      <c r="EG129" s="31">
        <f t="shared" si="117"/>
        <v>108</v>
      </c>
      <c r="EH129" s="31">
        <f t="shared" si="117"/>
        <v>59</v>
      </c>
      <c r="EI129" s="31">
        <f t="shared" si="117"/>
        <v>7010</v>
      </c>
      <c r="EJ129" s="31">
        <f t="shared" si="117"/>
        <v>1911</v>
      </c>
      <c r="EK129" s="31">
        <f t="shared" si="117"/>
        <v>106</v>
      </c>
      <c r="EL129" s="31">
        <f t="shared" si="117"/>
        <v>71</v>
      </c>
      <c r="EM129" s="31">
        <f t="shared" si="117"/>
        <v>157</v>
      </c>
      <c r="EN129" s="31">
        <f t="shared" si="117"/>
        <v>428</v>
      </c>
      <c r="EO129" s="31">
        <f t="shared" si="117"/>
        <v>94</v>
      </c>
      <c r="EP129" s="31">
        <f t="shared" si="117"/>
        <v>64</v>
      </c>
      <c r="EQ129" s="31">
        <f t="shared" si="117"/>
        <v>193</v>
      </c>
      <c r="ER129" s="31">
        <f t="shared" si="117"/>
        <v>86</v>
      </c>
      <c r="ES129" s="31">
        <f t="shared" si="117"/>
        <v>49</v>
      </c>
      <c r="ET129" s="31">
        <f t="shared" si="117"/>
        <v>60</v>
      </c>
      <c r="EU129" s="31">
        <f t="shared" si="117"/>
        <v>294</v>
      </c>
      <c r="EV129" s="31">
        <f t="shared" si="117"/>
        <v>19</v>
      </c>
      <c r="EW129" s="31">
        <f t="shared" si="117"/>
        <v>99</v>
      </c>
      <c r="EX129" s="31">
        <f t="shared" si="117"/>
        <v>71</v>
      </c>
      <c r="EY129" s="31">
        <f t="shared" si="117"/>
        <v>90</v>
      </c>
      <c r="EZ129" s="31">
        <f t="shared" si="117"/>
        <v>42</v>
      </c>
      <c r="FA129" s="31">
        <f t="shared" si="117"/>
        <v>509</v>
      </c>
      <c r="FB129" s="31">
        <f t="shared" si="117"/>
        <v>96</v>
      </c>
      <c r="FC129" s="31">
        <f t="shared" si="117"/>
        <v>399</v>
      </c>
      <c r="FD129" s="31">
        <f t="shared" si="117"/>
        <v>56</v>
      </c>
      <c r="FE129" s="31">
        <f t="shared" si="117"/>
        <v>21</v>
      </c>
      <c r="FF129" s="31">
        <f t="shared" si="117"/>
        <v>37</v>
      </c>
      <c r="FG129" s="31">
        <f t="shared" si="117"/>
        <v>19</v>
      </c>
      <c r="FH129" s="31">
        <f t="shared" si="117"/>
        <v>16</v>
      </c>
      <c r="FI129" s="31">
        <f t="shared" si="117"/>
        <v>626</v>
      </c>
      <c r="FJ129" s="31">
        <f t="shared" si="117"/>
        <v>337</v>
      </c>
      <c r="FK129" s="31">
        <f t="shared" si="117"/>
        <v>583</v>
      </c>
      <c r="FL129" s="31">
        <f t="shared" si="117"/>
        <v>409</v>
      </c>
      <c r="FM129" s="31">
        <f t="shared" si="117"/>
        <v>571</v>
      </c>
      <c r="FN129" s="31">
        <f t="shared" si="117"/>
        <v>7066</v>
      </c>
      <c r="FO129" s="31">
        <f t="shared" si="117"/>
        <v>205</v>
      </c>
      <c r="FP129" s="31">
        <f t="shared" si="117"/>
        <v>950</v>
      </c>
      <c r="FQ129" s="31">
        <f t="shared" si="117"/>
        <v>217</v>
      </c>
      <c r="FR129" s="31">
        <f t="shared" si="117"/>
        <v>25</v>
      </c>
      <c r="FS129" s="31">
        <f t="shared" si="117"/>
        <v>13</v>
      </c>
      <c r="FT129" s="31">
        <f t="shared" si="117"/>
        <v>12</v>
      </c>
      <c r="FU129" s="31">
        <f t="shared" si="117"/>
        <v>282</v>
      </c>
      <c r="FV129" s="31">
        <f t="shared" si="117"/>
        <v>189</v>
      </c>
      <c r="FW129" s="31">
        <f>FW10</f>
        <v>49</v>
      </c>
      <c r="FX129" s="31">
        <f>FX10</f>
        <v>9</v>
      </c>
      <c r="FY129" s="106"/>
      <c r="FZ129" s="31"/>
      <c r="GA129" s="42"/>
      <c r="GB129" s="42"/>
      <c r="GC129" s="42"/>
      <c r="GD129" s="42"/>
      <c r="GE129" s="5"/>
      <c r="GF129" s="5"/>
      <c r="GG129" s="5"/>
      <c r="GH129" s="5"/>
      <c r="GI129" s="5"/>
      <c r="GJ129" s="5"/>
      <c r="GK129" s="5"/>
      <c r="GL129" s="5"/>
      <c r="GM129" s="5"/>
    </row>
    <row r="130" spans="1:256" s="12" customFormat="1" x14ac:dyDescent="0.2">
      <c r="A130" s="3" t="s">
        <v>421</v>
      </c>
      <c r="B130" s="2" t="s">
        <v>422</v>
      </c>
      <c r="C130" s="31">
        <f t="shared" ref="C130:BN130" si="118">C13</f>
        <v>4646</v>
      </c>
      <c r="D130" s="31">
        <f t="shared" si="118"/>
        <v>28640</v>
      </c>
      <c r="E130" s="31">
        <f t="shared" si="118"/>
        <v>4806</v>
      </c>
      <c r="F130" s="31">
        <f t="shared" si="118"/>
        <v>10932</v>
      </c>
      <c r="G130" s="31">
        <f t="shared" si="118"/>
        <v>626</v>
      </c>
      <c r="H130" s="31">
        <f t="shared" si="118"/>
        <v>545</v>
      </c>
      <c r="I130" s="31">
        <f t="shared" si="118"/>
        <v>6396</v>
      </c>
      <c r="J130" s="31">
        <f t="shared" si="118"/>
        <v>1302</v>
      </c>
      <c r="K130" s="31">
        <f t="shared" si="118"/>
        <v>190</v>
      </c>
      <c r="L130" s="31">
        <f t="shared" si="118"/>
        <v>1554</v>
      </c>
      <c r="M130" s="31">
        <f t="shared" si="118"/>
        <v>802</v>
      </c>
      <c r="N130" s="31">
        <f t="shared" si="118"/>
        <v>32606</v>
      </c>
      <c r="O130" s="31">
        <f t="shared" si="118"/>
        <v>8668</v>
      </c>
      <c r="P130" s="31">
        <f t="shared" si="118"/>
        <v>101</v>
      </c>
      <c r="Q130" s="31">
        <f t="shared" si="118"/>
        <v>24281</v>
      </c>
      <c r="R130" s="31">
        <f t="shared" si="118"/>
        <v>306</v>
      </c>
      <c r="S130" s="31">
        <f t="shared" si="118"/>
        <v>840</v>
      </c>
      <c r="T130" s="31">
        <f t="shared" si="118"/>
        <v>69</v>
      </c>
      <c r="U130" s="31">
        <f t="shared" si="118"/>
        <v>28</v>
      </c>
      <c r="V130" s="31">
        <f t="shared" si="118"/>
        <v>133</v>
      </c>
      <c r="W130" s="32">
        <f t="shared" si="118"/>
        <v>103</v>
      </c>
      <c r="X130" s="31">
        <f t="shared" si="118"/>
        <v>27</v>
      </c>
      <c r="Y130" s="31">
        <f t="shared" si="118"/>
        <v>305</v>
      </c>
      <c r="Z130" s="31">
        <f t="shared" si="118"/>
        <v>154</v>
      </c>
      <c r="AA130" s="31">
        <f t="shared" si="118"/>
        <v>17906</v>
      </c>
      <c r="AB130" s="31">
        <f t="shared" si="118"/>
        <v>17660</v>
      </c>
      <c r="AC130" s="31">
        <f t="shared" si="118"/>
        <v>556</v>
      </c>
      <c r="AD130" s="31">
        <f t="shared" si="118"/>
        <v>683</v>
      </c>
      <c r="AE130" s="31">
        <f t="shared" si="118"/>
        <v>75</v>
      </c>
      <c r="AF130" s="31">
        <f t="shared" si="118"/>
        <v>105</v>
      </c>
      <c r="AG130" s="31">
        <f t="shared" si="118"/>
        <v>583</v>
      </c>
      <c r="AH130" s="31">
        <f t="shared" si="118"/>
        <v>625</v>
      </c>
      <c r="AI130" s="31">
        <f t="shared" si="118"/>
        <v>210</v>
      </c>
      <c r="AJ130" s="31">
        <f t="shared" si="118"/>
        <v>112</v>
      </c>
      <c r="AK130" s="31">
        <f t="shared" si="118"/>
        <v>113</v>
      </c>
      <c r="AL130" s="31">
        <f t="shared" si="118"/>
        <v>158</v>
      </c>
      <c r="AM130" s="31">
        <f t="shared" si="118"/>
        <v>279</v>
      </c>
      <c r="AN130" s="31">
        <f t="shared" si="118"/>
        <v>214</v>
      </c>
      <c r="AO130" s="31">
        <f t="shared" si="118"/>
        <v>3088</v>
      </c>
      <c r="AP130" s="31">
        <f t="shared" si="118"/>
        <v>51036</v>
      </c>
      <c r="AQ130" s="31">
        <f t="shared" si="118"/>
        <v>161</v>
      </c>
      <c r="AR130" s="31">
        <f t="shared" si="118"/>
        <v>40789</v>
      </c>
      <c r="AS130" s="31">
        <f t="shared" si="118"/>
        <v>4147</v>
      </c>
      <c r="AT130" s="31">
        <f t="shared" si="118"/>
        <v>1545</v>
      </c>
      <c r="AU130" s="31">
        <f t="shared" si="118"/>
        <v>215</v>
      </c>
      <c r="AV130" s="31">
        <f t="shared" si="118"/>
        <v>176</v>
      </c>
      <c r="AW130" s="31">
        <f t="shared" si="118"/>
        <v>114</v>
      </c>
      <c r="AX130" s="31">
        <f t="shared" si="118"/>
        <v>9</v>
      </c>
      <c r="AY130" s="31">
        <f t="shared" si="118"/>
        <v>345</v>
      </c>
      <c r="AZ130" s="31">
        <f t="shared" si="118"/>
        <v>7442</v>
      </c>
      <c r="BA130" s="31">
        <f t="shared" si="118"/>
        <v>5499</v>
      </c>
      <c r="BB130" s="31">
        <f t="shared" si="118"/>
        <v>4981</v>
      </c>
      <c r="BC130" s="31">
        <f t="shared" si="118"/>
        <v>18485</v>
      </c>
      <c r="BD130" s="31">
        <f t="shared" si="118"/>
        <v>2832</v>
      </c>
      <c r="BE130" s="31">
        <f t="shared" si="118"/>
        <v>865</v>
      </c>
      <c r="BF130" s="31">
        <f t="shared" si="118"/>
        <v>13996</v>
      </c>
      <c r="BG130" s="31">
        <f t="shared" si="118"/>
        <v>590</v>
      </c>
      <c r="BH130" s="31">
        <f t="shared" si="118"/>
        <v>377</v>
      </c>
      <c r="BI130" s="31">
        <f t="shared" si="118"/>
        <v>135</v>
      </c>
      <c r="BJ130" s="31">
        <f t="shared" si="118"/>
        <v>3506</v>
      </c>
      <c r="BK130" s="31">
        <f t="shared" si="118"/>
        <v>9854</v>
      </c>
      <c r="BL130" s="31">
        <f t="shared" si="118"/>
        <v>73</v>
      </c>
      <c r="BM130" s="31">
        <f t="shared" si="118"/>
        <v>156</v>
      </c>
      <c r="BN130" s="31">
        <f t="shared" si="118"/>
        <v>2227</v>
      </c>
      <c r="BO130" s="31">
        <f t="shared" ref="BO130:DZ130" si="119">BO13</f>
        <v>913</v>
      </c>
      <c r="BP130" s="31">
        <f t="shared" si="119"/>
        <v>139</v>
      </c>
      <c r="BQ130" s="31">
        <f t="shared" si="119"/>
        <v>3440</v>
      </c>
      <c r="BR130" s="31">
        <f t="shared" si="119"/>
        <v>2985</v>
      </c>
      <c r="BS130" s="31">
        <f t="shared" si="119"/>
        <v>629</v>
      </c>
      <c r="BT130" s="31">
        <f t="shared" si="119"/>
        <v>238</v>
      </c>
      <c r="BU130" s="31">
        <f t="shared" si="119"/>
        <v>282</v>
      </c>
      <c r="BV130" s="31">
        <f t="shared" si="119"/>
        <v>742</v>
      </c>
      <c r="BW130" s="31">
        <f t="shared" si="119"/>
        <v>1178</v>
      </c>
      <c r="BX130" s="31">
        <f t="shared" si="119"/>
        <v>50</v>
      </c>
      <c r="BY130" s="31">
        <f t="shared" si="119"/>
        <v>331</v>
      </c>
      <c r="BZ130" s="31">
        <f t="shared" si="119"/>
        <v>130</v>
      </c>
      <c r="CA130" s="31">
        <f t="shared" si="119"/>
        <v>120</v>
      </c>
      <c r="CB130" s="31">
        <f t="shared" si="119"/>
        <v>50141</v>
      </c>
      <c r="CC130" s="31">
        <f t="shared" si="119"/>
        <v>94</v>
      </c>
      <c r="CD130" s="31">
        <f t="shared" si="119"/>
        <v>44</v>
      </c>
      <c r="CE130" s="31">
        <f t="shared" si="119"/>
        <v>96</v>
      </c>
      <c r="CF130" s="31">
        <f t="shared" si="119"/>
        <v>67</v>
      </c>
      <c r="CG130" s="31">
        <f t="shared" si="119"/>
        <v>100</v>
      </c>
      <c r="CH130" s="31">
        <f t="shared" si="119"/>
        <v>72</v>
      </c>
      <c r="CI130" s="31">
        <f t="shared" si="119"/>
        <v>431</v>
      </c>
      <c r="CJ130" s="31">
        <f t="shared" si="119"/>
        <v>688</v>
      </c>
      <c r="CK130" s="31">
        <f t="shared" si="119"/>
        <v>2944</v>
      </c>
      <c r="CL130" s="31">
        <f t="shared" si="119"/>
        <v>846</v>
      </c>
      <c r="CM130" s="31">
        <f t="shared" si="119"/>
        <v>465</v>
      </c>
      <c r="CN130" s="31">
        <f t="shared" si="119"/>
        <v>17171</v>
      </c>
      <c r="CO130" s="31">
        <f t="shared" si="119"/>
        <v>9505</v>
      </c>
      <c r="CP130" s="31">
        <f t="shared" si="119"/>
        <v>688</v>
      </c>
      <c r="CQ130" s="31">
        <f t="shared" si="119"/>
        <v>783</v>
      </c>
      <c r="CR130" s="31">
        <f t="shared" si="119"/>
        <v>105</v>
      </c>
      <c r="CS130" s="31">
        <f t="shared" si="119"/>
        <v>208</v>
      </c>
      <c r="CT130" s="31">
        <f t="shared" si="119"/>
        <v>58</v>
      </c>
      <c r="CU130" s="31">
        <f t="shared" si="119"/>
        <v>242</v>
      </c>
      <c r="CV130" s="31">
        <f t="shared" si="119"/>
        <v>26</v>
      </c>
      <c r="CW130" s="31">
        <f t="shared" si="119"/>
        <v>104</v>
      </c>
      <c r="CX130" s="31">
        <f t="shared" si="119"/>
        <v>274</v>
      </c>
      <c r="CY130" s="31">
        <f t="shared" si="119"/>
        <v>45</v>
      </c>
      <c r="CZ130" s="31">
        <f t="shared" si="119"/>
        <v>1315</v>
      </c>
      <c r="DA130" s="31">
        <f t="shared" si="119"/>
        <v>107</v>
      </c>
      <c r="DB130" s="31">
        <f t="shared" si="119"/>
        <v>195</v>
      </c>
      <c r="DC130" s="31">
        <f t="shared" si="119"/>
        <v>107</v>
      </c>
      <c r="DD130" s="31">
        <f t="shared" si="119"/>
        <v>74</v>
      </c>
      <c r="DE130" s="31">
        <f t="shared" si="119"/>
        <v>226</v>
      </c>
      <c r="DF130" s="31">
        <f t="shared" si="119"/>
        <v>13596</v>
      </c>
      <c r="DG130" s="31">
        <f t="shared" si="119"/>
        <v>52</v>
      </c>
      <c r="DH130" s="31">
        <f t="shared" si="119"/>
        <v>1362</v>
      </c>
      <c r="DI130" s="31">
        <f t="shared" si="119"/>
        <v>1597</v>
      </c>
      <c r="DJ130" s="31">
        <f t="shared" si="119"/>
        <v>436</v>
      </c>
      <c r="DK130" s="31">
        <f t="shared" si="119"/>
        <v>247</v>
      </c>
      <c r="DL130" s="31">
        <f t="shared" si="119"/>
        <v>3510</v>
      </c>
      <c r="DM130" s="31">
        <f t="shared" si="119"/>
        <v>170</v>
      </c>
      <c r="DN130" s="31">
        <f t="shared" si="119"/>
        <v>892</v>
      </c>
      <c r="DO130" s="31">
        <f t="shared" si="119"/>
        <v>1825</v>
      </c>
      <c r="DP130" s="31">
        <f t="shared" si="119"/>
        <v>118</v>
      </c>
      <c r="DQ130" s="31">
        <f t="shared" si="119"/>
        <v>308</v>
      </c>
      <c r="DR130" s="31">
        <f t="shared" si="119"/>
        <v>832</v>
      </c>
      <c r="DS130" s="31">
        <f t="shared" si="119"/>
        <v>534</v>
      </c>
      <c r="DT130" s="31">
        <f t="shared" si="119"/>
        <v>73</v>
      </c>
      <c r="DU130" s="31">
        <f t="shared" si="119"/>
        <v>267</v>
      </c>
      <c r="DV130" s="31">
        <f t="shared" si="119"/>
        <v>130</v>
      </c>
      <c r="DW130" s="31">
        <f t="shared" si="119"/>
        <v>224</v>
      </c>
      <c r="DX130" s="31">
        <f t="shared" si="119"/>
        <v>101</v>
      </c>
      <c r="DY130" s="31">
        <f t="shared" si="119"/>
        <v>199</v>
      </c>
      <c r="DZ130" s="31">
        <f t="shared" si="119"/>
        <v>640</v>
      </c>
      <c r="EA130" s="31">
        <f t="shared" ref="EA130:FU130" si="120">EA13</f>
        <v>336</v>
      </c>
      <c r="EB130" s="31">
        <f t="shared" si="120"/>
        <v>372</v>
      </c>
      <c r="EC130" s="31">
        <f t="shared" si="120"/>
        <v>165</v>
      </c>
      <c r="ED130" s="31">
        <f t="shared" si="120"/>
        <v>1005</v>
      </c>
      <c r="EE130" s="31">
        <f t="shared" si="120"/>
        <v>119</v>
      </c>
      <c r="EF130" s="31">
        <f t="shared" si="120"/>
        <v>1006</v>
      </c>
      <c r="EG130" s="31">
        <f t="shared" si="120"/>
        <v>181</v>
      </c>
      <c r="EH130" s="31">
        <f t="shared" si="120"/>
        <v>131</v>
      </c>
      <c r="EI130" s="31">
        <f t="shared" si="120"/>
        <v>10518</v>
      </c>
      <c r="EJ130" s="31">
        <f t="shared" si="120"/>
        <v>5531</v>
      </c>
      <c r="EK130" s="31">
        <f t="shared" si="120"/>
        <v>398</v>
      </c>
      <c r="EL130" s="31">
        <f t="shared" si="120"/>
        <v>321</v>
      </c>
      <c r="EM130" s="31">
        <f t="shared" si="120"/>
        <v>297</v>
      </c>
      <c r="EN130" s="31">
        <f t="shared" si="120"/>
        <v>664</v>
      </c>
      <c r="EO130" s="31">
        <f t="shared" si="120"/>
        <v>301</v>
      </c>
      <c r="EP130" s="31">
        <f t="shared" si="120"/>
        <v>230</v>
      </c>
      <c r="EQ130" s="31">
        <f t="shared" si="120"/>
        <v>1493</v>
      </c>
      <c r="ER130" s="31">
        <f t="shared" si="120"/>
        <v>253</v>
      </c>
      <c r="ES130" s="31">
        <f t="shared" si="120"/>
        <v>76</v>
      </c>
      <c r="ET130" s="31">
        <f t="shared" si="120"/>
        <v>106</v>
      </c>
      <c r="EU130" s="31">
        <f t="shared" si="120"/>
        <v>351</v>
      </c>
      <c r="EV130" s="31">
        <f t="shared" si="120"/>
        <v>40</v>
      </c>
      <c r="EW130" s="31">
        <f t="shared" si="120"/>
        <v>509</v>
      </c>
      <c r="EX130" s="31">
        <f t="shared" si="120"/>
        <v>166</v>
      </c>
      <c r="EY130" s="31">
        <f t="shared" si="120"/>
        <v>210</v>
      </c>
      <c r="EZ130" s="31">
        <f t="shared" si="120"/>
        <v>76</v>
      </c>
      <c r="FA130" s="31">
        <f t="shared" si="120"/>
        <v>1947</v>
      </c>
      <c r="FB130" s="31">
        <f t="shared" si="120"/>
        <v>202</v>
      </c>
      <c r="FC130" s="31">
        <f t="shared" si="120"/>
        <v>1470</v>
      </c>
      <c r="FD130" s="31">
        <f t="shared" si="120"/>
        <v>208</v>
      </c>
      <c r="FE130" s="31">
        <f t="shared" si="120"/>
        <v>64</v>
      </c>
      <c r="FF130" s="31">
        <f t="shared" si="120"/>
        <v>103</v>
      </c>
      <c r="FG130" s="31">
        <f t="shared" si="120"/>
        <v>74</v>
      </c>
      <c r="FH130" s="31">
        <f t="shared" si="120"/>
        <v>51</v>
      </c>
      <c r="FI130" s="31">
        <f t="shared" si="120"/>
        <v>1165</v>
      </c>
      <c r="FJ130" s="31">
        <f t="shared" si="120"/>
        <v>1166</v>
      </c>
      <c r="FK130" s="31">
        <f t="shared" si="120"/>
        <v>1388</v>
      </c>
      <c r="FL130" s="31">
        <f t="shared" si="120"/>
        <v>3054</v>
      </c>
      <c r="FM130" s="31">
        <f t="shared" si="120"/>
        <v>2176</v>
      </c>
      <c r="FN130" s="31">
        <f t="shared" si="120"/>
        <v>12605</v>
      </c>
      <c r="FO130" s="31">
        <f t="shared" si="120"/>
        <v>653</v>
      </c>
      <c r="FP130" s="31">
        <f t="shared" si="120"/>
        <v>1475</v>
      </c>
      <c r="FQ130" s="31">
        <f t="shared" si="120"/>
        <v>476</v>
      </c>
      <c r="FR130" s="31">
        <f t="shared" si="120"/>
        <v>88</v>
      </c>
      <c r="FS130" s="31">
        <f t="shared" si="120"/>
        <v>109</v>
      </c>
      <c r="FT130" s="31">
        <f t="shared" si="120"/>
        <v>47</v>
      </c>
      <c r="FU130" s="31">
        <f t="shared" si="120"/>
        <v>474</v>
      </c>
      <c r="FV130" s="31">
        <f>FV13</f>
        <v>428</v>
      </c>
      <c r="FW130" s="31">
        <f>FW13</f>
        <v>107</v>
      </c>
      <c r="FX130" s="31">
        <f>FX13</f>
        <v>43</v>
      </c>
      <c r="FY130" s="108"/>
      <c r="FZ130" s="31"/>
      <c r="GA130" s="42"/>
      <c r="GB130" s="42"/>
      <c r="GC130" s="42"/>
      <c r="GD130" s="42"/>
      <c r="GE130" s="5"/>
      <c r="GF130" s="5"/>
      <c r="GG130" s="5"/>
      <c r="GH130" s="5"/>
      <c r="GI130" s="5"/>
      <c r="GJ130" s="5"/>
      <c r="GK130" s="5"/>
      <c r="GL130" s="5"/>
      <c r="GM130" s="5"/>
    </row>
    <row r="131" spans="1:256" x14ac:dyDescent="0.2">
      <c r="A131" s="4" t="s">
        <v>423</v>
      </c>
      <c r="B131" s="2" t="s">
        <v>424</v>
      </c>
      <c r="C131" s="109">
        <f t="shared" ref="C131:BO131" si="121">ROUND(C129/C130,4)</f>
        <v>0.61880000000000002</v>
      </c>
      <c r="D131" s="109">
        <f t="shared" si="121"/>
        <v>0.33550000000000002</v>
      </c>
      <c r="E131" s="109">
        <f t="shared" si="121"/>
        <v>0.77939999999999998</v>
      </c>
      <c r="F131" s="109">
        <f t="shared" si="121"/>
        <v>0.3019</v>
      </c>
      <c r="G131" s="109">
        <f t="shared" si="121"/>
        <v>0.25240000000000001</v>
      </c>
      <c r="H131" s="109">
        <f t="shared" si="121"/>
        <v>0.1835</v>
      </c>
      <c r="I131" s="109">
        <f t="shared" si="121"/>
        <v>0.7278</v>
      </c>
      <c r="J131" s="109">
        <f t="shared" si="121"/>
        <v>0.67430000000000001</v>
      </c>
      <c r="K131" s="109">
        <f t="shared" si="121"/>
        <v>0.47889999999999999</v>
      </c>
      <c r="L131" s="109">
        <f t="shared" si="121"/>
        <v>0.5534</v>
      </c>
      <c r="M131" s="109">
        <f t="shared" si="121"/>
        <v>0.85660000000000003</v>
      </c>
      <c r="N131" s="109">
        <f t="shared" si="121"/>
        <v>0.21279999999999999</v>
      </c>
      <c r="O131" s="109">
        <f t="shared" si="121"/>
        <v>0.1867</v>
      </c>
      <c r="P131" s="109">
        <f t="shared" si="121"/>
        <v>0.56440000000000001</v>
      </c>
      <c r="Q131" s="109">
        <f t="shared" si="121"/>
        <v>0.63180000000000003</v>
      </c>
      <c r="R131" s="109">
        <f t="shared" si="121"/>
        <v>0.34639999999999999</v>
      </c>
      <c r="S131" s="109">
        <f t="shared" si="121"/>
        <v>0.46310000000000001</v>
      </c>
      <c r="T131" s="109">
        <f t="shared" si="121"/>
        <v>0.3478</v>
      </c>
      <c r="U131" s="109">
        <f t="shared" si="121"/>
        <v>0.57140000000000002</v>
      </c>
      <c r="V131" s="109">
        <f t="shared" si="121"/>
        <v>0.51880000000000004</v>
      </c>
      <c r="W131" s="110">
        <f t="shared" si="121"/>
        <v>0.53400000000000003</v>
      </c>
      <c r="X131" s="109">
        <f t="shared" si="121"/>
        <v>0.29630000000000001</v>
      </c>
      <c r="Y131" s="109">
        <f t="shared" si="121"/>
        <v>0.6885</v>
      </c>
      <c r="Z131" s="109">
        <f t="shared" si="121"/>
        <v>0.53249999999999997</v>
      </c>
      <c r="AA131" s="109">
        <f t="shared" si="121"/>
        <v>0.29680000000000001</v>
      </c>
      <c r="AB131" s="109">
        <f t="shared" si="121"/>
        <v>0.1656</v>
      </c>
      <c r="AC131" s="109">
        <f t="shared" si="121"/>
        <v>0.3291</v>
      </c>
      <c r="AD131" s="109">
        <f t="shared" si="121"/>
        <v>0.31769999999999998</v>
      </c>
      <c r="AE131" s="109">
        <f t="shared" si="121"/>
        <v>0.25330000000000003</v>
      </c>
      <c r="AF131" s="109">
        <f t="shared" si="121"/>
        <v>0.32379999999999998</v>
      </c>
      <c r="AG131" s="109">
        <f t="shared" si="121"/>
        <v>0.21099999999999999</v>
      </c>
      <c r="AH131" s="109">
        <f t="shared" si="121"/>
        <v>0.52959999999999996</v>
      </c>
      <c r="AI131" s="109">
        <f t="shared" si="121"/>
        <v>0.40949999999999998</v>
      </c>
      <c r="AJ131" s="109">
        <f t="shared" si="121"/>
        <v>0.69640000000000002</v>
      </c>
      <c r="AK131" s="109">
        <f t="shared" si="121"/>
        <v>0.79649999999999999</v>
      </c>
      <c r="AL131" s="109">
        <f t="shared" si="121"/>
        <v>0.82279999999999998</v>
      </c>
      <c r="AM131" s="109">
        <f t="shared" si="121"/>
        <v>0.60219999999999996</v>
      </c>
      <c r="AN131" s="109">
        <f t="shared" si="121"/>
        <v>0.37380000000000002</v>
      </c>
      <c r="AO131" s="109">
        <f t="shared" si="121"/>
        <v>0.37690000000000001</v>
      </c>
      <c r="AP131" s="109">
        <f t="shared" si="121"/>
        <v>0.68130000000000002</v>
      </c>
      <c r="AQ131" s="109">
        <f t="shared" si="121"/>
        <v>0.3478</v>
      </c>
      <c r="AR131" s="109">
        <f t="shared" si="121"/>
        <v>9.3600000000000003E-2</v>
      </c>
      <c r="AS131" s="109">
        <f t="shared" si="121"/>
        <v>0.32990000000000003</v>
      </c>
      <c r="AT131" s="109">
        <f t="shared" si="121"/>
        <v>0.14299999999999999</v>
      </c>
      <c r="AU131" s="109">
        <f t="shared" si="121"/>
        <v>0.26050000000000001</v>
      </c>
      <c r="AV131" s="109">
        <f t="shared" si="121"/>
        <v>0.2898</v>
      </c>
      <c r="AW131" s="109">
        <f t="shared" si="121"/>
        <v>0.27189999999999998</v>
      </c>
      <c r="AX131" s="109">
        <f t="shared" si="121"/>
        <v>1</v>
      </c>
      <c r="AY131" s="109">
        <f t="shared" si="121"/>
        <v>0.42320000000000002</v>
      </c>
      <c r="AZ131" s="109">
        <f t="shared" si="121"/>
        <v>0.6341</v>
      </c>
      <c r="BA131" s="109">
        <f t="shared" si="121"/>
        <v>0.35039999999999999</v>
      </c>
      <c r="BB131" s="109">
        <f t="shared" si="121"/>
        <v>0.35389999999999999</v>
      </c>
      <c r="BC131" s="109">
        <f t="shared" si="121"/>
        <v>0.48420000000000002</v>
      </c>
      <c r="BD131" s="109">
        <f t="shared" si="121"/>
        <v>0.13769999999999999</v>
      </c>
      <c r="BE131" s="109">
        <f t="shared" si="121"/>
        <v>0.25430000000000003</v>
      </c>
      <c r="BF131" s="109">
        <f t="shared" si="121"/>
        <v>0.1026</v>
      </c>
      <c r="BG131" s="109">
        <f t="shared" si="121"/>
        <v>0.54069999999999996</v>
      </c>
      <c r="BH131" s="109">
        <f t="shared" si="121"/>
        <v>0.22020000000000001</v>
      </c>
      <c r="BI131" s="109">
        <f t="shared" si="121"/>
        <v>0.60740000000000005</v>
      </c>
      <c r="BJ131" s="109">
        <f t="shared" si="121"/>
        <v>7.22E-2</v>
      </c>
      <c r="BK131" s="109">
        <f t="shared" si="121"/>
        <v>0.16070000000000001</v>
      </c>
      <c r="BL131" s="109">
        <f t="shared" si="121"/>
        <v>0.26029999999999998</v>
      </c>
      <c r="BM131" s="109">
        <f t="shared" si="121"/>
        <v>0.54490000000000005</v>
      </c>
      <c r="BN131" s="109">
        <f t="shared" si="121"/>
        <v>0.45400000000000001</v>
      </c>
      <c r="BO131" s="109">
        <f t="shared" si="121"/>
        <v>0.4294</v>
      </c>
      <c r="BP131" s="109">
        <f t="shared" ref="BP131:EA131" si="122">ROUND(BP129/BP130,4)</f>
        <v>0.43169999999999997</v>
      </c>
      <c r="BQ131" s="109">
        <f t="shared" si="122"/>
        <v>0.37990000000000002</v>
      </c>
      <c r="BR131" s="109">
        <f t="shared" si="122"/>
        <v>0.40739999999999998</v>
      </c>
      <c r="BS131" s="109">
        <f t="shared" si="122"/>
        <v>0.40060000000000001</v>
      </c>
      <c r="BT131" s="109">
        <f t="shared" si="122"/>
        <v>0.2185</v>
      </c>
      <c r="BU131" s="109">
        <f t="shared" si="122"/>
        <v>0.31909999999999999</v>
      </c>
      <c r="BV131" s="109">
        <f t="shared" si="122"/>
        <v>0.22239999999999999</v>
      </c>
      <c r="BW131" s="109">
        <f t="shared" si="122"/>
        <v>0.20799999999999999</v>
      </c>
      <c r="BX131" s="109">
        <f t="shared" si="122"/>
        <v>0.18</v>
      </c>
      <c r="BY131" s="109">
        <f t="shared" si="122"/>
        <v>0.72209999999999996</v>
      </c>
      <c r="BZ131" s="109">
        <f t="shared" si="122"/>
        <v>0.39229999999999998</v>
      </c>
      <c r="CA131" s="109">
        <f t="shared" si="122"/>
        <v>0.4667</v>
      </c>
      <c r="CB131" s="109">
        <f t="shared" si="122"/>
        <v>0.2868</v>
      </c>
      <c r="CC131" s="109">
        <f t="shared" si="122"/>
        <v>0.3085</v>
      </c>
      <c r="CD131" s="109">
        <f t="shared" si="122"/>
        <v>0.43180000000000002</v>
      </c>
      <c r="CE131" s="109">
        <f t="shared" si="122"/>
        <v>0.3125</v>
      </c>
      <c r="CF131" s="109">
        <f t="shared" si="122"/>
        <v>0.37309999999999999</v>
      </c>
      <c r="CG131" s="109">
        <f t="shared" si="122"/>
        <v>0.36</v>
      </c>
      <c r="CH131" s="109">
        <f t="shared" si="122"/>
        <v>0.56940000000000002</v>
      </c>
      <c r="CI131" s="109">
        <f t="shared" si="122"/>
        <v>0.45240000000000002</v>
      </c>
      <c r="CJ131" s="109">
        <f t="shared" si="122"/>
        <v>0.61919999999999997</v>
      </c>
      <c r="CK131" s="109">
        <f t="shared" si="122"/>
        <v>0.24179999999999999</v>
      </c>
      <c r="CL131" s="109">
        <f t="shared" si="122"/>
        <v>0.24590000000000001</v>
      </c>
      <c r="CM131" s="109">
        <f t="shared" si="122"/>
        <v>0.47960000000000003</v>
      </c>
      <c r="CN131" s="109">
        <f t="shared" si="122"/>
        <v>0.2601</v>
      </c>
      <c r="CO131" s="109">
        <f t="shared" si="122"/>
        <v>0.3241</v>
      </c>
      <c r="CP131" s="109">
        <f t="shared" si="122"/>
        <v>0.29220000000000002</v>
      </c>
      <c r="CQ131" s="109">
        <f t="shared" si="122"/>
        <v>0.55430000000000001</v>
      </c>
      <c r="CR131" s="109">
        <f t="shared" si="122"/>
        <v>0.32379999999999998</v>
      </c>
      <c r="CS131" s="109">
        <f t="shared" si="122"/>
        <v>0.34620000000000001</v>
      </c>
      <c r="CT131" s="109">
        <f t="shared" si="122"/>
        <v>0.63790000000000002</v>
      </c>
      <c r="CU131" s="109">
        <f t="shared" si="122"/>
        <v>0.13220000000000001</v>
      </c>
      <c r="CV131" s="109">
        <f t="shared" si="122"/>
        <v>0.42309999999999998</v>
      </c>
      <c r="CW131" s="109">
        <f t="shared" si="122"/>
        <v>0.34620000000000001</v>
      </c>
      <c r="CX131" s="109">
        <f t="shared" si="122"/>
        <v>0.35770000000000002</v>
      </c>
      <c r="CY131" s="109">
        <f t="shared" si="122"/>
        <v>4.4400000000000002E-2</v>
      </c>
      <c r="CZ131" s="109">
        <f t="shared" si="122"/>
        <v>0.43419999999999997</v>
      </c>
      <c r="DA131" s="109">
        <f t="shared" si="122"/>
        <v>0.2243</v>
      </c>
      <c r="DB131" s="109">
        <f t="shared" si="122"/>
        <v>0.25640000000000002</v>
      </c>
      <c r="DC131" s="109">
        <f t="shared" si="122"/>
        <v>0.30840000000000001</v>
      </c>
      <c r="DD131" s="109">
        <f t="shared" si="122"/>
        <v>0.37840000000000001</v>
      </c>
      <c r="DE131" s="109">
        <f t="shared" si="122"/>
        <v>0.28320000000000001</v>
      </c>
      <c r="DF131" s="109">
        <f t="shared" si="122"/>
        <v>0.3972</v>
      </c>
      <c r="DG131" s="109">
        <f t="shared" si="122"/>
        <v>0.32690000000000002</v>
      </c>
      <c r="DH131" s="109">
        <f t="shared" si="122"/>
        <v>0.37369999999999998</v>
      </c>
      <c r="DI131" s="109">
        <f t="shared" si="122"/>
        <v>0.5272</v>
      </c>
      <c r="DJ131" s="109">
        <f t="shared" si="122"/>
        <v>0.35320000000000001</v>
      </c>
      <c r="DK131" s="109">
        <f t="shared" si="122"/>
        <v>0.4899</v>
      </c>
      <c r="DL131" s="109">
        <f t="shared" si="122"/>
        <v>0.50629999999999997</v>
      </c>
      <c r="DM131" s="109">
        <f t="shared" si="122"/>
        <v>0.4294</v>
      </c>
      <c r="DN131" s="109">
        <f t="shared" si="122"/>
        <v>0.49220000000000003</v>
      </c>
      <c r="DO131" s="109">
        <f t="shared" si="122"/>
        <v>0.58250000000000002</v>
      </c>
      <c r="DP131" s="109">
        <f t="shared" si="122"/>
        <v>0.33900000000000002</v>
      </c>
      <c r="DQ131" s="109">
        <f t="shared" si="122"/>
        <v>0.46429999999999999</v>
      </c>
      <c r="DR131" s="109">
        <f t="shared" si="122"/>
        <v>0.70069999999999999</v>
      </c>
      <c r="DS131" s="109">
        <f t="shared" si="122"/>
        <v>0.67979999999999996</v>
      </c>
      <c r="DT131" s="109">
        <f t="shared" si="122"/>
        <v>0.56159999999999999</v>
      </c>
      <c r="DU131" s="109">
        <f t="shared" si="122"/>
        <v>0.39329999999999998</v>
      </c>
      <c r="DV131" s="109">
        <f t="shared" si="122"/>
        <v>0.44619999999999999</v>
      </c>
      <c r="DW131" s="109">
        <f t="shared" si="122"/>
        <v>0.39290000000000003</v>
      </c>
      <c r="DX131" s="109">
        <f t="shared" si="122"/>
        <v>0.31680000000000003</v>
      </c>
      <c r="DY131" s="109">
        <f t="shared" si="122"/>
        <v>0.27639999999999998</v>
      </c>
      <c r="DZ131" s="109">
        <f t="shared" si="122"/>
        <v>0.29530000000000001</v>
      </c>
      <c r="EA131" s="109">
        <f t="shared" si="122"/>
        <v>0.36009999999999998</v>
      </c>
      <c r="EB131" s="109">
        <f t="shared" ref="EB131:FX131" si="123">ROUND(EB129/EB130,4)</f>
        <v>0.3871</v>
      </c>
      <c r="EC131" s="109">
        <f t="shared" si="123"/>
        <v>0.29699999999999999</v>
      </c>
      <c r="ED131" s="109">
        <f t="shared" si="123"/>
        <v>4.9799999999999997E-2</v>
      </c>
      <c r="EE131" s="109">
        <f t="shared" si="123"/>
        <v>0.54620000000000002</v>
      </c>
      <c r="EF131" s="109">
        <f t="shared" si="123"/>
        <v>0.59640000000000004</v>
      </c>
      <c r="EG131" s="109">
        <f t="shared" si="123"/>
        <v>0.59670000000000001</v>
      </c>
      <c r="EH131" s="109">
        <f t="shared" si="123"/>
        <v>0.45040000000000002</v>
      </c>
      <c r="EI131" s="109">
        <f t="shared" si="123"/>
        <v>0.66649999999999998</v>
      </c>
      <c r="EJ131" s="109">
        <f t="shared" si="123"/>
        <v>0.34549999999999997</v>
      </c>
      <c r="EK131" s="109">
        <f t="shared" si="123"/>
        <v>0.26629999999999998</v>
      </c>
      <c r="EL131" s="109">
        <f t="shared" si="123"/>
        <v>0.22120000000000001</v>
      </c>
      <c r="EM131" s="109">
        <f t="shared" si="123"/>
        <v>0.52859999999999996</v>
      </c>
      <c r="EN131" s="109">
        <f t="shared" si="123"/>
        <v>0.64459999999999995</v>
      </c>
      <c r="EO131" s="109">
        <f t="shared" si="123"/>
        <v>0.31230000000000002</v>
      </c>
      <c r="EP131" s="109">
        <f t="shared" si="123"/>
        <v>0.27829999999999999</v>
      </c>
      <c r="EQ131" s="109">
        <f t="shared" si="123"/>
        <v>0.1293</v>
      </c>
      <c r="ER131" s="109">
        <f t="shared" si="123"/>
        <v>0.33989999999999998</v>
      </c>
      <c r="ES131" s="109">
        <f t="shared" si="123"/>
        <v>0.64470000000000005</v>
      </c>
      <c r="ET131" s="109">
        <f t="shared" si="123"/>
        <v>0.56599999999999995</v>
      </c>
      <c r="EU131" s="109">
        <f t="shared" si="123"/>
        <v>0.83760000000000001</v>
      </c>
      <c r="EV131" s="109">
        <f t="shared" si="123"/>
        <v>0.47499999999999998</v>
      </c>
      <c r="EW131" s="109">
        <f t="shared" si="123"/>
        <v>0.19450000000000001</v>
      </c>
      <c r="EX131" s="109">
        <f t="shared" si="123"/>
        <v>0.42770000000000002</v>
      </c>
      <c r="EY131" s="109">
        <f t="shared" si="123"/>
        <v>0.42859999999999998</v>
      </c>
      <c r="EZ131" s="109">
        <f t="shared" si="123"/>
        <v>0.55259999999999998</v>
      </c>
      <c r="FA131" s="109">
        <f t="shared" si="123"/>
        <v>0.26140000000000002</v>
      </c>
      <c r="FB131" s="109">
        <f t="shared" si="123"/>
        <v>0.47520000000000001</v>
      </c>
      <c r="FC131" s="109">
        <f t="shared" si="123"/>
        <v>0.27139999999999997</v>
      </c>
      <c r="FD131" s="109">
        <f t="shared" si="123"/>
        <v>0.26919999999999999</v>
      </c>
      <c r="FE131" s="109">
        <f t="shared" si="123"/>
        <v>0.3281</v>
      </c>
      <c r="FF131" s="109">
        <f t="shared" si="123"/>
        <v>0.35920000000000002</v>
      </c>
      <c r="FG131" s="109">
        <f t="shared" si="123"/>
        <v>0.25679999999999997</v>
      </c>
      <c r="FH131" s="109">
        <f t="shared" si="123"/>
        <v>0.31369999999999998</v>
      </c>
      <c r="FI131" s="109">
        <f t="shared" si="123"/>
        <v>0.5373</v>
      </c>
      <c r="FJ131" s="109">
        <f t="shared" si="123"/>
        <v>0.28899999999999998</v>
      </c>
      <c r="FK131" s="109">
        <f t="shared" si="123"/>
        <v>0.42</v>
      </c>
      <c r="FL131" s="109">
        <f t="shared" si="123"/>
        <v>0.13389999999999999</v>
      </c>
      <c r="FM131" s="109">
        <f t="shared" si="123"/>
        <v>0.26240000000000002</v>
      </c>
      <c r="FN131" s="109">
        <f t="shared" si="123"/>
        <v>0.56059999999999999</v>
      </c>
      <c r="FO131" s="109">
        <f t="shared" si="123"/>
        <v>0.31390000000000001</v>
      </c>
      <c r="FP131" s="109">
        <f t="shared" si="123"/>
        <v>0.64410000000000001</v>
      </c>
      <c r="FQ131" s="109">
        <f t="shared" si="123"/>
        <v>0.45590000000000003</v>
      </c>
      <c r="FR131" s="109">
        <f t="shared" si="123"/>
        <v>0.28410000000000002</v>
      </c>
      <c r="FS131" s="109">
        <f t="shared" si="123"/>
        <v>0.1193</v>
      </c>
      <c r="FT131" s="109">
        <f t="shared" si="123"/>
        <v>0.25530000000000003</v>
      </c>
      <c r="FU131" s="109">
        <f t="shared" si="123"/>
        <v>0.59489999999999998</v>
      </c>
      <c r="FV131" s="109">
        <f t="shared" si="123"/>
        <v>0.44159999999999999</v>
      </c>
      <c r="FW131" s="109">
        <f t="shared" si="123"/>
        <v>0.45789999999999997</v>
      </c>
      <c r="FX131" s="109">
        <f t="shared" si="123"/>
        <v>0.20930000000000001</v>
      </c>
      <c r="FY131" s="31"/>
      <c r="FZ131" s="10"/>
      <c r="GA131" s="42"/>
      <c r="GB131" s="42"/>
      <c r="GC131" s="42"/>
      <c r="GD131" s="42"/>
      <c r="GE131" s="5"/>
      <c r="GF131" s="5"/>
      <c r="GG131" s="5"/>
      <c r="GH131" s="5"/>
      <c r="GI131" s="5"/>
      <c r="GJ131" s="5"/>
      <c r="GK131" s="5"/>
      <c r="GL131" s="5"/>
      <c r="GM131" s="5"/>
    </row>
    <row r="132" spans="1:256" x14ac:dyDescent="0.2">
      <c r="A132" s="4" t="s">
        <v>425</v>
      </c>
      <c r="B132" s="2" t="s">
        <v>426</v>
      </c>
      <c r="C132" s="11">
        <f t="shared" ref="C132:BN132" si="124">ROUND(C131*C14,1)+C24</f>
        <v>4608.3999999999996</v>
      </c>
      <c r="D132" s="11">
        <f t="shared" si="124"/>
        <v>14684.7</v>
      </c>
      <c r="E132" s="11">
        <f t="shared" si="124"/>
        <v>5744.7</v>
      </c>
      <c r="F132" s="11">
        <f t="shared" si="124"/>
        <v>4894.3</v>
      </c>
      <c r="G132" s="11">
        <f t="shared" si="124"/>
        <v>243.8</v>
      </c>
      <c r="H132" s="11">
        <f t="shared" si="124"/>
        <v>165.6</v>
      </c>
      <c r="I132" s="11">
        <f t="shared" si="124"/>
        <v>9015.7999999999993</v>
      </c>
      <c r="J132" s="11">
        <f t="shared" si="124"/>
        <v>1334.4</v>
      </c>
      <c r="K132" s="11">
        <f t="shared" si="124"/>
        <v>138.9</v>
      </c>
      <c r="L132" s="11">
        <f t="shared" si="124"/>
        <v>1469.7</v>
      </c>
      <c r="M132" s="11">
        <f t="shared" si="124"/>
        <v>1178.4000000000001</v>
      </c>
      <c r="N132" s="11">
        <f t="shared" si="124"/>
        <v>11115.3</v>
      </c>
      <c r="O132" s="11">
        <f t="shared" si="124"/>
        <v>2768.1</v>
      </c>
      <c r="P132" s="11">
        <f t="shared" si="124"/>
        <v>88.9</v>
      </c>
      <c r="Q132" s="11">
        <f t="shared" si="124"/>
        <v>23556.400000000001</v>
      </c>
      <c r="R132" s="11">
        <f t="shared" si="124"/>
        <v>175.8</v>
      </c>
      <c r="S132" s="11">
        <f t="shared" si="124"/>
        <v>610.4</v>
      </c>
      <c r="T132" s="11">
        <f t="shared" si="124"/>
        <v>42.4</v>
      </c>
      <c r="U132" s="11">
        <f t="shared" si="124"/>
        <v>22.9</v>
      </c>
      <c r="V132" s="11">
        <f t="shared" si="124"/>
        <v>130.5</v>
      </c>
      <c r="W132" s="15">
        <f t="shared" si="124"/>
        <v>111.3</v>
      </c>
      <c r="X132" s="11">
        <f t="shared" si="124"/>
        <v>12.6</v>
      </c>
      <c r="Y132" s="11">
        <f t="shared" si="124"/>
        <v>312.2</v>
      </c>
      <c r="Z132" s="11">
        <f t="shared" si="124"/>
        <v>129.9</v>
      </c>
      <c r="AA132" s="11">
        <f t="shared" si="124"/>
        <v>8209.2000000000007</v>
      </c>
      <c r="AB132" s="11">
        <f t="shared" si="124"/>
        <v>4831.8</v>
      </c>
      <c r="AC132" s="11">
        <f t="shared" si="124"/>
        <v>294.60000000000002</v>
      </c>
      <c r="AD132" s="11">
        <f t="shared" si="124"/>
        <v>335.3</v>
      </c>
      <c r="AE132" s="11">
        <f t="shared" si="124"/>
        <v>27.4</v>
      </c>
      <c r="AF132" s="11">
        <f t="shared" si="124"/>
        <v>55.9</v>
      </c>
      <c r="AG132" s="11">
        <f t="shared" si="124"/>
        <v>181.8</v>
      </c>
      <c r="AH132" s="11">
        <f t="shared" si="124"/>
        <v>527.20000000000005</v>
      </c>
      <c r="AI132" s="11">
        <f t="shared" si="124"/>
        <v>129.4</v>
      </c>
      <c r="AJ132" s="11">
        <f t="shared" si="124"/>
        <v>139.9</v>
      </c>
      <c r="AK132" s="11">
        <f t="shared" si="124"/>
        <v>147.4</v>
      </c>
      <c r="AL132" s="11">
        <f t="shared" si="124"/>
        <v>214.5</v>
      </c>
      <c r="AM132" s="11">
        <f t="shared" si="124"/>
        <v>259.60000000000002</v>
      </c>
      <c r="AN132" s="11">
        <f t="shared" si="124"/>
        <v>139.6</v>
      </c>
      <c r="AO132" s="11">
        <f t="shared" si="124"/>
        <v>1852.7</v>
      </c>
      <c r="AP132" s="11">
        <f t="shared" si="124"/>
        <v>51377.3</v>
      </c>
      <c r="AQ132" s="11">
        <f t="shared" si="124"/>
        <v>87.8</v>
      </c>
      <c r="AR132" s="11">
        <f t="shared" si="124"/>
        <v>6021.5</v>
      </c>
      <c r="AS132" s="11">
        <f t="shared" si="124"/>
        <v>2171.3000000000002</v>
      </c>
      <c r="AT132" s="11">
        <f t="shared" si="124"/>
        <v>357.5</v>
      </c>
      <c r="AU132" s="11">
        <f t="shared" si="124"/>
        <v>92.8</v>
      </c>
      <c r="AV132" s="11">
        <f t="shared" si="124"/>
        <v>79.7</v>
      </c>
      <c r="AW132" s="11">
        <f t="shared" si="124"/>
        <v>53.4</v>
      </c>
      <c r="AX132" s="11">
        <f t="shared" si="124"/>
        <v>9.5</v>
      </c>
      <c r="AY132" s="11">
        <f t="shared" si="124"/>
        <v>222.6</v>
      </c>
      <c r="AZ132" s="11">
        <f t="shared" si="124"/>
        <v>6507.3</v>
      </c>
      <c r="BA132" s="11">
        <f t="shared" si="124"/>
        <v>2997</v>
      </c>
      <c r="BB132" s="11">
        <f t="shared" si="124"/>
        <v>2581.5</v>
      </c>
      <c r="BC132" s="11">
        <f t="shared" si="124"/>
        <v>14297.2</v>
      </c>
      <c r="BD132" s="11">
        <f t="shared" si="124"/>
        <v>607.20000000000005</v>
      </c>
      <c r="BE132" s="11">
        <f t="shared" si="124"/>
        <v>361.6</v>
      </c>
      <c r="BF132" s="11">
        <f t="shared" si="124"/>
        <v>2414.3000000000002</v>
      </c>
      <c r="BG132" s="11">
        <f t="shared" si="124"/>
        <v>486.6</v>
      </c>
      <c r="BH132" s="11">
        <f t="shared" si="124"/>
        <v>135.5</v>
      </c>
      <c r="BI132" s="11">
        <f t="shared" si="124"/>
        <v>126.1</v>
      </c>
      <c r="BJ132" s="11">
        <f t="shared" si="124"/>
        <v>451.2</v>
      </c>
      <c r="BK132" s="11">
        <f t="shared" si="124"/>
        <v>2401.4</v>
      </c>
      <c r="BL132" s="11">
        <f t="shared" si="124"/>
        <v>45.4</v>
      </c>
      <c r="BM132" s="11">
        <f t="shared" si="124"/>
        <v>127</v>
      </c>
      <c r="BN132" s="11">
        <f t="shared" si="124"/>
        <v>1577</v>
      </c>
      <c r="BO132" s="11">
        <f t="shared" ref="BO132:DZ132" si="125">ROUND(BO131*BO14,1)+BO24</f>
        <v>637.1</v>
      </c>
      <c r="BP132" s="11">
        <f t="shared" si="125"/>
        <v>86.8</v>
      </c>
      <c r="BQ132" s="11">
        <f t="shared" si="125"/>
        <v>2077.3000000000002</v>
      </c>
      <c r="BR132" s="11">
        <f t="shared" si="125"/>
        <v>1819.5</v>
      </c>
      <c r="BS132" s="11">
        <f t="shared" si="125"/>
        <v>404.2</v>
      </c>
      <c r="BT132" s="11">
        <f t="shared" si="125"/>
        <v>71.2</v>
      </c>
      <c r="BU132" s="11">
        <f t="shared" si="125"/>
        <v>135.4</v>
      </c>
      <c r="BV132" s="11">
        <f t="shared" si="125"/>
        <v>260.89999999999998</v>
      </c>
      <c r="BW132" s="11">
        <f t="shared" si="125"/>
        <v>359.5</v>
      </c>
      <c r="BX132" s="11">
        <f t="shared" si="125"/>
        <v>12.1</v>
      </c>
      <c r="BY132" s="11">
        <f t="shared" si="125"/>
        <v>335.1</v>
      </c>
      <c r="BZ132" s="11">
        <f t="shared" si="125"/>
        <v>81.599999999999994</v>
      </c>
      <c r="CA132" s="11">
        <f t="shared" si="125"/>
        <v>82.6</v>
      </c>
      <c r="CB132" s="11">
        <f t="shared" si="125"/>
        <v>23058.6</v>
      </c>
      <c r="CC132" s="11">
        <f t="shared" si="125"/>
        <v>47.2</v>
      </c>
      <c r="CD132" s="11">
        <f t="shared" si="125"/>
        <v>30.2</v>
      </c>
      <c r="CE132" s="11">
        <f t="shared" si="125"/>
        <v>44.4</v>
      </c>
      <c r="CF132" s="11">
        <f t="shared" si="125"/>
        <v>44.6</v>
      </c>
      <c r="CG132" s="11">
        <f t="shared" si="125"/>
        <v>54.9</v>
      </c>
      <c r="CH132" s="11">
        <f t="shared" si="125"/>
        <v>66.8</v>
      </c>
      <c r="CI132" s="11">
        <f t="shared" si="125"/>
        <v>317.8</v>
      </c>
      <c r="CJ132" s="11">
        <f t="shared" si="125"/>
        <v>632.4</v>
      </c>
      <c r="CK132" s="11">
        <f t="shared" si="125"/>
        <v>1135.0999999999999</v>
      </c>
      <c r="CL132" s="11">
        <f t="shared" si="125"/>
        <v>323</v>
      </c>
      <c r="CM132" s="11">
        <f t="shared" si="125"/>
        <v>339.5</v>
      </c>
      <c r="CN132" s="11">
        <f t="shared" si="125"/>
        <v>7118.4</v>
      </c>
      <c r="CO132" s="11">
        <f t="shared" si="125"/>
        <v>4838.7</v>
      </c>
      <c r="CP132" s="11">
        <f t="shared" si="125"/>
        <v>320.3</v>
      </c>
      <c r="CQ132" s="11">
        <f t="shared" si="125"/>
        <v>639.6</v>
      </c>
      <c r="CR132" s="11">
        <f t="shared" si="125"/>
        <v>57</v>
      </c>
      <c r="CS132" s="11">
        <f t="shared" si="125"/>
        <v>123.8</v>
      </c>
      <c r="CT132" s="11">
        <f t="shared" si="125"/>
        <v>51.7</v>
      </c>
      <c r="CU132" s="11">
        <f t="shared" si="125"/>
        <v>57.8</v>
      </c>
      <c r="CV132" s="11">
        <f t="shared" si="125"/>
        <v>19</v>
      </c>
      <c r="CW132" s="11">
        <f t="shared" si="125"/>
        <v>51.4</v>
      </c>
      <c r="CX132" s="11">
        <f t="shared" si="125"/>
        <v>155.5</v>
      </c>
      <c r="CY132" s="11">
        <f t="shared" si="125"/>
        <v>5.0999999999999996</v>
      </c>
      <c r="CZ132" s="11">
        <f t="shared" si="125"/>
        <v>900.7</v>
      </c>
      <c r="DA132" s="11">
        <f t="shared" si="125"/>
        <v>41.3</v>
      </c>
      <c r="DB132" s="11">
        <f t="shared" si="125"/>
        <v>80.2</v>
      </c>
      <c r="DC132" s="11">
        <f t="shared" si="125"/>
        <v>54.7</v>
      </c>
      <c r="DD132" s="11">
        <f t="shared" si="125"/>
        <v>39.4</v>
      </c>
      <c r="DE132" s="11">
        <f t="shared" si="125"/>
        <v>133.4</v>
      </c>
      <c r="DF132" s="11">
        <f t="shared" si="125"/>
        <v>8357.4</v>
      </c>
      <c r="DG132" s="11">
        <f t="shared" si="125"/>
        <v>25</v>
      </c>
      <c r="DH132" s="11">
        <f t="shared" si="125"/>
        <v>763.2</v>
      </c>
      <c r="DI132" s="11">
        <f t="shared" si="125"/>
        <v>1360</v>
      </c>
      <c r="DJ132" s="11">
        <f t="shared" si="125"/>
        <v>245.2</v>
      </c>
      <c r="DK132" s="11">
        <f t="shared" si="125"/>
        <v>183.7</v>
      </c>
      <c r="DL132" s="11">
        <f t="shared" si="125"/>
        <v>2913.6</v>
      </c>
      <c r="DM132" s="11">
        <f t="shared" si="125"/>
        <v>111</v>
      </c>
      <c r="DN132" s="11">
        <f t="shared" si="125"/>
        <v>701.5</v>
      </c>
      <c r="DO132" s="11">
        <f t="shared" si="125"/>
        <v>1701.7</v>
      </c>
      <c r="DP132" s="11">
        <f t="shared" si="125"/>
        <v>62.9</v>
      </c>
      <c r="DQ132" s="11">
        <f t="shared" si="125"/>
        <v>220.4</v>
      </c>
      <c r="DR132" s="11">
        <f t="shared" si="125"/>
        <v>881.8</v>
      </c>
      <c r="DS132" s="11">
        <f t="shared" si="125"/>
        <v>518.70000000000005</v>
      </c>
      <c r="DT132" s="11">
        <f t="shared" si="125"/>
        <v>71</v>
      </c>
      <c r="DU132" s="11">
        <f t="shared" si="125"/>
        <v>155</v>
      </c>
      <c r="DV132" s="11">
        <f t="shared" si="125"/>
        <v>88.3</v>
      </c>
      <c r="DW132" s="11">
        <f t="shared" si="125"/>
        <v>133.4</v>
      </c>
      <c r="DX132" s="11">
        <f t="shared" si="125"/>
        <v>51.3</v>
      </c>
      <c r="DY132" s="11">
        <f t="shared" si="125"/>
        <v>86.4</v>
      </c>
      <c r="DZ132" s="11">
        <f t="shared" si="125"/>
        <v>287.2</v>
      </c>
      <c r="EA132" s="11">
        <f t="shared" ref="EA132:FX132" si="126">ROUND(EA131*EA14,1)+EA24</f>
        <v>175.3</v>
      </c>
      <c r="EB132" s="11">
        <f t="shared" si="126"/>
        <v>223.3</v>
      </c>
      <c r="EC132" s="11">
        <f t="shared" si="126"/>
        <v>81.5</v>
      </c>
      <c r="ED132" s="11">
        <f t="shared" si="126"/>
        <v>107.9</v>
      </c>
      <c r="EE132" s="11">
        <f t="shared" si="126"/>
        <v>109.7</v>
      </c>
      <c r="EF132" s="11">
        <f t="shared" si="126"/>
        <v>890.5</v>
      </c>
      <c r="EG132" s="11">
        <f t="shared" si="126"/>
        <v>158.4</v>
      </c>
      <c r="EH132" s="11">
        <f t="shared" si="126"/>
        <v>97.1</v>
      </c>
      <c r="EI132" s="11">
        <f t="shared" si="126"/>
        <v>10758.3</v>
      </c>
      <c r="EJ132" s="11">
        <f t="shared" si="126"/>
        <v>2955.5</v>
      </c>
      <c r="EK132" s="11">
        <f t="shared" si="126"/>
        <v>169.4</v>
      </c>
      <c r="EL132" s="11">
        <f t="shared" si="126"/>
        <v>106.9</v>
      </c>
      <c r="EM132" s="11">
        <f t="shared" si="126"/>
        <v>241.6</v>
      </c>
      <c r="EN132" s="11">
        <f t="shared" si="126"/>
        <v>681.4</v>
      </c>
      <c r="EO132" s="11">
        <f t="shared" si="126"/>
        <v>135.6</v>
      </c>
      <c r="EP132" s="11">
        <f t="shared" si="126"/>
        <v>102.2</v>
      </c>
      <c r="EQ132" s="11">
        <f t="shared" si="126"/>
        <v>302.60000000000002</v>
      </c>
      <c r="ER132" s="11">
        <f t="shared" si="126"/>
        <v>125.6</v>
      </c>
      <c r="ES132" s="11">
        <f t="shared" si="126"/>
        <v>64.8</v>
      </c>
      <c r="ET132" s="11">
        <f t="shared" si="126"/>
        <v>102.7</v>
      </c>
      <c r="EU132" s="11">
        <f t="shared" si="126"/>
        <v>477.4</v>
      </c>
      <c r="EV132" s="11">
        <f t="shared" si="126"/>
        <v>27.8</v>
      </c>
      <c r="EW132" s="11">
        <f t="shared" si="126"/>
        <v>149.30000000000001</v>
      </c>
      <c r="EX132" s="11">
        <f t="shared" si="126"/>
        <v>102.4</v>
      </c>
      <c r="EY132" s="11">
        <f t="shared" si="126"/>
        <v>478.1</v>
      </c>
      <c r="EZ132" s="11">
        <f t="shared" si="126"/>
        <v>61.6</v>
      </c>
      <c r="FA132" s="11">
        <f t="shared" si="126"/>
        <v>799.1</v>
      </c>
      <c r="FB132" s="11">
        <f t="shared" si="126"/>
        <v>153.30000000000001</v>
      </c>
      <c r="FC132" s="11">
        <f t="shared" si="126"/>
        <v>660.1</v>
      </c>
      <c r="FD132" s="11">
        <f t="shared" si="126"/>
        <v>88.2</v>
      </c>
      <c r="FE132" s="11">
        <f t="shared" si="126"/>
        <v>32.5</v>
      </c>
      <c r="FF132" s="11">
        <f t="shared" si="126"/>
        <v>61.6</v>
      </c>
      <c r="FG132" s="11">
        <f t="shared" si="126"/>
        <v>28.9</v>
      </c>
      <c r="FH132" s="11">
        <f t="shared" si="126"/>
        <v>25.1</v>
      </c>
      <c r="FI132" s="11">
        <f t="shared" si="126"/>
        <v>949.5</v>
      </c>
      <c r="FJ132" s="11">
        <f t="shared" si="126"/>
        <v>506.7</v>
      </c>
      <c r="FK132" s="11">
        <f t="shared" si="126"/>
        <v>887.9</v>
      </c>
      <c r="FL132" s="11">
        <f t="shared" si="126"/>
        <v>594.5</v>
      </c>
      <c r="FM132" s="11">
        <f t="shared" si="126"/>
        <v>819.7</v>
      </c>
      <c r="FN132" s="11">
        <f t="shared" si="126"/>
        <v>10713.6</v>
      </c>
      <c r="FO132" s="11">
        <f t="shared" si="126"/>
        <v>319.5</v>
      </c>
      <c r="FP132" s="11">
        <f t="shared" si="126"/>
        <v>1393.5</v>
      </c>
      <c r="FQ132" s="11">
        <f t="shared" si="126"/>
        <v>340.8</v>
      </c>
      <c r="FR132" s="11">
        <f t="shared" si="126"/>
        <v>42.6</v>
      </c>
      <c r="FS132" s="11">
        <f t="shared" si="126"/>
        <v>20.7</v>
      </c>
      <c r="FT132" s="11">
        <f t="shared" si="126"/>
        <v>20.3</v>
      </c>
      <c r="FU132" s="11">
        <f t="shared" si="126"/>
        <v>446</v>
      </c>
      <c r="FV132" s="11">
        <f t="shared" si="126"/>
        <v>293.89999999999998</v>
      </c>
      <c r="FW132" s="11">
        <f t="shared" si="126"/>
        <v>68.2</v>
      </c>
      <c r="FX132" s="11">
        <f t="shared" si="126"/>
        <v>14</v>
      </c>
      <c r="FY132" s="31"/>
      <c r="FZ132" s="10">
        <f>SUM(C132:FX132)</f>
        <v>299722.99999999988</v>
      </c>
      <c r="GA132" s="31"/>
      <c r="GB132" s="42"/>
      <c r="GC132" s="42"/>
      <c r="GD132" s="42"/>
      <c r="GE132" s="5"/>
      <c r="GF132" s="5"/>
      <c r="GG132" s="5"/>
      <c r="GH132" s="5"/>
      <c r="GI132" s="5"/>
      <c r="GJ132" s="5"/>
      <c r="GK132" s="5"/>
      <c r="GL132" s="5"/>
      <c r="GM132" s="5"/>
      <c r="GN132" s="12"/>
      <c r="GO132" s="12"/>
      <c r="GP132" s="12"/>
      <c r="GQ132" s="12"/>
      <c r="GR132" s="12"/>
      <c r="GS132" s="12"/>
      <c r="GT132" s="12"/>
      <c r="GU132" s="12"/>
      <c r="GV132" s="12"/>
      <c r="GW132" s="12"/>
      <c r="GX132" s="12"/>
      <c r="GY132" s="12"/>
      <c r="GZ132" s="12"/>
      <c r="HA132" s="12"/>
      <c r="HB132" s="12"/>
      <c r="HC132" s="12"/>
      <c r="HD132" s="12"/>
      <c r="HE132" s="12"/>
      <c r="HF132" s="12"/>
      <c r="HG132" s="12"/>
      <c r="HH132" s="12"/>
      <c r="HI132" s="12"/>
      <c r="HJ132" s="12"/>
      <c r="HK132" s="12"/>
      <c r="HL132" s="12"/>
      <c r="HM132" s="12"/>
      <c r="HN132" s="12"/>
      <c r="HO132" s="12"/>
      <c r="HP132" s="12"/>
      <c r="HQ132" s="12"/>
      <c r="HR132" s="12"/>
      <c r="HS132" s="12"/>
      <c r="HT132" s="12"/>
      <c r="HU132" s="12"/>
      <c r="HV132" s="12"/>
      <c r="HW132" s="12"/>
      <c r="HX132" s="12"/>
      <c r="HY132" s="12"/>
      <c r="HZ132" s="12"/>
      <c r="IA132" s="12"/>
      <c r="IB132" s="12"/>
      <c r="IC132" s="12"/>
      <c r="ID132" s="12"/>
      <c r="IE132" s="12"/>
      <c r="IF132" s="12"/>
      <c r="IG132" s="12"/>
      <c r="IH132" s="12"/>
      <c r="II132" s="12"/>
      <c r="IJ132" s="12"/>
      <c r="IK132" s="12"/>
      <c r="IL132" s="12"/>
      <c r="IM132" s="12"/>
      <c r="IN132" s="12"/>
      <c r="IO132" s="12"/>
      <c r="IP132" s="12"/>
      <c r="IQ132" s="12"/>
      <c r="IR132" s="12"/>
      <c r="IS132" s="12"/>
      <c r="IT132" s="12"/>
      <c r="IU132" s="12"/>
      <c r="IV132" s="12"/>
    </row>
    <row r="133" spans="1:256" s="12" customFormat="1" x14ac:dyDescent="0.2">
      <c r="A133" s="2"/>
      <c r="B133" s="2" t="s">
        <v>427</v>
      </c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3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  <c r="DB133" s="42"/>
      <c r="DC133" s="42"/>
      <c r="DD133" s="42"/>
      <c r="DE133" s="42"/>
      <c r="DF133" s="42"/>
      <c r="DG133" s="42"/>
      <c r="DH133" s="42"/>
      <c r="DI133" s="42"/>
      <c r="DJ133" s="42"/>
      <c r="DK133" s="42"/>
      <c r="DL133" s="42"/>
      <c r="DM133" s="42"/>
      <c r="DN133" s="42"/>
      <c r="DO133" s="42"/>
      <c r="DP133" s="42"/>
      <c r="DQ133" s="42"/>
      <c r="DR133" s="42"/>
      <c r="DS133" s="42"/>
      <c r="DT133" s="42"/>
      <c r="DU133" s="42"/>
      <c r="DV133" s="42"/>
      <c r="DW133" s="42"/>
      <c r="DX133" s="42"/>
      <c r="DY133" s="42"/>
      <c r="DZ133" s="42"/>
      <c r="EA133" s="42"/>
      <c r="EB133" s="42"/>
      <c r="EC133" s="42"/>
      <c r="ED133" s="42"/>
      <c r="EE133" s="42"/>
      <c r="EF133" s="42"/>
      <c r="EG133" s="42"/>
      <c r="EH133" s="42"/>
      <c r="EI133" s="42"/>
      <c r="EJ133" s="42"/>
      <c r="EK133" s="42"/>
      <c r="EL133" s="42"/>
      <c r="EM133" s="42"/>
      <c r="EN133" s="42"/>
      <c r="EO133" s="42"/>
      <c r="EP133" s="42"/>
      <c r="EQ133" s="42"/>
      <c r="ER133" s="42"/>
      <c r="ES133" s="42"/>
      <c r="ET133" s="42"/>
      <c r="EU133" s="42"/>
      <c r="EV133" s="42"/>
      <c r="EW133" s="42"/>
      <c r="EX133" s="42"/>
      <c r="EY133" s="42"/>
      <c r="EZ133" s="42"/>
      <c r="FA133" s="42"/>
      <c r="FB133" s="42"/>
      <c r="FC133" s="42"/>
      <c r="FD133" s="42"/>
      <c r="FE133" s="42"/>
      <c r="FF133" s="42"/>
      <c r="FG133" s="42"/>
      <c r="FH133" s="42"/>
      <c r="FI133" s="42"/>
      <c r="FJ133" s="42"/>
      <c r="FK133" s="42"/>
      <c r="FL133" s="42"/>
      <c r="FM133" s="42"/>
      <c r="FN133" s="42"/>
      <c r="FO133" s="42"/>
      <c r="FP133" s="42"/>
      <c r="FQ133" s="42"/>
      <c r="FR133" s="42"/>
      <c r="FS133" s="42"/>
      <c r="FT133" s="42"/>
      <c r="FU133" s="42"/>
      <c r="FV133" s="42"/>
      <c r="FW133" s="42"/>
      <c r="FX133" s="42"/>
      <c r="FY133" s="109"/>
      <c r="FZ133" s="10"/>
      <c r="GA133" s="31"/>
      <c r="GB133" s="31"/>
      <c r="GC133" s="31"/>
      <c r="GD133" s="31"/>
      <c r="GE133" s="31"/>
      <c r="GF133" s="31"/>
      <c r="GG133" s="5"/>
      <c r="GH133" s="31"/>
      <c r="GI133" s="31"/>
      <c r="GJ133" s="31"/>
      <c r="GK133" s="5"/>
      <c r="GL133" s="5"/>
      <c r="GM133" s="5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</row>
    <row r="134" spans="1:256" x14ac:dyDescent="0.2">
      <c r="A134" s="4" t="s">
        <v>428</v>
      </c>
      <c r="B134" s="2" t="s">
        <v>429</v>
      </c>
      <c r="C134" s="11">
        <f>C11+C24</f>
        <v>4445</v>
      </c>
      <c r="D134" s="11">
        <f t="shared" ref="D134:BO134" si="127">D11+D24</f>
        <v>13440.5</v>
      </c>
      <c r="E134" s="11">
        <f t="shared" si="127"/>
        <v>5451</v>
      </c>
      <c r="F134" s="11">
        <f t="shared" si="127"/>
        <v>4400</v>
      </c>
      <c r="G134" s="11">
        <f t="shared" si="127"/>
        <v>241</v>
      </c>
      <c r="H134" s="11">
        <f t="shared" si="127"/>
        <v>139</v>
      </c>
      <c r="I134" s="11">
        <f t="shared" si="127"/>
        <v>8443.5</v>
      </c>
      <c r="J134" s="11">
        <f t="shared" si="127"/>
        <v>1212</v>
      </c>
      <c r="K134" s="11">
        <f t="shared" si="127"/>
        <v>136</v>
      </c>
      <c r="L134" s="11">
        <f t="shared" si="127"/>
        <v>1274.5</v>
      </c>
      <c r="M134" s="11">
        <f t="shared" si="127"/>
        <v>1056.5</v>
      </c>
      <c r="N134" s="11">
        <f t="shared" si="127"/>
        <v>10283.5</v>
      </c>
      <c r="O134" s="11">
        <f t="shared" si="127"/>
        <v>2368</v>
      </c>
      <c r="P134" s="11">
        <f t="shared" si="127"/>
        <v>73.5</v>
      </c>
      <c r="Q134" s="11">
        <f t="shared" si="127"/>
        <v>22474</v>
      </c>
      <c r="R134" s="11">
        <f t="shared" si="127"/>
        <v>158</v>
      </c>
      <c r="S134" s="11">
        <f t="shared" si="127"/>
        <v>531</v>
      </c>
      <c r="T134" s="11">
        <f t="shared" si="127"/>
        <v>35</v>
      </c>
      <c r="U134" s="11">
        <f t="shared" si="127"/>
        <v>21.5</v>
      </c>
      <c r="V134" s="11">
        <f t="shared" si="127"/>
        <v>111.5</v>
      </c>
      <c r="W134" s="15">
        <f t="shared" si="127"/>
        <v>85</v>
      </c>
      <c r="X134" s="11">
        <f t="shared" si="127"/>
        <v>13.5</v>
      </c>
      <c r="Y134" s="11">
        <f t="shared" si="127"/>
        <v>298.5</v>
      </c>
      <c r="Z134" s="11">
        <f t="shared" si="127"/>
        <v>120</v>
      </c>
      <c r="AA134" s="11">
        <f t="shared" si="127"/>
        <v>7680.5</v>
      </c>
      <c r="AB134" s="11">
        <f t="shared" si="127"/>
        <v>4484</v>
      </c>
      <c r="AC134" s="11">
        <f t="shared" si="127"/>
        <v>276.5</v>
      </c>
      <c r="AD134" s="11">
        <f t="shared" si="127"/>
        <v>330</v>
      </c>
      <c r="AE134" s="11">
        <f t="shared" si="127"/>
        <v>26.5</v>
      </c>
      <c r="AF134" s="11">
        <f t="shared" si="127"/>
        <v>52.5</v>
      </c>
      <c r="AG134" s="11">
        <f t="shared" si="127"/>
        <v>168</v>
      </c>
      <c r="AH134" s="11">
        <f t="shared" si="127"/>
        <v>501.5</v>
      </c>
      <c r="AI134" s="11">
        <f t="shared" si="127"/>
        <v>127</v>
      </c>
      <c r="AJ134" s="11">
        <f t="shared" si="127"/>
        <v>139</v>
      </c>
      <c r="AK134" s="11">
        <f t="shared" si="127"/>
        <v>131.5</v>
      </c>
      <c r="AL134" s="11">
        <f t="shared" si="127"/>
        <v>198.5</v>
      </c>
      <c r="AM134" s="11">
        <f t="shared" si="127"/>
        <v>245</v>
      </c>
      <c r="AN134" s="11">
        <f t="shared" si="127"/>
        <v>123</v>
      </c>
      <c r="AO134" s="11">
        <f t="shared" si="127"/>
        <v>1736.5</v>
      </c>
      <c r="AP134" s="11">
        <f t="shared" si="127"/>
        <v>49976.5</v>
      </c>
      <c r="AQ134" s="11">
        <f t="shared" si="127"/>
        <v>77.5</v>
      </c>
      <c r="AR134" s="11">
        <f t="shared" si="127"/>
        <v>5693.5</v>
      </c>
      <c r="AS134" s="11">
        <f t="shared" si="127"/>
        <v>2101</v>
      </c>
      <c r="AT134" s="11">
        <f t="shared" si="127"/>
        <v>340.5</v>
      </c>
      <c r="AU134" s="11">
        <f t="shared" si="127"/>
        <v>85.5</v>
      </c>
      <c r="AV134" s="11">
        <f t="shared" si="127"/>
        <v>75</v>
      </c>
      <c r="AW134" s="11">
        <f t="shared" si="127"/>
        <v>50.5</v>
      </c>
      <c r="AX134" s="11">
        <f t="shared" si="127"/>
        <v>16</v>
      </c>
      <c r="AY134" s="11">
        <f t="shared" si="127"/>
        <v>205</v>
      </c>
      <c r="AZ134" s="11">
        <f t="shared" si="127"/>
        <v>6251</v>
      </c>
      <c r="BA134" s="11">
        <f t="shared" si="127"/>
        <v>2826.5</v>
      </c>
      <c r="BB134" s="11">
        <f t="shared" si="127"/>
        <v>2449.5</v>
      </c>
      <c r="BC134" s="11">
        <f t="shared" si="127"/>
        <v>13084.5</v>
      </c>
      <c r="BD134" s="11">
        <f t="shared" si="127"/>
        <v>515.5</v>
      </c>
      <c r="BE134" s="11">
        <f t="shared" si="127"/>
        <v>317</v>
      </c>
      <c r="BF134" s="11">
        <f t="shared" si="127"/>
        <v>2119.5</v>
      </c>
      <c r="BG134" s="11">
        <f t="shared" si="127"/>
        <v>494</v>
      </c>
      <c r="BH134" s="11">
        <f t="shared" si="127"/>
        <v>123.5</v>
      </c>
      <c r="BI134" s="11">
        <f t="shared" si="127"/>
        <v>119</v>
      </c>
      <c r="BJ134" s="11">
        <f t="shared" si="127"/>
        <v>425</v>
      </c>
      <c r="BK134" s="11">
        <f t="shared" si="127"/>
        <v>2266</v>
      </c>
      <c r="BL134" s="11">
        <f t="shared" si="127"/>
        <v>25</v>
      </c>
      <c r="BM134" s="11">
        <f t="shared" si="127"/>
        <v>130.5</v>
      </c>
      <c r="BN134" s="11">
        <f t="shared" si="127"/>
        <v>1404.5</v>
      </c>
      <c r="BO134" s="11">
        <f t="shared" si="127"/>
        <v>578.5</v>
      </c>
      <c r="BP134" s="11">
        <f t="shared" ref="BP134:EA134" si="128">BP11+BP24</f>
        <v>88</v>
      </c>
      <c r="BQ134" s="11">
        <f t="shared" si="128"/>
        <v>1983</v>
      </c>
      <c r="BR134" s="11">
        <f t="shared" si="128"/>
        <v>1681.5</v>
      </c>
      <c r="BS134" s="11">
        <f t="shared" si="128"/>
        <v>415</v>
      </c>
      <c r="BT134" s="11">
        <f t="shared" si="128"/>
        <v>69.5</v>
      </c>
      <c r="BU134" s="11">
        <f t="shared" si="128"/>
        <v>130.5</v>
      </c>
      <c r="BV134" s="11">
        <f t="shared" si="128"/>
        <v>236.5</v>
      </c>
      <c r="BW134" s="11">
        <f t="shared" si="128"/>
        <v>340.5</v>
      </c>
      <c r="BX134" s="11">
        <f t="shared" si="128"/>
        <v>11</v>
      </c>
      <c r="BY134" s="11">
        <f t="shared" si="128"/>
        <v>315.5</v>
      </c>
      <c r="BZ134" s="11">
        <f t="shared" si="128"/>
        <v>79</v>
      </c>
      <c r="CA134" s="11">
        <f t="shared" si="128"/>
        <v>69</v>
      </c>
      <c r="CB134" s="11">
        <f t="shared" si="128"/>
        <v>21627</v>
      </c>
      <c r="CC134" s="11">
        <f t="shared" si="128"/>
        <v>51</v>
      </c>
      <c r="CD134" s="11">
        <f t="shared" si="128"/>
        <v>27</v>
      </c>
      <c r="CE134" s="11">
        <f t="shared" si="128"/>
        <v>46.5</v>
      </c>
      <c r="CF134" s="11">
        <f t="shared" si="128"/>
        <v>42</v>
      </c>
      <c r="CG134" s="11">
        <f t="shared" si="128"/>
        <v>48</v>
      </c>
      <c r="CH134" s="11">
        <f t="shared" si="128"/>
        <v>56.5</v>
      </c>
      <c r="CI134" s="11">
        <f t="shared" si="128"/>
        <v>283</v>
      </c>
      <c r="CJ134" s="11">
        <f t="shared" si="128"/>
        <v>592.5</v>
      </c>
      <c r="CK134" s="11">
        <f t="shared" si="128"/>
        <v>999.5</v>
      </c>
      <c r="CL134" s="11">
        <f t="shared" si="128"/>
        <v>296</v>
      </c>
      <c r="CM134" s="11">
        <f t="shared" si="128"/>
        <v>312.5</v>
      </c>
      <c r="CN134" s="11">
        <f t="shared" si="128"/>
        <v>6578.5</v>
      </c>
      <c r="CO134" s="11">
        <f t="shared" si="128"/>
        <v>4344.5</v>
      </c>
      <c r="CP134" s="11">
        <f t="shared" si="128"/>
        <v>305.5</v>
      </c>
      <c r="CQ134" s="11">
        <f t="shared" si="128"/>
        <v>604.5</v>
      </c>
      <c r="CR134" s="11">
        <f t="shared" si="128"/>
        <v>61.5</v>
      </c>
      <c r="CS134" s="11">
        <f t="shared" si="128"/>
        <v>108.5</v>
      </c>
      <c r="CT134" s="11">
        <f t="shared" si="128"/>
        <v>56.5</v>
      </c>
      <c r="CU134" s="11">
        <f t="shared" si="128"/>
        <v>46.5</v>
      </c>
      <c r="CV134" s="11">
        <f t="shared" si="128"/>
        <v>17</v>
      </c>
      <c r="CW134" s="11">
        <f t="shared" si="128"/>
        <v>51</v>
      </c>
      <c r="CX134" s="11">
        <f t="shared" si="128"/>
        <v>139</v>
      </c>
      <c r="CY134" s="11">
        <f t="shared" si="128"/>
        <v>8</v>
      </c>
      <c r="CZ134" s="11">
        <f t="shared" si="128"/>
        <v>807.5</v>
      </c>
      <c r="DA134" s="11">
        <f t="shared" si="128"/>
        <v>36</v>
      </c>
      <c r="DB134" s="11">
        <f t="shared" si="128"/>
        <v>70</v>
      </c>
      <c r="DC134" s="11">
        <f t="shared" si="128"/>
        <v>46</v>
      </c>
      <c r="DD134" s="11">
        <f t="shared" si="128"/>
        <v>42.5</v>
      </c>
      <c r="DE134" s="11">
        <f t="shared" si="128"/>
        <v>90.5</v>
      </c>
      <c r="DF134" s="11">
        <f t="shared" si="128"/>
        <v>7664.5</v>
      </c>
      <c r="DG134" s="11">
        <f t="shared" si="128"/>
        <v>25</v>
      </c>
      <c r="DH134" s="11">
        <f t="shared" si="128"/>
        <v>694</v>
      </c>
      <c r="DI134" s="11">
        <f t="shared" si="128"/>
        <v>1213</v>
      </c>
      <c r="DJ134" s="11">
        <f t="shared" si="128"/>
        <v>221</v>
      </c>
      <c r="DK134" s="11">
        <f t="shared" si="128"/>
        <v>161</v>
      </c>
      <c r="DL134" s="11">
        <f t="shared" si="128"/>
        <v>2611.5</v>
      </c>
      <c r="DM134" s="11">
        <f t="shared" si="128"/>
        <v>104.5</v>
      </c>
      <c r="DN134" s="11">
        <f t="shared" si="128"/>
        <v>647.5</v>
      </c>
      <c r="DO134" s="11">
        <f t="shared" si="128"/>
        <v>1616.5</v>
      </c>
      <c r="DP134" s="11">
        <f t="shared" si="128"/>
        <v>57</v>
      </c>
      <c r="DQ134" s="11">
        <f t="shared" si="128"/>
        <v>208</v>
      </c>
      <c r="DR134" s="11">
        <f t="shared" si="128"/>
        <v>802.5</v>
      </c>
      <c r="DS134" s="11">
        <f t="shared" si="128"/>
        <v>509</v>
      </c>
      <c r="DT134" s="11">
        <f t="shared" si="128"/>
        <v>76.5</v>
      </c>
      <c r="DU134" s="11">
        <f t="shared" si="128"/>
        <v>148.5</v>
      </c>
      <c r="DV134" s="11">
        <f t="shared" si="128"/>
        <v>77.5</v>
      </c>
      <c r="DW134" s="11">
        <f t="shared" si="128"/>
        <v>118.5</v>
      </c>
      <c r="DX134" s="11">
        <f t="shared" si="128"/>
        <v>44</v>
      </c>
      <c r="DY134" s="11">
        <f t="shared" si="128"/>
        <v>70</v>
      </c>
      <c r="DZ134" s="11">
        <f t="shared" si="128"/>
        <v>280</v>
      </c>
      <c r="EA134" s="11">
        <f t="shared" si="128"/>
        <v>164</v>
      </c>
      <c r="EB134" s="11">
        <f t="shared" ref="EB134:FX134" si="129">EB11+EB24</f>
        <v>201</v>
      </c>
      <c r="EC134" s="11">
        <f t="shared" si="129"/>
        <v>71.5</v>
      </c>
      <c r="ED134" s="11">
        <f t="shared" si="129"/>
        <v>106</v>
      </c>
      <c r="EE134" s="11">
        <f t="shared" si="129"/>
        <v>104.5</v>
      </c>
      <c r="EF134" s="11">
        <f t="shared" si="129"/>
        <v>825.5</v>
      </c>
      <c r="EG134" s="11">
        <f t="shared" si="129"/>
        <v>148.5</v>
      </c>
      <c r="EH134" s="11">
        <f t="shared" si="129"/>
        <v>88</v>
      </c>
      <c r="EI134" s="11">
        <f t="shared" si="129"/>
        <v>9980</v>
      </c>
      <c r="EJ134" s="11">
        <f t="shared" si="129"/>
        <v>2766.5</v>
      </c>
      <c r="EK134" s="11">
        <f t="shared" si="129"/>
        <v>155</v>
      </c>
      <c r="EL134" s="11">
        <f t="shared" si="129"/>
        <v>97.5</v>
      </c>
      <c r="EM134" s="11">
        <f t="shared" si="129"/>
        <v>222.5</v>
      </c>
      <c r="EN134" s="11">
        <f t="shared" si="129"/>
        <v>617</v>
      </c>
      <c r="EO134" s="11">
        <f t="shared" si="129"/>
        <v>129</v>
      </c>
      <c r="EP134" s="11">
        <f t="shared" si="129"/>
        <v>92.5</v>
      </c>
      <c r="EQ134" s="11">
        <f t="shared" si="129"/>
        <v>309.5</v>
      </c>
      <c r="ER134" s="11">
        <f t="shared" si="129"/>
        <v>113</v>
      </c>
      <c r="ES134" s="11">
        <f t="shared" si="129"/>
        <v>60.5</v>
      </c>
      <c r="ET134" s="11">
        <f t="shared" si="129"/>
        <v>98.5</v>
      </c>
      <c r="EU134" s="11">
        <f t="shared" si="129"/>
        <v>468</v>
      </c>
      <c r="EV134" s="11">
        <f t="shared" si="129"/>
        <v>32.5</v>
      </c>
      <c r="EW134" s="11">
        <f t="shared" si="129"/>
        <v>143</v>
      </c>
      <c r="EX134" s="11">
        <f t="shared" si="129"/>
        <v>91</v>
      </c>
      <c r="EY134" s="11">
        <f t="shared" si="129"/>
        <v>347</v>
      </c>
      <c r="EZ134" s="11">
        <f t="shared" si="129"/>
        <v>58.5</v>
      </c>
      <c r="FA134" s="11">
        <f t="shared" si="129"/>
        <v>732</v>
      </c>
      <c r="FB134" s="11">
        <f t="shared" si="129"/>
        <v>147.5</v>
      </c>
      <c r="FC134" s="11">
        <f t="shared" si="129"/>
        <v>601.5</v>
      </c>
      <c r="FD134" s="11">
        <f t="shared" si="129"/>
        <v>82.5</v>
      </c>
      <c r="FE134" s="11">
        <f t="shared" si="129"/>
        <v>32.5</v>
      </c>
      <c r="FF134" s="11">
        <f t="shared" si="129"/>
        <v>60</v>
      </c>
      <c r="FG134" s="11">
        <f t="shared" si="129"/>
        <v>27.5</v>
      </c>
      <c r="FH134" s="11">
        <f t="shared" si="129"/>
        <v>27.5</v>
      </c>
      <c r="FI134" s="11">
        <f t="shared" si="129"/>
        <v>867.5</v>
      </c>
      <c r="FJ134" s="11">
        <f t="shared" si="129"/>
        <v>457.5</v>
      </c>
      <c r="FK134" s="11">
        <f t="shared" si="129"/>
        <v>836</v>
      </c>
      <c r="FL134" s="11">
        <f t="shared" si="129"/>
        <v>573</v>
      </c>
      <c r="FM134" s="11">
        <f t="shared" si="129"/>
        <v>800</v>
      </c>
      <c r="FN134" s="11">
        <f t="shared" si="129"/>
        <v>10102.5</v>
      </c>
      <c r="FO134" s="11">
        <f t="shared" si="129"/>
        <v>283</v>
      </c>
      <c r="FP134" s="11">
        <f t="shared" si="129"/>
        <v>1383</v>
      </c>
      <c r="FQ134" s="11">
        <f t="shared" si="129"/>
        <v>307</v>
      </c>
      <c r="FR134" s="11">
        <f t="shared" si="129"/>
        <v>36.5</v>
      </c>
      <c r="FS134" s="11">
        <f t="shared" si="129"/>
        <v>22</v>
      </c>
      <c r="FT134" s="11">
        <f t="shared" si="129"/>
        <v>15.5</v>
      </c>
      <c r="FU134" s="11">
        <f t="shared" si="129"/>
        <v>399.5</v>
      </c>
      <c r="FV134" s="11">
        <f t="shared" si="129"/>
        <v>289</v>
      </c>
      <c r="FW134" s="11">
        <f t="shared" si="129"/>
        <v>60</v>
      </c>
      <c r="FX134" s="11">
        <f t="shared" si="129"/>
        <v>13</v>
      </c>
      <c r="FY134" s="11"/>
      <c r="FZ134" s="10">
        <f>SUM(C134:FX134)</f>
        <v>280993</v>
      </c>
      <c r="GA134" s="13"/>
      <c r="GB134" s="31"/>
      <c r="GC134" s="31"/>
      <c r="GD134" s="31"/>
      <c r="GE134" s="31"/>
      <c r="GF134" s="31"/>
      <c r="GG134" s="5"/>
      <c r="GH134" s="31"/>
      <c r="GI134" s="31"/>
      <c r="GJ134" s="31"/>
      <c r="GK134" s="5"/>
      <c r="GL134" s="5"/>
      <c r="GM134" s="5"/>
    </row>
    <row r="135" spans="1:256" s="12" customFormat="1" x14ac:dyDescent="0.2">
      <c r="A135" s="4" t="s">
        <v>430</v>
      </c>
      <c r="B135" s="2" t="s">
        <v>431</v>
      </c>
      <c r="C135" s="26">
        <f>MAX(C132,C134)</f>
        <v>4608.3999999999996</v>
      </c>
      <c r="D135" s="26">
        <f t="shared" ref="D135:BO135" si="130">MAX(D132,D134)</f>
        <v>14684.7</v>
      </c>
      <c r="E135" s="26">
        <f t="shared" si="130"/>
        <v>5744.7</v>
      </c>
      <c r="F135" s="26">
        <f t="shared" si="130"/>
        <v>4894.3</v>
      </c>
      <c r="G135" s="26">
        <f t="shared" si="130"/>
        <v>243.8</v>
      </c>
      <c r="H135" s="26">
        <f t="shared" si="130"/>
        <v>165.6</v>
      </c>
      <c r="I135" s="26">
        <f t="shared" si="130"/>
        <v>9015.7999999999993</v>
      </c>
      <c r="J135" s="26">
        <f t="shared" si="130"/>
        <v>1334.4</v>
      </c>
      <c r="K135" s="26">
        <f t="shared" si="130"/>
        <v>138.9</v>
      </c>
      <c r="L135" s="26">
        <f t="shared" si="130"/>
        <v>1469.7</v>
      </c>
      <c r="M135" s="26">
        <f t="shared" si="130"/>
        <v>1178.4000000000001</v>
      </c>
      <c r="N135" s="26">
        <f t="shared" si="130"/>
        <v>11115.3</v>
      </c>
      <c r="O135" s="26">
        <f t="shared" si="130"/>
        <v>2768.1</v>
      </c>
      <c r="P135" s="26">
        <f t="shared" si="130"/>
        <v>88.9</v>
      </c>
      <c r="Q135" s="26">
        <f t="shared" si="130"/>
        <v>23556.400000000001</v>
      </c>
      <c r="R135" s="26">
        <f t="shared" si="130"/>
        <v>175.8</v>
      </c>
      <c r="S135" s="26">
        <f t="shared" si="130"/>
        <v>610.4</v>
      </c>
      <c r="T135" s="26">
        <f t="shared" si="130"/>
        <v>42.4</v>
      </c>
      <c r="U135" s="26">
        <f t="shared" si="130"/>
        <v>22.9</v>
      </c>
      <c r="V135" s="26">
        <f t="shared" si="130"/>
        <v>130.5</v>
      </c>
      <c r="W135" s="26">
        <f t="shared" si="130"/>
        <v>111.3</v>
      </c>
      <c r="X135" s="26">
        <f t="shared" si="130"/>
        <v>13.5</v>
      </c>
      <c r="Y135" s="26">
        <f t="shared" si="130"/>
        <v>312.2</v>
      </c>
      <c r="Z135" s="26">
        <f t="shared" si="130"/>
        <v>129.9</v>
      </c>
      <c r="AA135" s="26">
        <f t="shared" si="130"/>
        <v>8209.2000000000007</v>
      </c>
      <c r="AB135" s="26">
        <f t="shared" si="130"/>
        <v>4831.8</v>
      </c>
      <c r="AC135" s="26">
        <f t="shared" si="130"/>
        <v>294.60000000000002</v>
      </c>
      <c r="AD135" s="26">
        <f t="shared" si="130"/>
        <v>335.3</v>
      </c>
      <c r="AE135" s="26">
        <f t="shared" si="130"/>
        <v>27.4</v>
      </c>
      <c r="AF135" s="26">
        <f t="shared" si="130"/>
        <v>55.9</v>
      </c>
      <c r="AG135" s="26">
        <f t="shared" si="130"/>
        <v>181.8</v>
      </c>
      <c r="AH135" s="26">
        <f t="shared" si="130"/>
        <v>527.20000000000005</v>
      </c>
      <c r="AI135" s="26">
        <f t="shared" si="130"/>
        <v>129.4</v>
      </c>
      <c r="AJ135" s="26">
        <f t="shared" si="130"/>
        <v>139.9</v>
      </c>
      <c r="AK135" s="26">
        <f t="shared" si="130"/>
        <v>147.4</v>
      </c>
      <c r="AL135" s="26">
        <f t="shared" si="130"/>
        <v>214.5</v>
      </c>
      <c r="AM135" s="26">
        <f t="shared" si="130"/>
        <v>259.60000000000002</v>
      </c>
      <c r="AN135" s="26">
        <f t="shared" si="130"/>
        <v>139.6</v>
      </c>
      <c r="AO135" s="26">
        <f t="shared" si="130"/>
        <v>1852.7</v>
      </c>
      <c r="AP135" s="26">
        <f t="shared" si="130"/>
        <v>51377.3</v>
      </c>
      <c r="AQ135" s="26">
        <f t="shared" si="130"/>
        <v>87.8</v>
      </c>
      <c r="AR135" s="26">
        <f t="shared" si="130"/>
        <v>6021.5</v>
      </c>
      <c r="AS135" s="26">
        <f t="shared" si="130"/>
        <v>2171.3000000000002</v>
      </c>
      <c r="AT135" s="26">
        <f t="shared" si="130"/>
        <v>357.5</v>
      </c>
      <c r="AU135" s="26">
        <f t="shared" si="130"/>
        <v>92.8</v>
      </c>
      <c r="AV135" s="26">
        <f t="shared" si="130"/>
        <v>79.7</v>
      </c>
      <c r="AW135" s="26">
        <f t="shared" si="130"/>
        <v>53.4</v>
      </c>
      <c r="AX135" s="26">
        <f t="shared" si="130"/>
        <v>16</v>
      </c>
      <c r="AY135" s="26">
        <f t="shared" si="130"/>
        <v>222.6</v>
      </c>
      <c r="AZ135" s="26">
        <f t="shared" si="130"/>
        <v>6507.3</v>
      </c>
      <c r="BA135" s="26">
        <f t="shared" si="130"/>
        <v>2997</v>
      </c>
      <c r="BB135" s="26">
        <f t="shared" si="130"/>
        <v>2581.5</v>
      </c>
      <c r="BC135" s="26">
        <f t="shared" si="130"/>
        <v>14297.2</v>
      </c>
      <c r="BD135" s="26">
        <f t="shared" si="130"/>
        <v>607.20000000000005</v>
      </c>
      <c r="BE135" s="26">
        <f t="shared" si="130"/>
        <v>361.6</v>
      </c>
      <c r="BF135" s="26">
        <f t="shared" si="130"/>
        <v>2414.3000000000002</v>
      </c>
      <c r="BG135" s="26">
        <f t="shared" si="130"/>
        <v>494</v>
      </c>
      <c r="BH135" s="26">
        <f t="shared" si="130"/>
        <v>135.5</v>
      </c>
      <c r="BI135" s="26">
        <f t="shared" si="130"/>
        <v>126.1</v>
      </c>
      <c r="BJ135" s="26">
        <f t="shared" si="130"/>
        <v>451.2</v>
      </c>
      <c r="BK135" s="26">
        <f t="shared" si="130"/>
        <v>2401.4</v>
      </c>
      <c r="BL135" s="26">
        <f t="shared" si="130"/>
        <v>45.4</v>
      </c>
      <c r="BM135" s="26">
        <f t="shared" si="130"/>
        <v>130.5</v>
      </c>
      <c r="BN135" s="26">
        <f t="shared" si="130"/>
        <v>1577</v>
      </c>
      <c r="BO135" s="26">
        <f t="shared" si="130"/>
        <v>637.1</v>
      </c>
      <c r="BP135" s="26">
        <f t="shared" ref="BP135:EA135" si="131">MAX(BP132,BP134)</f>
        <v>88</v>
      </c>
      <c r="BQ135" s="26">
        <f t="shared" si="131"/>
        <v>2077.3000000000002</v>
      </c>
      <c r="BR135" s="26">
        <f t="shared" si="131"/>
        <v>1819.5</v>
      </c>
      <c r="BS135" s="26">
        <f t="shared" si="131"/>
        <v>415</v>
      </c>
      <c r="BT135" s="26">
        <f t="shared" si="131"/>
        <v>71.2</v>
      </c>
      <c r="BU135" s="26">
        <f t="shared" si="131"/>
        <v>135.4</v>
      </c>
      <c r="BV135" s="26">
        <f t="shared" si="131"/>
        <v>260.89999999999998</v>
      </c>
      <c r="BW135" s="26">
        <f t="shared" si="131"/>
        <v>359.5</v>
      </c>
      <c r="BX135" s="26">
        <f t="shared" si="131"/>
        <v>12.1</v>
      </c>
      <c r="BY135" s="26">
        <f t="shared" si="131"/>
        <v>335.1</v>
      </c>
      <c r="BZ135" s="26">
        <f t="shared" si="131"/>
        <v>81.599999999999994</v>
      </c>
      <c r="CA135" s="26">
        <f t="shared" si="131"/>
        <v>82.6</v>
      </c>
      <c r="CB135" s="26">
        <f t="shared" si="131"/>
        <v>23058.6</v>
      </c>
      <c r="CC135" s="26">
        <f t="shared" si="131"/>
        <v>51</v>
      </c>
      <c r="CD135" s="26">
        <f t="shared" si="131"/>
        <v>30.2</v>
      </c>
      <c r="CE135" s="26">
        <f t="shared" si="131"/>
        <v>46.5</v>
      </c>
      <c r="CF135" s="26">
        <f t="shared" si="131"/>
        <v>44.6</v>
      </c>
      <c r="CG135" s="26">
        <f t="shared" si="131"/>
        <v>54.9</v>
      </c>
      <c r="CH135" s="26">
        <f t="shared" si="131"/>
        <v>66.8</v>
      </c>
      <c r="CI135" s="26">
        <f t="shared" si="131"/>
        <v>317.8</v>
      </c>
      <c r="CJ135" s="26">
        <f t="shared" si="131"/>
        <v>632.4</v>
      </c>
      <c r="CK135" s="26">
        <f t="shared" si="131"/>
        <v>1135.0999999999999</v>
      </c>
      <c r="CL135" s="26">
        <f t="shared" si="131"/>
        <v>323</v>
      </c>
      <c r="CM135" s="26">
        <f t="shared" si="131"/>
        <v>339.5</v>
      </c>
      <c r="CN135" s="26">
        <f t="shared" si="131"/>
        <v>7118.4</v>
      </c>
      <c r="CO135" s="26">
        <f t="shared" si="131"/>
        <v>4838.7</v>
      </c>
      <c r="CP135" s="26">
        <f t="shared" si="131"/>
        <v>320.3</v>
      </c>
      <c r="CQ135" s="26">
        <f t="shared" si="131"/>
        <v>639.6</v>
      </c>
      <c r="CR135" s="26">
        <f t="shared" si="131"/>
        <v>61.5</v>
      </c>
      <c r="CS135" s="26">
        <f t="shared" si="131"/>
        <v>123.8</v>
      </c>
      <c r="CT135" s="26">
        <f t="shared" si="131"/>
        <v>56.5</v>
      </c>
      <c r="CU135" s="26">
        <f t="shared" si="131"/>
        <v>57.8</v>
      </c>
      <c r="CV135" s="26">
        <f t="shared" si="131"/>
        <v>19</v>
      </c>
      <c r="CW135" s="26">
        <f t="shared" si="131"/>
        <v>51.4</v>
      </c>
      <c r="CX135" s="26">
        <f t="shared" si="131"/>
        <v>155.5</v>
      </c>
      <c r="CY135" s="26">
        <f t="shared" si="131"/>
        <v>8</v>
      </c>
      <c r="CZ135" s="26">
        <f t="shared" si="131"/>
        <v>900.7</v>
      </c>
      <c r="DA135" s="26">
        <f t="shared" si="131"/>
        <v>41.3</v>
      </c>
      <c r="DB135" s="26">
        <f t="shared" si="131"/>
        <v>80.2</v>
      </c>
      <c r="DC135" s="26">
        <f t="shared" si="131"/>
        <v>54.7</v>
      </c>
      <c r="DD135" s="26">
        <f t="shared" si="131"/>
        <v>42.5</v>
      </c>
      <c r="DE135" s="26">
        <f t="shared" si="131"/>
        <v>133.4</v>
      </c>
      <c r="DF135" s="26">
        <f t="shared" si="131"/>
        <v>8357.4</v>
      </c>
      <c r="DG135" s="26">
        <f t="shared" si="131"/>
        <v>25</v>
      </c>
      <c r="DH135" s="26">
        <f t="shared" si="131"/>
        <v>763.2</v>
      </c>
      <c r="DI135" s="26">
        <f t="shared" si="131"/>
        <v>1360</v>
      </c>
      <c r="DJ135" s="26">
        <f t="shared" si="131"/>
        <v>245.2</v>
      </c>
      <c r="DK135" s="26">
        <f t="shared" si="131"/>
        <v>183.7</v>
      </c>
      <c r="DL135" s="26">
        <f t="shared" si="131"/>
        <v>2913.6</v>
      </c>
      <c r="DM135" s="26">
        <f t="shared" si="131"/>
        <v>111</v>
      </c>
      <c r="DN135" s="26">
        <f t="shared" si="131"/>
        <v>701.5</v>
      </c>
      <c r="DO135" s="26">
        <f t="shared" si="131"/>
        <v>1701.7</v>
      </c>
      <c r="DP135" s="26">
        <f t="shared" si="131"/>
        <v>62.9</v>
      </c>
      <c r="DQ135" s="26">
        <f t="shared" si="131"/>
        <v>220.4</v>
      </c>
      <c r="DR135" s="26">
        <f t="shared" si="131"/>
        <v>881.8</v>
      </c>
      <c r="DS135" s="26">
        <f t="shared" si="131"/>
        <v>518.70000000000005</v>
      </c>
      <c r="DT135" s="26">
        <f t="shared" si="131"/>
        <v>76.5</v>
      </c>
      <c r="DU135" s="26">
        <f t="shared" si="131"/>
        <v>155</v>
      </c>
      <c r="DV135" s="26">
        <f t="shared" si="131"/>
        <v>88.3</v>
      </c>
      <c r="DW135" s="26">
        <f t="shared" si="131"/>
        <v>133.4</v>
      </c>
      <c r="DX135" s="26">
        <f t="shared" si="131"/>
        <v>51.3</v>
      </c>
      <c r="DY135" s="26">
        <f t="shared" si="131"/>
        <v>86.4</v>
      </c>
      <c r="DZ135" s="26">
        <f t="shared" si="131"/>
        <v>287.2</v>
      </c>
      <c r="EA135" s="26">
        <f t="shared" si="131"/>
        <v>175.3</v>
      </c>
      <c r="EB135" s="26">
        <f t="shared" ref="EB135:FX135" si="132">MAX(EB132,EB134)</f>
        <v>223.3</v>
      </c>
      <c r="EC135" s="26">
        <f t="shared" si="132"/>
        <v>81.5</v>
      </c>
      <c r="ED135" s="26">
        <f t="shared" si="132"/>
        <v>107.9</v>
      </c>
      <c r="EE135" s="26">
        <f t="shared" si="132"/>
        <v>109.7</v>
      </c>
      <c r="EF135" s="26">
        <f t="shared" si="132"/>
        <v>890.5</v>
      </c>
      <c r="EG135" s="26">
        <f t="shared" si="132"/>
        <v>158.4</v>
      </c>
      <c r="EH135" s="26">
        <f t="shared" si="132"/>
        <v>97.1</v>
      </c>
      <c r="EI135" s="26">
        <f t="shared" si="132"/>
        <v>10758.3</v>
      </c>
      <c r="EJ135" s="26">
        <f t="shared" si="132"/>
        <v>2955.5</v>
      </c>
      <c r="EK135" s="26">
        <f t="shared" si="132"/>
        <v>169.4</v>
      </c>
      <c r="EL135" s="26">
        <f t="shared" si="132"/>
        <v>106.9</v>
      </c>
      <c r="EM135" s="26">
        <f t="shared" si="132"/>
        <v>241.6</v>
      </c>
      <c r="EN135" s="26">
        <f t="shared" si="132"/>
        <v>681.4</v>
      </c>
      <c r="EO135" s="26">
        <f t="shared" si="132"/>
        <v>135.6</v>
      </c>
      <c r="EP135" s="26">
        <f t="shared" si="132"/>
        <v>102.2</v>
      </c>
      <c r="EQ135" s="26">
        <f t="shared" si="132"/>
        <v>309.5</v>
      </c>
      <c r="ER135" s="26">
        <f t="shared" si="132"/>
        <v>125.6</v>
      </c>
      <c r="ES135" s="26">
        <f t="shared" si="132"/>
        <v>64.8</v>
      </c>
      <c r="ET135" s="26">
        <f t="shared" si="132"/>
        <v>102.7</v>
      </c>
      <c r="EU135" s="26">
        <f t="shared" si="132"/>
        <v>477.4</v>
      </c>
      <c r="EV135" s="26">
        <f t="shared" si="132"/>
        <v>32.5</v>
      </c>
      <c r="EW135" s="26">
        <f t="shared" si="132"/>
        <v>149.30000000000001</v>
      </c>
      <c r="EX135" s="26">
        <f t="shared" si="132"/>
        <v>102.4</v>
      </c>
      <c r="EY135" s="26">
        <f t="shared" si="132"/>
        <v>478.1</v>
      </c>
      <c r="EZ135" s="26">
        <f t="shared" si="132"/>
        <v>61.6</v>
      </c>
      <c r="FA135" s="26">
        <f t="shared" si="132"/>
        <v>799.1</v>
      </c>
      <c r="FB135" s="26">
        <f t="shared" si="132"/>
        <v>153.30000000000001</v>
      </c>
      <c r="FC135" s="26">
        <f t="shared" si="132"/>
        <v>660.1</v>
      </c>
      <c r="FD135" s="26">
        <f t="shared" si="132"/>
        <v>88.2</v>
      </c>
      <c r="FE135" s="26">
        <f t="shared" si="132"/>
        <v>32.5</v>
      </c>
      <c r="FF135" s="26">
        <f t="shared" si="132"/>
        <v>61.6</v>
      </c>
      <c r="FG135" s="26">
        <f t="shared" si="132"/>
        <v>28.9</v>
      </c>
      <c r="FH135" s="26">
        <f t="shared" si="132"/>
        <v>27.5</v>
      </c>
      <c r="FI135" s="26">
        <f t="shared" si="132"/>
        <v>949.5</v>
      </c>
      <c r="FJ135" s="26">
        <f t="shared" si="132"/>
        <v>506.7</v>
      </c>
      <c r="FK135" s="26">
        <f t="shared" si="132"/>
        <v>887.9</v>
      </c>
      <c r="FL135" s="26">
        <f t="shared" si="132"/>
        <v>594.5</v>
      </c>
      <c r="FM135" s="26">
        <f t="shared" si="132"/>
        <v>819.7</v>
      </c>
      <c r="FN135" s="26">
        <f t="shared" si="132"/>
        <v>10713.6</v>
      </c>
      <c r="FO135" s="26">
        <f t="shared" si="132"/>
        <v>319.5</v>
      </c>
      <c r="FP135" s="26">
        <f t="shared" si="132"/>
        <v>1393.5</v>
      </c>
      <c r="FQ135" s="26">
        <f t="shared" si="132"/>
        <v>340.8</v>
      </c>
      <c r="FR135" s="26">
        <f t="shared" si="132"/>
        <v>42.6</v>
      </c>
      <c r="FS135" s="26">
        <f t="shared" si="132"/>
        <v>22</v>
      </c>
      <c r="FT135" s="26">
        <f t="shared" si="132"/>
        <v>20.3</v>
      </c>
      <c r="FU135" s="26">
        <f t="shared" si="132"/>
        <v>446</v>
      </c>
      <c r="FV135" s="26">
        <f t="shared" si="132"/>
        <v>293.89999999999998</v>
      </c>
      <c r="FW135" s="26">
        <f t="shared" si="132"/>
        <v>68.2</v>
      </c>
      <c r="FX135" s="26">
        <f t="shared" si="132"/>
        <v>14</v>
      </c>
      <c r="FY135" s="43"/>
      <c r="FZ135" s="13">
        <f>SUM(C135:FX135)</f>
        <v>299795.29999999993</v>
      </c>
      <c r="GA135" s="10"/>
      <c r="GB135" s="13"/>
      <c r="GC135" s="13"/>
      <c r="GD135" s="13"/>
      <c r="GE135" s="13"/>
      <c r="GF135" s="13"/>
      <c r="GG135" s="18"/>
      <c r="GH135" s="29"/>
      <c r="GI135" s="29"/>
      <c r="GJ135" s="29"/>
      <c r="GK135" s="29"/>
      <c r="GL135" s="29"/>
      <c r="GM135" s="29"/>
    </row>
    <row r="136" spans="1:256" x14ac:dyDescent="0.2">
      <c r="A136" s="4"/>
      <c r="B136" s="2" t="s">
        <v>432</v>
      </c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  <c r="CJ136" s="35"/>
      <c r="CK136" s="35"/>
      <c r="CL136" s="35"/>
      <c r="CM136" s="35"/>
      <c r="CN136" s="35"/>
      <c r="CO136" s="35"/>
      <c r="CP136" s="35"/>
      <c r="CQ136" s="35"/>
      <c r="CR136" s="35"/>
      <c r="CS136" s="35"/>
      <c r="CT136" s="35"/>
      <c r="CU136" s="35"/>
      <c r="CV136" s="35"/>
      <c r="CW136" s="35"/>
      <c r="CX136" s="35"/>
      <c r="CY136" s="35"/>
      <c r="CZ136" s="35"/>
      <c r="DA136" s="35"/>
      <c r="DB136" s="35"/>
      <c r="DC136" s="35"/>
      <c r="DD136" s="35"/>
      <c r="DE136" s="35"/>
      <c r="DF136" s="35"/>
      <c r="DG136" s="35"/>
      <c r="DH136" s="35"/>
      <c r="DI136" s="35"/>
      <c r="DJ136" s="35"/>
      <c r="DK136" s="35"/>
      <c r="DL136" s="35"/>
      <c r="DM136" s="35"/>
      <c r="DN136" s="35"/>
      <c r="DO136" s="35"/>
      <c r="DP136" s="35"/>
      <c r="DQ136" s="35"/>
      <c r="DR136" s="35"/>
      <c r="DS136" s="35"/>
      <c r="DT136" s="35"/>
      <c r="DU136" s="35"/>
      <c r="DV136" s="35"/>
      <c r="DW136" s="35"/>
      <c r="DX136" s="35"/>
      <c r="DY136" s="35"/>
      <c r="DZ136" s="35"/>
      <c r="EA136" s="35"/>
      <c r="EB136" s="35"/>
      <c r="EC136" s="35"/>
      <c r="ED136" s="35"/>
      <c r="EE136" s="35"/>
      <c r="EF136" s="35"/>
      <c r="EG136" s="35"/>
      <c r="EH136" s="35"/>
      <c r="EI136" s="35"/>
      <c r="EJ136" s="35"/>
      <c r="EK136" s="35"/>
      <c r="EL136" s="35"/>
      <c r="EM136" s="35"/>
      <c r="EN136" s="35"/>
      <c r="EO136" s="35"/>
      <c r="EP136" s="35"/>
      <c r="EQ136" s="35"/>
      <c r="ER136" s="35"/>
      <c r="ES136" s="35"/>
      <c r="ET136" s="35"/>
      <c r="EU136" s="35"/>
      <c r="EV136" s="35"/>
      <c r="EW136" s="35"/>
      <c r="EX136" s="35"/>
      <c r="EY136" s="35"/>
      <c r="EZ136" s="35"/>
      <c r="FA136" s="35"/>
      <c r="FB136" s="35"/>
      <c r="FC136" s="35"/>
      <c r="FD136" s="35"/>
      <c r="FE136" s="35"/>
      <c r="FF136" s="35"/>
      <c r="FG136" s="35"/>
      <c r="FH136" s="35"/>
      <c r="FI136" s="35"/>
      <c r="FJ136" s="35"/>
      <c r="FK136" s="35"/>
      <c r="FL136" s="35"/>
      <c r="FM136" s="35"/>
      <c r="FN136" s="35"/>
      <c r="FO136" s="35"/>
      <c r="FP136" s="35"/>
      <c r="FQ136" s="35"/>
      <c r="FR136" s="35"/>
      <c r="FS136" s="35"/>
      <c r="FT136" s="35"/>
      <c r="FU136" s="35"/>
      <c r="FV136" s="35"/>
      <c r="FW136" s="35"/>
      <c r="FX136" s="35"/>
      <c r="FY136" s="11"/>
      <c r="FZ136" s="10"/>
      <c r="GA136" s="10"/>
      <c r="GB136" s="10"/>
      <c r="GC136" s="10"/>
      <c r="GD136" s="10"/>
      <c r="GE136" s="10"/>
      <c r="GF136" s="10"/>
      <c r="GG136" s="5"/>
      <c r="GH136" s="11"/>
      <c r="GI136" s="11"/>
      <c r="GJ136" s="11"/>
      <c r="GK136" s="5"/>
      <c r="GL136" s="5"/>
      <c r="GM136" s="5"/>
      <c r="GN136" s="111"/>
      <c r="GO136" s="111"/>
      <c r="GP136" s="111"/>
      <c r="GQ136" s="111"/>
      <c r="GR136" s="111"/>
      <c r="GS136" s="111"/>
      <c r="GT136" s="111"/>
      <c r="GU136" s="111"/>
      <c r="GV136" s="111"/>
      <c r="GW136" s="111"/>
      <c r="GX136" s="111"/>
      <c r="GY136" s="111"/>
      <c r="GZ136" s="111"/>
      <c r="HA136" s="111"/>
      <c r="HB136" s="111"/>
      <c r="HC136" s="111"/>
      <c r="HD136" s="111"/>
      <c r="HE136" s="111"/>
      <c r="HF136" s="111"/>
      <c r="HG136" s="111"/>
      <c r="HH136" s="111"/>
      <c r="HI136" s="111"/>
      <c r="HJ136" s="111"/>
      <c r="HK136" s="111"/>
      <c r="HL136" s="111"/>
      <c r="HM136" s="111"/>
      <c r="HN136" s="111"/>
      <c r="HO136" s="111"/>
      <c r="HP136" s="111"/>
      <c r="HQ136" s="111"/>
      <c r="HR136" s="111"/>
      <c r="HS136" s="111"/>
      <c r="HT136" s="111"/>
      <c r="HU136" s="111"/>
      <c r="HV136" s="111"/>
      <c r="HW136" s="111"/>
      <c r="HX136" s="111"/>
      <c r="HY136" s="111"/>
      <c r="HZ136" s="111"/>
      <c r="IA136" s="111"/>
      <c r="IB136" s="111"/>
      <c r="IC136" s="111"/>
      <c r="ID136" s="111"/>
      <c r="IE136" s="111"/>
      <c r="IF136" s="111"/>
      <c r="IG136" s="111"/>
      <c r="IH136" s="111"/>
      <c r="II136" s="111"/>
      <c r="IJ136" s="111"/>
      <c r="IK136" s="111"/>
      <c r="IL136" s="111"/>
      <c r="IM136" s="111"/>
      <c r="IN136" s="111"/>
      <c r="IO136" s="111"/>
      <c r="IP136" s="111"/>
      <c r="IQ136" s="111"/>
      <c r="IR136" s="111"/>
      <c r="IS136" s="111"/>
      <c r="IT136" s="111"/>
      <c r="IU136" s="111"/>
      <c r="IV136" s="111"/>
    </row>
    <row r="137" spans="1:256" x14ac:dyDescent="0.2">
      <c r="A137" s="4" t="s">
        <v>433</v>
      </c>
      <c r="B137" s="2" t="s">
        <v>434</v>
      </c>
      <c r="C137" s="28">
        <f t="shared" ref="C137:BN137" si="133">ROUND((C135/C14),4)</f>
        <v>0.62560000000000004</v>
      </c>
      <c r="D137" s="28">
        <f t="shared" si="133"/>
        <v>0.34329999999999999</v>
      </c>
      <c r="E137" s="28">
        <f t="shared" si="133"/>
        <v>0.80349999999999999</v>
      </c>
      <c r="F137" s="28">
        <f t="shared" si="133"/>
        <v>0.31190000000000001</v>
      </c>
      <c r="G137" s="28">
        <f t="shared" si="133"/>
        <v>0.25659999999999999</v>
      </c>
      <c r="H137" s="28">
        <f t="shared" si="133"/>
        <v>0.18459999999999999</v>
      </c>
      <c r="I137" s="28">
        <f t="shared" si="133"/>
        <v>0.73699999999999999</v>
      </c>
      <c r="J137" s="28">
        <f t="shared" si="133"/>
        <v>0.67479999999999996</v>
      </c>
      <c r="K137" s="28">
        <f t="shared" si="133"/>
        <v>0.47899999999999998</v>
      </c>
      <c r="L137" s="28">
        <f t="shared" si="133"/>
        <v>0.55569999999999997</v>
      </c>
      <c r="M137" s="28">
        <f t="shared" si="133"/>
        <v>0.8639</v>
      </c>
      <c r="N137" s="28">
        <f t="shared" si="133"/>
        <v>0.2225</v>
      </c>
      <c r="O137" s="28">
        <f t="shared" si="133"/>
        <v>0.18920000000000001</v>
      </c>
      <c r="P137" s="28">
        <f t="shared" si="133"/>
        <v>0.56440000000000001</v>
      </c>
      <c r="Q137" s="28">
        <f t="shared" si="133"/>
        <v>0.64400000000000002</v>
      </c>
      <c r="R137" s="28">
        <f t="shared" si="133"/>
        <v>0.34849999999999998</v>
      </c>
      <c r="S137" s="28">
        <f t="shared" si="133"/>
        <v>0.46379999999999999</v>
      </c>
      <c r="T137" s="28">
        <f t="shared" si="133"/>
        <v>0.34749999999999998</v>
      </c>
      <c r="U137" s="28">
        <f t="shared" si="133"/>
        <v>0.57250000000000001</v>
      </c>
      <c r="V137" s="28">
        <f t="shared" si="133"/>
        <v>0.51890000000000003</v>
      </c>
      <c r="W137" s="29">
        <f t="shared" si="133"/>
        <v>0.53380000000000005</v>
      </c>
      <c r="X137" s="28">
        <f t="shared" si="133"/>
        <v>0.31759999999999999</v>
      </c>
      <c r="Y137" s="28">
        <f t="shared" si="133"/>
        <v>0.68840000000000001</v>
      </c>
      <c r="Z137" s="28">
        <f t="shared" si="133"/>
        <v>0.53239999999999998</v>
      </c>
      <c r="AA137" s="28">
        <f t="shared" si="133"/>
        <v>0.30370000000000003</v>
      </c>
      <c r="AB137" s="28">
        <f t="shared" si="133"/>
        <v>0.1709</v>
      </c>
      <c r="AC137" s="28">
        <f t="shared" si="133"/>
        <v>0.33139999999999997</v>
      </c>
      <c r="AD137" s="28">
        <f t="shared" si="133"/>
        <v>0.3206</v>
      </c>
      <c r="AE137" s="28">
        <f t="shared" si="133"/>
        <v>0.25369999999999998</v>
      </c>
      <c r="AF137" s="28">
        <f t="shared" si="133"/>
        <v>0.34189999999999998</v>
      </c>
      <c r="AG137" s="28">
        <f t="shared" si="133"/>
        <v>0.2145</v>
      </c>
      <c r="AH137" s="28">
        <f t="shared" si="133"/>
        <v>0.52959999999999996</v>
      </c>
      <c r="AI137" s="28">
        <f t="shared" si="133"/>
        <v>0.40949999999999998</v>
      </c>
      <c r="AJ137" s="28">
        <f t="shared" si="133"/>
        <v>0.70130000000000003</v>
      </c>
      <c r="AK137" s="28">
        <f t="shared" si="133"/>
        <v>0.83040000000000003</v>
      </c>
      <c r="AL137" s="28">
        <f t="shared" si="133"/>
        <v>0.8266</v>
      </c>
      <c r="AM137" s="28">
        <f t="shared" si="133"/>
        <v>0.60440000000000005</v>
      </c>
      <c r="AN137" s="28">
        <f t="shared" si="133"/>
        <v>0.37380000000000002</v>
      </c>
      <c r="AO137" s="28">
        <f t="shared" si="133"/>
        <v>0.379</v>
      </c>
      <c r="AP137" s="28">
        <f t="shared" si="133"/>
        <v>0.68679999999999997</v>
      </c>
      <c r="AQ137" s="28">
        <f t="shared" si="133"/>
        <v>0.34770000000000001</v>
      </c>
      <c r="AR137" s="28">
        <f t="shared" si="133"/>
        <v>9.9199999999999997E-2</v>
      </c>
      <c r="AS137" s="28">
        <f t="shared" si="133"/>
        <v>0.35189999999999999</v>
      </c>
      <c r="AT137" s="28">
        <f t="shared" si="133"/>
        <v>0.14460000000000001</v>
      </c>
      <c r="AU137" s="28">
        <f t="shared" si="133"/>
        <v>0.26329999999999998</v>
      </c>
      <c r="AV137" s="28">
        <f t="shared" si="133"/>
        <v>0.2898</v>
      </c>
      <c r="AW137" s="28">
        <f t="shared" si="133"/>
        <v>0.28249999999999997</v>
      </c>
      <c r="AX137" s="28">
        <f t="shared" si="133"/>
        <v>1.6841999999999999</v>
      </c>
      <c r="AY137" s="28">
        <f t="shared" si="133"/>
        <v>0.42320000000000002</v>
      </c>
      <c r="AZ137" s="28">
        <f t="shared" si="133"/>
        <v>0.63880000000000003</v>
      </c>
      <c r="BA137" s="28">
        <f t="shared" si="133"/>
        <v>0.3523</v>
      </c>
      <c r="BB137" s="28">
        <f t="shared" si="133"/>
        <v>0.36230000000000001</v>
      </c>
      <c r="BC137" s="28">
        <f t="shared" si="133"/>
        <v>0.48699999999999999</v>
      </c>
      <c r="BD137" s="28">
        <f t="shared" si="133"/>
        <v>0.14019999999999999</v>
      </c>
      <c r="BE137" s="28">
        <f t="shared" si="133"/>
        <v>0.255</v>
      </c>
      <c r="BF137" s="28">
        <f t="shared" si="133"/>
        <v>0.10580000000000001</v>
      </c>
      <c r="BG137" s="28">
        <f t="shared" si="133"/>
        <v>0.54890000000000005</v>
      </c>
      <c r="BH137" s="28">
        <f t="shared" si="133"/>
        <v>0.22009999999999999</v>
      </c>
      <c r="BI137" s="28">
        <f t="shared" si="133"/>
        <v>0.61209999999999998</v>
      </c>
      <c r="BJ137" s="28">
        <f t="shared" si="133"/>
        <v>7.8700000000000006E-2</v>
      </c>
      <c r="BK137" s="28">
        <f t="shared" si="133"/>
        <v>0.16520000000000001</v>
      </c>
      <c r="BL137" s="28">
        <f t="shared" si="133"/>
        <v>0.26019999999999999</v>
      </c>
      <c r="BM137" s="28">
        <f t="shared" si="133"/>
        <v>0.56010000000000004</v>
      </c>
      <c r="BN137" s="28">
        <f t="shared" si="133"/>
        <v>0.45400000000000001</v>
      </c>
      <c r="BO137" s="28">
        <f t="shared" ref="BO137:DZ137" si="134">ROUND((BO135/BO14),4)</f>
        <v>0.43080000000000002</v>
      </c>
      <c r="BP137" s="28">
        <f t="shared" si="134"/>
        <v>0.43780000000000002</v>
      </c>
      <c r="BQ137" s="28">
        <f t="shared" si="134"/>
        <v>0.3967</v>
      </c>
      <c r="BR137" s="28">
        <f t="shared" si="134"/>
        <v>0.41660000000000003</v>
      </c>
      <c r="BS137" s="28">
        <f t="shared" si="134"/>
        <v>0.4239</v>
      </c>
      <c r="BT137" s="28">
        <f t="shared" si="134"/>
        <v>0.21840000000000001</v>
      </c>
      <c r="BU137" s="28">
        <f t="shared" si="134"/>
        <v>0.32390000000000002</v>
      </c>
      <c r="BV137" s="28">
        <f t="shared" si="134"/>
        <v>0.22950000000000001</v>
      </c>
      <c r="BW137" s="28">
        <f t="shared" si="134"/>
        <v>0.2127</v>
      </c>
      <c r="BX137" s="28">
        <f t="shared" si="134"/>
        <v>0.18060000000000001</v>
      </c>
      <c r="BY137" s="28">
        <f t="shared" si="134"/>
        <v>0.72219999999999995</v>
      </c>
      <c r="BZ137" s="28">
        <f t="shared" si="134"/>
        <v>0.39229999999999998</v>
      </c>
      <c r="CA137" s="28">
        <f t="shared" si="134"/>
        <v>0.4667</v>
      </c>
      <c r="CB137" s="28">
        <f t="shared" si="134"/>
        <v>0.29010000000000002</v>
      </c>
      <c r="CC137" s="28">
        <f t="shared" si="134"/>
        <v>0.33329999999999999</v>
      </c>
      <c r="CD137" s="28">
        <f t="shared" si="134"/>
        <v>0.43140000000000001</v>
      </c>
      <c r="CE137" s="28">
        <f t="shared" si="134"/>
        <v>0.32750000000000001</v>
      </c>
      <c r="CF137" s="28">
        <f t="shared" si="134"/>
        <v>0.37319999999999998</v>
      </c>
      <c r="CG137" s="28">
        <f t="shared" si="134"/>
        <v>0.3735</v>
      </c>
      <c r="CH137" s="28">
        <f t="shared" si="134"/>
        <v>0.57840000000000003</v>
      </c>
      <c r="CI137" s="28">
        <f t="shared" si="134"/>
        <v>0.45960000000000001</v>
      </c>
      <c r="CJ137" s="28">
        <f t="shared" si="134"/>
        <v>0.62609999999999999</v>
      </c>
      <c r="CK137" s="28">
        <f t="shared" si="134"/>
        <v>0.24399999999999999</v>
      </c>
      <c r="CL137" s="28">
        <f t="shared" si="134"/>
        <v>0.2467</v>
      </c>
      <c r="CM137" s="28">
        <f t="shared" si="134"/>
        <v>0.48670000000000002</v>
      </c>
      <c r="CN137" s="28">
        <f t="shared" si="134"/>
        <v>0.2636</v>
      </c>
      <c r="CO137" s="28">
        <f t="shared" si="134"/>
        <v>0.32540000000000002</v>
      </c>
      <c r="CP137" s="28">
        <f t="shared" si="134"/>
        <v>0.29680000000000001</v>
      </c>
      <c r="CQ137" s="28">
        <f t="shared" si="134"/>
        <v>0.55689999999999995</v>
      </c>
      <c r="CR137" s="28">
        <f t="shared" si="134"/>
        <v>0.34939999999999999</v>
      </c>
      <c r="CS137" s="28">
        <f t="shared" si="134"/>
        <v>0.3463</v>
      </c>
      <c r="CT137" s="28">
        <f t="shared" si="134"/>
        <v>0.69750000000000001</v>
      </c>
      <c r="CU137" s="28">
        <f t="shared" si="134"/>
        <v>0.1321</v>
      </c>
      <c r="CV137" s="28">
        <f t="shared" si="134"/>
        <v>0.42220000000000002</v>
      </c>
      <c r="CW137" s="28">
        <f t="shared" si="134"/>
        <v>0.34610000000000002</v>
      </c>
      <c r="CX137" s="28">
        <f t="shared" si="134"/>
        <v>0.36</v>
      </c>
      <c r="CY137" s="28">
        <f t="shared" si="134"/>
        <v>6.9599999999999995E-2</v>
      </c>
      <c r="CZ137" s="28">
        <f t="shared" si="134"/>
        <v>0.43469999999999998</v>
      </c>
      <c r="DA137" s="28">
        <f t="shared" si="134"/>
        <v>0.22450000000000001</v>
      </c>
      <c r="DB137" s="28">
        <f t="shared" si="134"/>
        <v>0.25950000000000001</v>
      </c>
      <c r="DC137" s="28">
        <f t="shared" si="134"/>
        <v>0.30819999999999997</v>
      </c>
      <c r="DD137" s="28">
        <f t="shared" si="134"/>
        <v>0.40870000000000001</v>
      </c>
      <c r="DE137" s="28">
        <f t="shared" si="134"/>
        <v>0.2853</v>
      </c>
      <c r="DF137" s="28">
        <f t="shared" si="134"/>
        <v>0.3992</v>
      </c>
      <c r="DG137" s="28">
        <f t="shared" si="134"/>
        <v>0.32679999999999998</v>
      </c>
      <c r="DH137" s="28">
        <f t="shared" si="134"/>
        <v>0.37609999999999999</v>
      </c>
      <c r="DI137" s="28">
        <f t="shared" si="134"/>
        <v>0.53390000000000004</v>
      </c>
      <c r="DJ137" s="28">
        <f t="shared" si="134"/>
        <v>0.35460000000000003</v>
      </c>
      <c r="DK137" s="28">
        <f t="shared" si="134"/>
        <v>0.4899</v>
      </c>
      <c r="DL137" s="28">
        <f t="shared" si="134"/>
        <v>0.51229999999999998</v>
      </c>
      <c r="DM137" s="28">
        <f t="shared" si="134"/>
        <v>0.4294</v>
      </c>
      <c r="DN137" s="28">
        <f t="shared" si="134"/>
        <v>0.4965</v>
      </c>
      <c r="DO137" s="28">
        <f t="shared" si="134"/>
        <v>0.59440000000000004</v>
      </c>
      <c r="DP137" s="28">
        <f t="shared" si="134"/>
        <v>0.33910000000000001</v>
      </c>
      <c r="DQ137" s="28">
        <f t="shared" si="134"/>
        <v>0.46650000000000003</v>
      </c>
      <c r="DR137" s="28">
        <f t="shared" si="134"/>
        <v>0.70150000000000001</v>
      </c>
      <c r="DS137" s="28">
        <f t="shared" si="134"/>
        <v>0.68120000000000003</v>
      </c>
      <c r="DT137" s="28">
        <f t="shared" si="134"/>
        <v>0.60470000000000002</v>
      </c>
      <c r="DU137" s="28">
        <f t="shared" si="134"/>
        <v>0.39340000000000003</v>
      </c>
      <c r="DV137" s="28">
        <f t="shared" si="134"/>
        <v>0.44600000000000001</v>
      </c>
      <c r="DW137" s="28">
        <f t="shared" si="134"/>
        <v>0.39579999999999999</v>
      </c>
      <c r="DX137" s="28">
        <f t="shared" si="134"/>
        <v>0.31669999999999998</v>
      </c>
      <c r="DY137" s="28">
        <f t="shared" si="134"/>
        <v>0.27650000000000002</v>
      </c>
      <c r="DZ137" s="28">
        <f t="shared" si="134"/>
        <v>0.29530000000000001</v>
      </c>
      <c r="EA137" s="28">
        <f t="shared" ref="EA137:FX137" si="135">ROUND((EA135/EA14),4)</f>
        <v>0.36220000000000002</v>
      </c>
      <c r="EB137" s="28">
        <f t="shared" si="135"/>
        <v>0.39589999999999997</v>
      </c>
      <c r="EC137" s="28">
        <f t="shared" si="135"/>
        <v>0.2969</v>
      </c>
      <c r="ED137" s="28">
        <f t="shared" si="135"/>
        <v>6.6400000000000001E-2</v>
      </c>
      <c r="EE137" s="28">
        <f t="shared" si="135"/>
        <v>0.55130000000000001</v>
      </c>
      <c r="EF137" s="28">
        <f t="shared" si="135"/>
        <v>0.59699999999999998</v>
      </c>
      <c r="EG137" s="28">
        <f t="shared" si="135"/>
        <v>0.60809999999999997</v>
      </c>
      <c r="EH137" s="28">
        <f t="shared" si="135"/>
        <v>0.4506</v>
      </c>
      <c r="EI137" s="28">
        <f t="shared" si="135"/>
        <v>0.66769999999999996</v>
      </c>
      <c r="EJ137" s="28">
        <f t="shared" si="135"/>
        <v>0.34689999999999999</v>
      </c>
      <c r="EK137" s="28">
        <f t="shared" si="135"/>
        <v>0.27279999999999999</v>
      </c>
      <c r="EL137" s="28">
        <f t="shared" si="135"/>
        <v>0.22770000000000001</v>
      </c>
      <c r="EM137" s="28">
        <f t="shared" si="135"/>
        <v>0.52869999999999995</v>
      </c>
      <c r="EN137" s="28">
        <f t="shared" si="135"/>
        <v>0.64649999999999996</v>
      </c>
      <c r="EO137" s="28">
        <f t="shared" si="135"/>
        <v>0.31459999999999999</v>
      </c>
      <c r="EP137" s="28">
        <f t="shared" si="135"/>
        <v>0.28670000000000001</v>
      </c>
      <c r="EQ137" s="28">
        <f t="shared" si="135"/>
        <v>0.13819999999999999</v>
      </c>
      <c r="ER137" s="28">
        <f t="shared" si="135"/>
        <v>0.33989999999999998</v>
      </c>
      <c r="ES137" s="28">
        <f t="shared" si="135"/>
        <v>0.64480000000000004</v>
      </c>
      <c r="ET137" s="28">
        <f t="shared" si="135"/>
        <v>0.56579999999999997</v>
      </c>
      <c r="EU137" s="28">
        <f t="shared" si="135"/>
        <v>0.84650000000000003</v>
      </c>
      <c r="EV137" s="28">
        <f t="shared" si="135"/>
        <v>0.55559999999999998</v>
      </c>
      <c r="EW137" s="28">
        <f t="shared" si="135"/>
        <v>0.1971</v>
      </c>
      <c r="EX137" s="28">
        <f t="shared" si="135"/>
        <v>0.42759999999999998</v>
      </c>
      <c r="EY137" s="28">
        <f t="shared" si="135"/>
        <v>0.42859999999999998</v>
      </c>
      <c r="EZ137" s="28">
        <f t="shared" si="135"/>
        <v>0.55249999999999999</v>
      </c>
      <c r="FA137" s="28">
        <f t="shared" si="135"/>
        <v>0.27850000000000003</v>
      </c>
      <c r="FB137" s="28">
        <f t="shared" si="135"/>
        <v>0.4753</v>
      </c>
      <c r="FC137" s="28">
        <f t="shared" si="135"/>
        <v>0.2727</v>
      </c>
      <c r="FD137" s="28">
        <f t="shared" si="135"/>
        <v>0.26929999999999998</v>
      </c>
      <c r="FE137" s="28">
        <f t="shared" si="135"/>
        <v>0.32829999999999998</v>
      </c>
      <c r="FF137" s="28">
        <f t="shared" si="135"/>
        <v>0.35920000000000002</v>
      </c>
      <c r="FG137" s="28">
        <f t="shared" si="135"/>
        <v>0.25690000000000002</v>
      </c>
      <c r="FH137" s="28">
        <f t="shared" si="135"/>
        <v>0.34379999999999999</v>
      </c>
      <c r="FI137" s="28">
        <f t="shared" si="135"/>
        <v>0.54239999999999999</v>
      </c>
      <c r="FJ137" s="28">
        <f t="shared" si="135"/>
        <v>0.29310000000000003</v>
      </c>
      <c r="FK137" s="28">
        <f t="shared" si="135"/>
        <v>0.42820000000000003</v>
      </c>
      <c r="FL137" s="28">
        <f t="shared" si="135"/>
        <v>0.1346</v>
      </c>
      <c r="FM137" s="28">
        <f t="shared" si="135"/>
        <v>0.26500000000000001</v>
      </c>
      <c r="FN137" s="28">
        <f t="shared" si="135"/>
        <v>0.56640000000000001</v>
      </c>
      <c r="FO137" s="28">
        <f t="shared" si="135"/>
        <v>0.31490000000000001</v>
      </c>
      <c r="FP137" s="28">
        <f t="shared" si="135"/>
        <v>0.65300000000000002</v>
      </c>
      <c r="FQ137" s="28">
        <f t="shared" si="135"/>
        <v>0.45989999999999998</v>
      </c>
      <c r="FR137" s="28">
        <f t="shared" si="135"/>
        <v>0.28399999999999997</v>
      </c>
      <c r="FS137" s="28">
        <f t="shared" si="135"/>
        <v>0.1333</v>
      </c>
      <c r="FT137" s="28">
        <f t="shared" si="135"/>
        <v>0.25530000000000003</v>
      </c>
      <c r="FU137" s="28">
        <f t="shared" si="135"/>
        <v>0.60429999999999995</v>
      </c>
      <c r="FV137" s="28">
        <f t="shared" si="135"/>
        <v>0.44159999999999999</v>
      </c>
      <c r="FW137" s="28">
        <f t="shared" si="135"/>
        <v>0.4577</v>
      </c>
      <c r="FX137" s="28">
        <f t="shared" si="135"/>
        <v>0.20899999999999999</v>
      </c>
      <c r="FY137" s="17"/>
      <c r="FZ137" s="28">
        <f>ROUND((FZ135/FZ14),4)</f>
        <v>0.37519999999999998</v>
      </c>
      <c r="GA137" s="112"/>
      <c r="GB137" s="10"/>
      <c r="GC137" s="10"/>
      <c r="GD137" s="10"/>
      <c r="GE137" s="10"/>
      <c r="GF137" s="10"/>
      <c r="GG137" s="5"/>
      <c r="GH137" s="42"/>
      <c r="GI137" s="42"/>
      <c r="GJ137" s="42"/>
      <c r="GK137" s="5"/>
      <c r="GL137" s="5"/>
      <c r="GM137" s="5"/>
    </row>
    <row r="138" spans="1:256" x14ac:dyDescent="0.2">
      <c r="A138" s="44"/>
      <c r="B138" s="2" t="s">
        <v>435</v>
      </c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3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  <c r="DB138" s="42"/>
      <c r="DC138" s="42"/>
      <c r="DD138" s="42"/>
      <c r="DE138" s="42"/>
      <c r="DF138" s="42"/>
      <c r="DG138" s="42"/>
      <c r="DH138" s="42"/>
      <c r="DI138" s="42"/>
      <c r="DJ138" s="42"/>
      <c r="DK138" s="42"/>
      <c r="DL138" s="42"/>
      <c r="DM138" s="42"/>
      <c r="DN138" s="42"/>
      <c r="DO138" s="42"/>
      <c r="DP138" s="42"/>
      <c r="DQ138" s="42"/>
      <c r="DR138" s="42"/>
      <c r="DS138" s="42"/>
      <c r="DT138" s="42"/>
      <c r="DU138" s="42"/>
      <c r="DV138" s="42"/>
      <c r="DW138" s="42"/>
      <c r="DX138" s="42"/>
      <c r="DY138" s="42"/>
      <c r="DZ138" s="42"/>
      <c r="EA138" s="42"/>
      <c r="EB138" s="42"/>
      <c r="EC138" s="42"/>
      <c r="ED138" s="42"/>
      <c r="EE138" s="42"/>
      <c r="EF138" s="42"/>
      <c r="EG138" s="42"/>
      <c r="EH138" s="42"/>
      <c r="EI138" s="42"/>
      <c r="EJ138" s="42"/>
      <c r="EK138" s="42"/>
      <c r="EL138" s="42"/>
      <c r="EM138" s="42"/>
      <c r="EN138" s="42"/>
      <c r="EO138" s="42"/>
      <c r="EP138" s="42"/>
      <c r="EQ138" s="42"/>
      <c r="ER138" s="42"/>
      <c r="ES138" s="42"/>
      <c r="ET138" s="42"/>
      <c r="EU138" s="42"/>
      <c r="EV138" s="42"/>
      <c r="EW138" s="42"/>
      <c r="EX138" s="42"/>
      <c r="EY138" s="42"/>
      <c r="EZ138" s="42"/>
      <c r="FA138" s="42"/>
      <c r="FB138" s="42"/>
      <c r="FC138" s="42"/>
      <c r="FD138" s="42"/>
      <c r="FE138" s="42"/>
      <c r="FF138" s="42"/>
      <c r="FG138" s="42"/>
      <c r="FH138" s="42"/>
      <c r="FI138" s="42"/>
      <c r="FJ138" s="42"/>
      <c r="FK138" s="42"/>
      <c r="FL138" s="42"/>
      <c r="FM138" s="42"/>
      <c r="FN138" s="42"/>
      <c r="FO138" s="42"/>
      <c r="FP138" s="42"/>
      <c r="FQ138" s="42"/>
      <c r="FR138" s="42"/>
      <c r="FS138" s="42"/>
      <c r="FT138" s="42"/>
      <c r="FU138" s="42"/>
      <c r="FV138" s="42"/>
      <c r="FW138" s="42"/>
      <c r="FX138" s="42"/>
      <c r="FY138" s="11"/>
      <c r="FZ138" s="42"/>
      <c r="GA138" s="13"/>
      <c r="GB138" s="10"/>
      <c r="GC138" s="10"/>
      <c r="GD138" s="10"/>
      <c r="GE138" s="10"/>
      <c r="GF138" s="10"/>
      <c r="GG138" s="5"/>
      <c r="GH138" s="11"/>
      <c r="GI138" s="11"/>
      <c r="GJ138" s="11"/>
      <c r="GK138" s="5"/>
      <c r="GL138" s="5"/>
      <c r="GM138" s="5"/>
    </row>
    <row r="139" spans="1:256" x14ac:dyDescent="0.2">
      <c r="A139" s="113" t="s">
        <v>436</v>
      </c>
      <c r="B139" s="49" t="s">
        <v>437</v>
      </c>
      <c r="C139" s="48">
        <f t="shared" ref="C139:BN139" si="136">C36</f>
        <v>0.12</v>
      </c>
      <c r="D139" s="48">
        <f t="shared" si="136"/>
        <v>0.12</v>
      </c>
      <c r="E139" s="48">
        <f t="shared" si="136"/>
        <v>0.12</v>
      </c>
      <c r="F139" s="48">
        <f t="shared" si="136"/>
        <v>0.12</v>
      </c>
      <c r="G139" s="48">
        <f t="shared" si="136"/>
        <v>0.12</v>
      </c>
      <c r="H139" s="48">
        <f t="shared" si="136"/>
        <v>0.12</v>
      </c>
      <c r="I139" s="48">
        <f t="shared" si="136"/>
        <v>0.12</v>
      </c>
      <c r="J139" s="48">
        <f t="shared" si="136"/>
        <v>0.12</v>
      </c>
      <c r="K139" s="48">
        <f t="shared" si="136"/>
        <v>0.12</v>
      </c>
      <c r="L139" s="48">
        <f t="shared" si="136"/>
        <v>0.12</v>
      </c>
      <c r="M139" s="48">
        <f t="shared" si="136"/>
        <v>0.12</v>
      </c>
      <c r="N139" s="48">
        <f t="shared" si="136"/>
        <v>0.12</v>
      </c>
      <c r="O139" s="48">
        <f t="shared" si="136"/>
        <v>0.12</v>
      </c>
      <c r="P139" s="48">
        <f t="shared" si="136"/>
        <v>0.12</v>
      </c>
      <c r="Q139" s="48">
        <f t="shared" si="136"/>
        <v>0.12</v>
      </c>
      <c r="R139" s="48">
        <f t="shared" si="136"/>
        <v>0.12</v>
      </c>
      <c r="S139" s="48">
        <f t="shared" si="136"/>
        <v>0.12</v>
      </c>
      <c r="T139" s="48">
        <f t="shared" si="136"/>
        <v>0.12</v>
      </c>
      <c r="U139" s="48">
        <f t="shared" si="136"/>
        <v>0.12</v>
      </c>
      <c r="V139" s="48">
        <f t="shared" si="136"/>
        <v>0.12</v>
      </c>
      <c r="W139" s="49">
        <f t="shared" si="136"/>
        <v>0.12</v>
      </c>
      <c r="X139" s="48">
        <f t="shared" si="136"/>
        <v>0.12</v>
      </c>
      <c r="Y139" s="48">
        <f t="shared" si="136"/>
        <v>0.12</v>
      </c>
      <c r="Z139" s="48">
        <f t="shared" si="136"/>
        <v>0.12</v>
      </c>
      <c r="AA139" s="48">
        <f t="shared" si="136"/>
        <v>0.12</v>
      </c>
      <c r="AB139" s="48">
        <f t="shared" si="136"/>
        <v>0.12</v>
      </c>
      <c r="AC139" s="48">
        <f t="shared" si="136"/>
        <v>0.12</v>
      </c>
      <c r="AD139" s="48">
        <f t="shared" si="136"/>
        <v>0.12</v>
      </c>
      <c r="AE139" s="48">
        <f t="shared" si="136"/>
        <v>0.12</v>
      </c>
      <c r="AF139" s="48">
        <f t="shared" si="136"/>
        <v>0.12</v>
      </c>
      <c r="AG139" s="48">
        <f t="shared" si="136"/>
        <v>0.12</v>
      </c>
      <c r="AH139" s="48">
        <f t="shared" si="136"/>
        <v>0.12</v>
      </c>
      <c r="AI139" s="48">
        <f t="shared" si="136"/>
        <v>0.12</v>
      </c>
      <c r="AJ139" s="48">
        <f t="shared" si="136"/>
        <v>0.12</v>
      </c>
      <c r="AK139" s="48">
        <f t="shared" si="136"/>
        <v>0.12</v>
      </c>
      <c r="AL139" s="48">
        <f t="shared" si="136"/>
        <v>0.12</v>
      </c>
      <c r="AM139" s="48">
        <f t="shared" si="136"/>
        <v>0.12</v>
      </c>
      <c r="AN139" s="48">
        <f t="shared" si="136"/>
        <v>0.12</v>
      </c>
      <c r="AO139" s="48">
        <f t="shared" si="136"/>
        <v>0.12</v>
      </c>
      <c r="AP139" s="48">
        <f t="shared" si="136"/>
        <v>0.12</v>
      </c>
      <c r="AQ139" s="48">
        <f t="shared" si="136"/>
        <v>0.12</v>
      </c>
      <c r="AR139" s="48">
        <f t="shared" si="136"/>
        <v>0.12</v>
      </c>
      <c r="AS139" s="48">
        <f t="shared" si="136"/>
        <v>0.12</v>
      </c>
      <c r="AT139" s="48">
        <f t="shared" si="136"/>
        <v>0.12</v>
      </c>
      <c r="AU139" s="48">
        <f t="shared" si="136"/>
        <v>0.12</v>
      </c>
      <c r="AV139" s="48">
        <f t="shared" si="136"/>
        <v>0.12</v>
      </c>
      <c r="AW139" s="48">
        <f t="shared" si="136"/>
        <v>0.12</v>
      </c>
      <c r="AX139" s="48">
        <f t="shared" si="136"/>
        <v>0.12</v>
      </c>
      <c r="AY139" s="48">
        <f t="shared" si="136"/>
        <v>0.12</v>
      </c>
      <c r="AZ139" s="48">
        <f t="shared" si="136"/>
        <v>0.12</v>
      </c>
      <c r="BA139" s="48">
        <f t="shared" si="136"/>
        <v>0.12</v>
      </c>
      <c r="BB139" s="48">
        <f t="shared" si="136"/>
        <v>0.12</v>
      </c>
      <c r="BC139" s="48">
        <f t="shared" si="136"/>
        <v>0.12</v>
      </c>
      <c r="BD139" s="48">
        <f t="shared" si="136"/>
        <v>0.12</v>
      </c>
      <c r="BE139" s="48">
        <f t="shared" si="136"/>
        <v>0.12</v>
      </c>
      <c r="BF139" s="48">
        <f t="shared" si="136"/>
        <v>0.12</v>
      </c>
      <c r="BG139" s="48">
        <f t="shared" si="136"/>
        <v>0.12</v>
      </c>
      <c r="BH139" s="48">
        <f t="shared" si="136"/>
        <v>0.12</v>
      </c>
      <c r="BI139" s="48">
        <f t="shared" si="136"/>
        <v>0.12</v>
      </c>
      <c r="BJ139" s="48">
        <f t="shared" si="136"/>
        <v>0.12</v>
      </c>
      <c r="BK139" s="48">
        <f t="shared" si="136"/>
        <v>0.12</v>
      </c>
      <c r="BL139" s="48">
        <f t="shared" si="136"/>
        <v>0.12</v>
      </c>
      <c r="BM139" s="48">
        <f t="shared" si="136"/>
        <v>0.12</v>
      </c>
      <c r="BN139" s="48">
        <f t="shared" si="136"/>
        <v>0.12</v>
      </c>
      <c r="BO139" s="48">
        <f t="shared" ref="BO139:DZ139" si="137">BO36</f>
        <v>0.12</v>
      </c>
      <c r="BP139" s="48">
        <f t="shared" si="137"/>
        <v>0.12</v>
      </c>
      <c r="BQ139" s="48">
        <f t="shared" si="137"/>
        <v>0.12</v>
      </c>
      <c r="BR139" s="48">
        <f t="shared" si="137"/>
        <v>0.12</v>
      </c>
      <c r="BS139" s="48">
        <f t="shared" si="137"/>
        <v>0.12</v>
      </c>
      <c r="BT139" s="48">
        <f t="shared" si="137"/>
        <v>0.12</v>
      </c>
      <c r="BU139" s="48">
        <f t="shared" si="137"/>
        <v>0.12</v>
      </c>
      <c r="BV139" s="48">
        <f t="shared" si="137"/>
        <v>0.12</v>
      </c>
      <c r="BW139" s="48">
        <f t="shared" si="137"/>
        <v>0.12</v>
      </c>
      <c r="BX139" s="48">
        <f t="shared" si="137"/>
        <v>0.12</v>
      </c>
      <c r="BY139" s="48">
        <f t="shared" si="137"/>
        <v>0.12</v>
      </c>
      <c r="BZ139" s="48">
        <f t="shared" si="137"/>
        <v>0.12</v>
      </c>
      <c r="CA139" s="48">
        <f t="shared" si="137"/>
        <v>0.12</v>
      </c>
      <c r="CB139" s="48">
        <f t="shared" si="137"/>
        <v>0.12</v>
      </c>
      <c r="CC139" s="48">
        <f t="shared" si="137"/>
        <v>0.12</v>
      </c>
      <c r="CD139" s="48">
        <f t="shared" si="137"/>
        <v>0.12</v>
      </c>
      <c r="CE139" s="48">
        <f t="shared" si="137"/>
        <v>0.12</v>
      </c>
      <c r="CF139" s="48">
        <f t="shared" si="137"/>
        <v>0.12</v>
      </c>
      <c r="CG139" s="48">
        <f t="shared" si="137"/>
        <v>0.12</v>
      </c>
      <c r="CH139" s="48">
        <f t="shared" si="137"/>
        <v>0.12</v>
      </c>
      <c r="CI139" s="48">
        <f t="shared" si="137"/>
        <v>0.12</v>
      </c>
      <c r="CJ139" s="48">
        <f t="shared" si="137"/>
        <v>0.12</v>
      </c>
      <c r="CK139" s="48">
        <f t="shared" si="137"/>
        <v>0.12</v>
      </c>
      <c r="CL139" s="48">
        <f t="shared" si="137"/>
        <v>0.12</v>
      </c>
      <c r="CM139" s="48">
        <f t="shared" si="137"/>
        <v>0.12</v>
      </c>
      <c r="CN139" s="48">
        <f t="shared" si="137"/>
        <v>0.12</v>
      </c>
      <c r="CO139" s="48">
        <f t="shared" si="137"/>
        <v>0.12</v>
      </c>
      <c r="CP139" s="48">
        <f t="shared" si="137"/>
        <v>0.12</v>
      </c>
      <c r="CQ139" s="48">
        <f t="shared" si="137"/>
        <v>0.12</v>
      </c>
      <c r="CR139" s="48">
        <f t="shared" si="137"/>
        <v>0.12</v>
      </c>
      <c r="CS139" s="48">
        <f t="shared" si="137"/>
        <v>0.12</v>
      </c>
      <c r="CT139" s="48">
        <f t="shared" si="137"/>
        <v>0.12</v>
      </c>
      <c r="CU139" s="48">
        <f t="shared" si="137"/>
        <v>0.12</v>
      </c>
      <c r="CV139" s="48">
        <f t="shared" si="137"/>
        <v>0.12</v>
      </c>
      <c r="CW139" s="48">
        <f t="shared" si="137"/>
        <v>0.12</v>
      </c>
      <c r="CX139" s="48">
        <f t="shared" si="137"/>
        <v>0.12</v>
      </c>
      <c r="CY139" s="48">
        <f t="shared" si="137"/>
        <v>0.12</v>
      </c>
      <c r="CZ139" s="48">
        <f t="shared" si="137"/>
        <v>0.12</v>
      </c>
      <c r="DA139" s="48">
        <f t="shared" si="137"/>
        <v>0.12</v>
      </c>
      <c r="DB139" s="48">
        <f t="shared" si="137"/>
        <v>0.12</v>
      </c>
      <c r="DC139" s="48">
        <f t="shared" si="137"/>
        <v>0.12</v>
      </c>
      <c r="DD139" s="48">
        <f t="shared" si="137"/>
        <v>0.12</v>
      </c>
      <c r="DE139" s="48">
        <f t="shared" si="137"/>
        <v>0.12</v>
      </c>
      <c r="DF139" s="48">
        <f t="shared" si="137"/>
        <v>0.12</v>
      </c>
      <c r="DG139" s="48">
        <f t="shared" si="137"/>
        <v>0.12</v>
      </c>
      <c r="DH139" s="48">
        <f t="shared" si="137"/>
        <v>0.12</v>
      </c>
      <c r="DI139" s="48">
        <f t="shared" si="137"/>
        <v>0.12</v>
      </c>
      <c r="DJ139" s="48">
        <f t="shared" si="137"/>
        <v>0.12</v>
      </c>
      <c r="DK139" s="48">
        <f t="shared" si="137"/>
        <v>0.12</v>
      </c>
      <c r="DL139" s="48">
        <f t="shared" si="137"/>
        <v>0.12</v>
      </c>
      <c r="DM139" s="48">
        <f t="shared" si="137"/>
        <v>0.12</v>
      </c>
      <c r="DN139" s="48">
        <f t="shared" si="137"/>
        <v>0.12</v>
      </c>
      <c r="DO139" s="48">
        <f t="shared" si="137"/>
        <v>0.12</v>
      </c>
      <c r="DP139" s="48">
        <f t="shared" si="137"/>
        <v>0.12</v>
      </c>
      <c r="DQ139" s="48">
        <f t="shared" si="137"/>
        <v>0.12</v>
      </c>
      <c r="DR139" s="48">
        <f t="shared" si="137"/>
        <v>0.12</v>
      </c>
      <c r="DS139" s="48">
        <f t="shared" si="137"/>
        <v>0.12</v>
      </c>
      <c r="DT139" s="48">
        <f t="shared" si="137"/>
        <v>0.12</v>
      </c>
      <c r="DU139" s="48">
        <f t="shared" si="137"/>
        <v>0.12</v>
      </c>
      <c r="DV139" s="48">
        <f t="shared" si="137"/>
        <v>0.12</v>
      </c>
      <c r="DW139" s="48">
        <f t="shared" si="137"/>
        <v>0.12</v>
      </c>
      <c r="DX139" s="48">
        <f t="shared" si="137"/>
        <v>0.12</v>
      </c>
      <c r="DY139" s="48">
        <f t="shared" si="137"/>
        <v>0.12</v>
      </c>
      <c r="DZ139" s="48">
        <f t="shared" si="137"/>
        <v>0.12</v>
      </c>
      <c r="EA139" s="48">
        <f t="shared" ref="EA139:FU139" si="138">EA36</f>
        <v>0.12</v>
      </c>
      <c r="EB139" s="48">
        <f t="shared" si="138"/>
        <v>0.12</v>
      </c>
      <c r="EC139" s="48">
        <f t="shared" si="138"/>
        <v>0.12</v>
      </c>
      <c r="ED139" s="48">
        <f t="shared" si="138"/>
        <v>0.12</v>
      </c>
      <c r="EE139" s="48">
        <f t="shared" si="138"/>
        <v>0.12</v>
      </c>
      <c r="EF139" s="48">
        <f t="shared" si="138"/>
        <v>0.12</v>
      </c>
      <c r="EG139" s="48">
        <f t="shared" si="138"/>
        <v>0.12</v>
      </c>
      <c r="EH139" s="48">
        <f t="shared" si="138"/>
        <v>0.12</v>
      </c>
      <c r="EI139" s="48">
        <f t="shared" si="138"/>
        <v>0.12</v>
      </c>
      <c r="EJ139" s="48">
        <f t="shared" si="138"/>
        <v>0.12</v>
      </c>
      <c r="EK139" s="48">
        <f t="shared" si="138"/>
        <v>0.12</v>
      </c>
      <c r="EL139" s="48">
        <f t="shared" si="138"/>
        <v>0.12</v>
      </c>
      <c r="EM139" s="48">
        <f t="shared" si="138"/>
        <v>0.12</v>
      </c>
      <c r="EN139" s="48">
        <f t="shared" si="138"/>
        <v>0.12</v>
      </c>
      <c r="EO139" s="48">
        <f t="shared" si="138"/>
        <v>0.12</v>
      </c>
      <c r="EP139" s="48">
        <f t="shared" si="138"/>
        <v>0.12</v>
      </c>
      <c r="EQ139" s="48">
        <f t="shared" si="138"/>
        <v>0.12</v>
      </c>
      <c r="ER139" s="48">
        <f t="shared" si="138"/>
        <v>0.12</v>
      </c>
      <c r="ES139" s="48">
        <f t="shared" si="138"/>
        <v>0.12</v>
      </c>
      <c r="ET139" s="48">
        <f t="shared" si="138"/>
        <v>0.12</v>
      </c>
      <c r="EU139" s="48">
        <f t="shared" si="138"/>
        <v>0.12</v>
      </c>
      <c r="EV139" s="48">
        <f t="shared" si="138"/>
        <v>0.12</v>
      </c>
      <c r="EW139" s="48">
        <f t="shared" si="138"/>
        <v>0.12</v>
      </c>
      <c r="EX139" s="48">
        <f t="shared" si="138"/>
        <v>0.12</v>
      </c>
      <c r="EY139" s="48">
        <f t="shared" si="138"/>
        <v>0.12</v>
      </c>
      <c r="EZ139" s="48">
        <f t="shared" si="138"/>
        <v>0.12</v>
      </c>
      <c r="FA139" s="48">
        <f t="shared" si="138"/>
        <v>0.12</v>
      </c>
      <c r="FB139" s="48">
        <f t="shared" si="138"/>
        <v>0.12</v>
      </c>
      <c r="FC139" s="48">
        <f t="shared" si="138"/>
        <v>0.12</v>
      </c>
      <c r="FD139" s="48">
        <f t="shared" si="138"/>
        <v>0.12</v>
      </c>
      <c r="FE139" s="48">
        <f t="shared" si="138"/>
        <v>0.12</v>
      </c>
      <c r="FF139" s="48">
        <f t="shared" si="138"/>
        <v>0.12</v>
      </c>
      <c r="FG139" s="48">
        <f t="shared" si="138"/>
        <v>0.12</v>
      </c>
      <c r="FH139" s="48">
        <f t="shared" si="138"/>
        <v>0.12</v>
      </c>
      <c r="FI139" s="48">
        <f t="shared" si="138"/>
        <v>0.12</v>
      </c>
      <c r="FJ139" s="48">
        <f t="shared" si="138"/>
        <v>0.12</v>
      </c>
      <c r="FK139" s="48">
        <f t="shared" si="138"/>
        <v>0.12</v>
      </c>
      <c r="FL139" s="48">
        <f t="shared" si="138"/>
        <v>0.12</v>
      </c>
      <c r="FM139" s="48">
        <f t="shared" si="138"/>
        <v>0.12</v>
      </c>
      <c r="FN139" s="48">
        <f t="shared" si="138"/>
        <v>0.12</v>
      </c>
      <c r="FO139" s="48">
        <f t="shared" si="138"/>
        <v>0.12</v>
      </c>
      <c r="FP139" s="48">
        <f t="shared" si="138"/>
        <v>0.12</v>
      </c>
      <c r="FQ139" s="48">
        <f t="shared" si="138"/>
        <v>0.12</v>
      </c>
      <c r="FR139" s="48">
        <f t="shared" si="138"/>
        <v>0.12</v>
      </c>
      <c r="FS139" s="48">
        <f t="shared" si="138"/>
        <v>0.12</v>
      </c>
      <c r="FT139" s="48">
        <f t="shared" si="138"/>
        <v>0.12</v>
      </c>
      <c r="FU139" s="48">
        <f t="shared" si="138"/>
        <v>0.12</v>
      </c>
      <c r="FV139" s="48">
        <f>FV36</f>
        <v>0.12</v>
      </c>
      <c r="FW139" s="48">
        <f>FW36</f>
        <v>0.12</v>
      </c>
      <c r="FX139" s="48">
        <f>FX36</f>
        <v>0.12</v>
      </c>
      <c r="FY139" s="28"/>
      <c r="FZ139" s="48"/>
      <c r="GA139" s="10"/>
      <c r="GB139" s="13"/>
      <c r="GC139" s="13"/>
      <c r="GD139" s="13"/>
      <c r="GE139" s="13"/>
      <c r="GF139" s="13"/>
      <c r="GG139" s="18"/>
      <c r="GH139" s="15"/>
      <c r="GI139" s="15"/>
      <c r="GJ139" s="15"/>
      <c r="GK139" s="18"/>
      <c r="GL139" s="18"/>
      <c r="GM139" s="18"/>
    </row>
    <row r="140" spans="1:256" x14ac:dyDescent="0.2">
      <c r="A140" s="3" t="s">
        <v>438</v>
      </c>
      <c r="B140" s="2" t="s">
        <v>439</v>
      </c>
      <c r="C140" s="28">
        <f t="shared" ref="C140:BN140" si="139">ROUND(IF((C137-C12)*0.3&lt;0=TRUE(),0,IF((C101&lt;=50000),(C137-C12)*0.3,0)),4)</f>
        <v>7.51E-2</v>
      </c>
      <c r="D140" s="28">
        <f t="shared" si="139"/>
        <v>0</v>
      </c>
      <c r="E140" s="28">
        <f t="shared" si="139"/>
        <v>0.1285</v>
      </c>
      <c r="F140" s="28">
        <f t="shared" si="139"/>
        <v>0</v>
      </c>
      <c r="G140" s="28">
        <f t="shared" si="139"/>
        <v>0</v>
      </c>
      <c r="H140" s="28">
        <f t="shared" si="139"/>
        <v>0</v>
      </c>
      <c r="I140" s="28">
        <f t="shared" si="139"/>
        <v>0.1085</v>
      </c>
      <c r="J140" s="28">
        <f t="shared" si="139"/>
        <v>8.9899999999999994E-2</v>
      </c>
      <c r="K140" s="28">
        <f t="shared" si="139"/>
        <v>3.1099999999999999E-2</v>
      </c>
      <c r="L140" s="28">
        <f t="shared" si="139"/>
        <v>5.4199999999999998E-2</v>
      </c>
      <c r="M140" s="28">
        <f t="shared" si="139"/>
        <v>0.14660000000000001</v>
      </c>
      <c r="N140" s="28">
        <f t="shared" si="139"/>
        <v>0</v>
      </c>
      <c r="O140" s="28">
        <f t="shared" si="139"/>
        <v>0</v>
      </c>
      <c r="P140" s="28">
        <f t="shared" si="139"/>
        <v>5.6800000000000003E-2</v>
      </c>
      <c r="Q140" s="28">
        <f t="shared" si="139"/>
        <v>8.0600000000000005E-2</v>
      </c>
      <c r="R140" s="28">
        <f t="shared" si="139"/>
        <v>0</v>
      </c>
      <c r="S140" s="28">
        <f t="shared" si="139"/>
        <v>2.6599999999999999E-2</v>
      </c>
      <c r="T140" s="28">
        <f t="shared" si="139"/>
        <v>0</v>
      </c>
      <c r="U140" s="28">
        <f t="shared" si="139"/>
        <v>5.9200000000000003E-2</v>
      </c>
      <c r="V140" s="28">
        <f t="shared" si="139"/>
        <v>4.3099999999999999E-2</v>
      </c>
      <c r="W140" s="29">
        <f t="shared" si="139"/>
        <v>4.7600000000000003E-2</v>
      </c>
      <c r="X140" s="28">
        <f t="shared" si="139"/>
        <v>0</v>
      </c>
      <c r="Y140" s="28">
        <f t="shared" si="139"/>
        <v>9.4E-2</v>
      </c>
      <c r="Z140" s="28">
        <f t="shared" si="139"/>
        <v>4.7199999999999999E-2</v>
      </c>
      <c r="AA140" s="28">
        <f t="shared" si="139"/>
        <v>0</v>
      </c>
      <c r="AB140" s="28">
        <f t="shared" si="139"/>
        <v>0</v>
      </c>
      <c r="AC140" s="28">
        <f t="shared" si="139"/>
        <v>0</v>
      </c>
      <c r="AD140" s="28">
        <f t="shared" si="139"/>
        <v>0</v>
      </c>
      <c r="AE140" s="28">
        <f t="shared" si="139"/>
        <v>0</v>
      </c>
      <c r="AF140" s="28">
        <f t="shared" si="139"/>
        <v>0</v>
      </c>
      <c r="AG140" s="28">
        <f t="shared" si="139"/>
        <v>0</v>
      </c>
      <c r="AH140" s="28">
        <f t="shared" si="139"/>
        <v>4.6300000000000001E-2</v>
      </c>
      <c r="AI140" s="28">
        <f t="shared" si="139"/>
        <v>1.03E-2</v>
      </c>
      <c r="AJ140" s="28">
        <f t="shared" si="139"/>
        <v>9.7799999999999998E-2</v>
      </c>
      <c r="AK140" s="28">
        <f t="shared" si="139"/>
        <v>0.1366</v>
      </c>
      <c r="AL140" s="28">
        <f t="shared" si="139"/>
        <v>0.13539999999999999</v>
      </c>
      <c r="AM140" s="28">
        <f t="shared" si="139"/>
        <v>6.88E-2</v>
      </c>
      <c r="AN140" s="28">
        <f t="shared" si="139"/>
        <v>0</v>
      </c>
      <c r="AO140" s="28">
        <f t="shared" si="139"/>
        <v>1.1000000000000001E-3</v>
      </c>
      <c r="AP140" s="28">
        <f t="shared" si="139"/>
        <v>0</v>
      </c>
      <c r="AQ140" s="28">
        <f t="shared" si="139"/>
        <v>0</v>
      </c>
      <c r="AR140" s="28">
        <f t="shared" si="139"/>
        <v>0</v>
      </c>
      <c r="AS140" s="28">
        <f t="shared" si="139"/>
        <v>0</v>
      </c>
      <c r="AT140" s="28">
        <f t="shared" si="139"/>
        <v>0</v>
      </c>
      <c r="AU140" s="28">
        <f t="shared" si="139"/>
        <v>0</v>
      </c>
      <c r="AV140" s="28">
        <f t="shared" si="139"/>
        <v>0</v>
      </c>
      <c r="AW140" s="28">
        <f t="shared" si="139"/>
        <v>0</v>
      </c>
      <c r="AX140" s="28">
        <f t="shared" si="139"/>
        <v>0.39269999999999999</v>
      </c>
      <c r="AY140" s="28">
        <f t="shared" si="139"/>
        <v>1.44E-2</v>
      </c>
      <c r="AZ140" s="28">
        <f t="shared" si="139"/>
        <v>7.9100000000000004E-2</v>
      </c>
      <c r="BA140" s="28">
        <f t="shared" si="139"/>
        <v>0</v>
      </c>
      <c r="BB140" s="28">
        <f t="shared" si="139"/>
        <v>0</v>
      </c>
      <c r="BC140" s="28">
        <f t="shared" si="139"/>
        <v>3.3500000000000002E-2</v>
      </c>
      <c r="BD140" s="28">
        <f t="shared" si="139"/>
        <v>0</v>
      </c>
      <c r="BE140" s="28">
        <f t="shared" si="139"/>
        <v>0</v>
      </c>
      <c r="BF140" s="28">
        <f t="shared" si="139"/>
        <v>0</v>
      </c>
      <c r="BG140" s="28">
        <f t="shared" si="139"/>
        <v>5.21E-2</v>
      </c>
      <c r="BH140" s="28">
        <f t="shared" si="139"/>
        <v>0</v>
      </c>
      <c r="BI140" s="28">
        <f t="shared" si="139"/>
        <v>7.1099999999999997E-2</v>
      </c>
      <c r="BJ140" s="28">
        <f t="shared" si="139"/>
        <v>0</v>
      </c>
      <c r="BK140" s="28">
        <f t="shared" si="139"/>
        <v>0</v>
      </c>
      <c r="BL140" s="28">
        <f t="shared" si="139"/>
        <v>0</v>
      </c>
      <c r="BM140" s="28">
        <f t="shared" si="139"/>
        <v>5.5500000000000001E-2</v>
      </c>
      <c r="BN140" s="28">
        <f t="shared" si="139"/>
        <v>2.3599999999999999E-2</v>
      </c>
      <c r="BO140" s="28">
        <f t="shared" ref="BO140:DZ140" si="140">ROUND(IF((BO137-BO12)*0.3&lt;0=TRUE(),0,IF((BO101&lt;=50000),(BO137-BO12)*0.3,0)),4)</f>
        <v>1.67E-2</v>
      </c>
      <c r="BP140" s="28">
        <f t="shared" si="140"/>
        <v>1.8800000000000001E-2</v>
      </c>
      <c r="BQ140" s="28">
        <f t="shared" si="140"/>
        <v>6.4999999999999997E-3</v>
      </c>
      <c r="BR140" s="28">
        <f t="shared" si="140"/>
        <v>1.24E-2</v>
      </c>
      <c r="BS140" s="28">
        <f t="shared" si="140"/>
        <v>1.46E-2</v>
      </c>
      <c r="BT140" s="28">
        <f t="shared" si="140"/>
        <v>0</v>
      </c>
      <c r="BU140" s="28">
        <f t="shared" si="140"/>
        <v>0</v>
      </c>
      <c r="BV140" s="28">
        <f t="shared" si="140"/>
        <v>0</v>
      </c>
      <c r="BW140" s="28">
        <f t="shared" si="140"/>
        <v>0</v>
      </c>
      <c r="BX140" s="28">
        <f t="shared" si="140"/>
        <v>0</v>
      </c>
      <c r="BY140" s="28">
        <f t="shared" si="140"/>
        <v>0.1041</v>
      </c>
      <c r="BZ140" s="28">
        <f t="shared" si="140"/>
        <v>5.1000000000000004E-3</v>
      </c>
      <c r="CA140" s="28">
        <f t="shared" si="140"/>
        <v>2.75E-2</v>
      </c>
      <c r="CB140" s="28">
        <f t="shared" si="140"/>
        <v>0</v>
      </c>
      <c r="CC140" s="28">
        <f t="shared" si="140"/>
        <v>0</v>
      </c>
      <c r="CD140" s="28">
        <f t="shared" si="140"/>
        <v>1.6899999999999998E-2</v>
      </c>
      <c r="CE140" s="28">
        <f t="shared" si="140"/>
        <v>0</v>
      </c>
      <c r="CF140" s="28">
        <f t="shared" si="140"/>
        <v>0</v>
      </c>
      <c r="CG140" s="28">
        <f t="shared" si="140"/>
        <v>0</v>
      </c>
      <c r="CH140" s="28">
        <f t="shared" si="140"/>
        <v>6.0999999999999999E-2</v>
      </c>
      <c r="CI140" s="28">
        <f t="shared" si="140"/>
        <v>2.53E-2</v>
      </c>
      <c r="CJ140" s="28">
        <f t="shared" si="140"/>
        <v>7.5300000000000006E-2</v>
      </c>
      <c r="CK140" s="28">
        <f t="shared" si="140"/>
        <v>0</v>
      </c>
      <c r="CL140" s="28">
        <f t="shared" si="140"/>
        <v>0</v>
      </c>
      <c r="CM140" s="28">
        <f t="shared" si="140"/>
        <v>3.3500000000000002E-2</v>
      </c>
      <c r="CN140" s="28">
        <f t="shared" si="140"/>
        <v>0</v>
      </c>
      <c r="CO140" s="28">
        <f t="shared" si="140"/>
        <v>0</v>
      </c>
      <c r="CP140" s="28">
        <f t="shared" si="140"/>
        <v>0</v>
      </c>
      <c r="CQ140" s="28">
        <f t="shared" si="140"/>
        <v>5.45E-2</v>
      </c>
      <c r="CR140" s="28">
        <f t="shared" si="140"/>
        <v>0</v>
      </c>
      <c r="CS140" s="28">
        <f t="shared" si="140"/>
        <v>0</v>
      </c>
      <c r="CT140" s="28">
        <f t="shared" si="140"/>
        <v>9.6699999999999994E-2</v>
      </c>
      <c r="CU140" s="28">
        <f t="shared" si="140"/>
        <v>0</v>
      </c>
      <c r="CV140" s="28">
        <f t="shared" si="140"/>
        <v>1.41E-2</v>
      </c>
      <c r="CW140" s="28">
        <f t="shared" si="140"/>
        <v>0</v>
      </c>
      <c r="CX140" s="28">
        <f t="shared" si="140"/>
        <v>0</v>
      </c>
      <c r="CY140" s="28">
        <f t="shared" si="140"/>
        <v>0</v>
      </c>
      <c r="CZ140" s="28">
        <f t="shared" si="140"/>
        <v>1.7899999999999999E-2</v>
      </c>
      <c r="DA140" s="28">
        <f t="shared" si="140"/>
        <v>0</v>
      </c>
      <c r="DB140" s="28">
        <f t="shared" si="140"/>
        <v>0</v>
      </c>
      <c r="DC140" s="28">
        <f t="shared" si="140"/>
        <v>0</v>
      </c>
      <c r="DD140" s="28">
        <f t="shared" si="140"/>
        <v>1.01E-2</v>
      </c>
      <c r="DE140" s="28">
        <f t="shared" si="140"/>
        <v>0</v>
      </c>
      <c r="DF140" s="28">
        <f t="shared" si="140"/>
        <v>7.1999999999999998E-3</v>
      </c>
      <c r="DG140" s="28">
        <f t="shared" si="140"/>
        <v>0</v>
      </c>
      <c r="DH140" s="28">
        <f t="shared" si="140"/>
        <v>2.9999999999999997E-4</v>
      </c>
      <c r="DI140" s="28">
        <f t="shared" si="140"/>
        <v>4.7600000000000003E-2</v>
      </c>
      <c r="DJ140" s="28">
        <f t="shared" si="140"/>
        <v>0</v>
      </c>
      <c r="DK140" s="28">
        <f t="shared" si="140"/>
        <v>3.44E-2</v>
      </c>
      <c r="DL140" s="28">
        <f t="shared" si="140"/>
        <v>4.1099999999999998E-2</v>
      </c>
      <c r="DM140" s="28">
        <f t="shared" si="140"/>
        <v>1.6299999999999999E-2</v>
      </c>
      <c r="DN140" s="28">
        <f t="shared" si="140"/>
        <v>3.6400000000000002E-2</v>
      </c>
      <c r="DO140" s="28">
        <f t="shared" si="140"/>
        <v>6.5799999999999997E-2</v>
      </c>
      <c r="DP140" s="28">
        <f t="shared" si="140"/>
        <v>0</v>
      </c>
      <c r="DQ140" s="28">
        <f t="shared" si="140"/>
        <v>2.7400000000000001E-2</v>
      </c>
      <c r="DR140" s="28">
        <f t="shared" si="140"/>
        <v>9.7900000000000001E-2</v>
      </c>
      <c r="DS140" s="28">
        <f t="shared" si="140"/>
        <v>9.1800000000000007E-2</v>
      </c>
      <c r="DT140" s="28">
        <f t="shared" si="140"/>
        <v>6.8900000000000003E-2</v>
      </c>
      <c r="DU140" s="28">
        <f t="shared" si="140"/>
        <v>5.4999999999999997E-3</v>
      </c>
      <c r="DV140" s="28">
        <f t="shared" si="140"/>
        <v>2.12E-2</v>
      </c>
      <c r="DW140" s="28">
        <f t="shared" si="140"/>
        <v>6.1999999999999998E-3</v>
      </c>
      <c r="DX140" s="28">
        <f t="shared" si="140"/>
        <v>0</v>
      </c>
      <c r="DY140" s="28">
        <f t="shared" si="140"/>
        <v>0</v>
      </c>
      <c r="DZ140" s="28">
        <f t="shared" si="140"/>
        <v>0</v>
      </c>
      <c r="EA140" s="28">
        <f t="shared" ref="EA140:FX140" si="141">ROUND(IF((EA137-EA12)*0.3&lt;0=TRUE(),0,IF((EA101&lt;=50000),(EA137-EA12)*0.3,0)),4)</f>
        <v>0</v>
      </c>
      <c r="EB140" s="28">
        <f t="shared" si="141"/>
        <v>6.1999999999999998E-3</v>
      </c>
      <c r="EC140" s="28">
        <f t="shared" si="141"/>
        <v>0</v>
      </c>
      <c r="ED140" s="28">
        <f t="shared" si="141"/>
        <v>0</v>
      </c>
      <c r="EE140" s="28">
        <f t="shared" si="141"/>
        <v>5.28E-2</v>
      </c>
      <c r="EF140" s="28">
        <f t="shared" si="141"/>
        <v>6.6500000000000004E-2</v>
      </c>
      <c r="EG140" s="28">
        <f t="shared" si="141"/>
        <v>6.9900000000000004E-2</v>
      </c>
      <c r="EH140" s="28">
        <f t="shared" si="141"/>
        <v>2.2599999999999999E-2</v>
      </c>
      <c r="EI140" s="28">
        <f t="shared" si="141"/>
        <v>8.7800000000000003E-2</v>
      </c>
      <c r="EJ140" s="28">
        <f t="shared" si="141"/>
        <v>0</v>
      </c>
      <c r="EK140" s="28">
        <f t="shared" si="141"/>
        <v>0</v>
      </c>
      <c r="EL140" s="28">
        <f t="shared" si="141"/>
        <v>0</v>
      </c>
      <c r="EM140" s="28">
        <f t="shared" si="141"/>
        <v>4.6100000000000002E-2</v>
      </c>
      <c r="EN140" s="28">
        <f t="shared" si="141"/>
        <v>8.14E-2</v>
      </c>
      <c r="EO140" s="28">
        <f t="shared" si="141"/>
        <v>0</v>
      </c>
      <c r="EP140" s="28">
        <f t="shared" si="141"/>
        <v>0</v>
      </c>
      <c r="EQ140" s="28">
        <f t="shared" si="141"/>
        <v>0</v>
      </c>
      <c r="ER140" s="28">
        <f t="shared" si="141"/>
        <v>0</v>
      </c>
      <c r="ES140" s="28">
        <f t="shared" si="141"/>
        <v>8.09E-2</v>
      </c>
      <c r="ET140" s="28">
        <f t="shared" si="141"/>
        <v>5.7200000000000001E-2</v>
      </c>
      <c r="EU140" s="28">
        <f t="shared" si="141"/>
        <v>0.1414</v>
      </c>
      <c r="EV140" s="28">
        <f t="shared" si="141"/>
        <v>5.4100000000000002E-2</v>
      </c>
      <c r="EW140" s="28">
        <f t="shared" si="141"/>
        <v>0</v>
      </c>
      <c r="EX140" s="28">
        <f t="shared" si="141"/>
        <v>1.5699999999999999E-2</v>
      </c>
      <c r="EY140" s="28">
        <f t="shared" si="141"/>
        <v>1.6E-2</v>
      </c>
      <c r="EZ140" s="28">
        <f t="shared" si="141"/>
        <v>5.3199999999999997E-2</v>
      </c>
      <c r="FA140" s="28">
        <f t="shared" si="141"/>
        <v>0</v>
      </c>
      <c r="FB140" s="28">
        <f t="shared" si="141"/>
        <v>0.03</v>
      </c>
      <c r="FC140" s="28">
        <f t="shared" si="141"/>
        <v>0</v>
      </c>
      <c r="FD140" s="28">
        <f t="shared" si="141"/>
        <v>0</v>
      </c>
      <c r="FE140" s="28">
        <f t="shared" si="141"/>
        <v>0</v>
      </c>
      <c r="FF140" s="28">
        <f t="shared" si="141"/>
        <v>0</v>
      </c>
      <c r="FG140" s="28">
        <f t="shared" si="141"/>
        <v>0</v>
      </c>
      <c r="FH140" s="28">
        <f t="shared" si="141"/>
        <v>0</v>
      </c>
      <c r="FI140" s="28">
        <f t="shared" si="141"/>
        <v>5.0200000000000002E-2</v>
      </c>
      <c r="FJ140" s="28">
        <f t="shared" si="141"/>
        <v>0</v>
      </c>
      <c r="FK140" s="28">
        <f t="shared" si="141"/>
        <v>1.5900000000000001E-2</v>
      </c>
      <c r="FL140" s="28">
        <f t="shared" si="141"/>
        <v>0</v>
      </c>
      <c r="FM140" s="28">
        <f t="shared" si="141"/>
        <v>0</v>
      </c>
      <c r="FN140" s="28">
        <f t="shared" si="141"/>
        <v>5.74E-2</v>
      </c>
      <c r="FO140" s="28">
        <f t="shared" si="141"/>
        <v>0</v>
      </c>
      <c r="FP140" s="28">
        <f t="shared" si="141"/>
        <v>8.3299999999999999E-2</v>
      </c>
      <c r="FQ140" s="28">
        <f t="shared" si="141"/>
        <v>2.5399999999999999E-2</v>
      </c>
      <c r="FR140" s="28">
        <f t="shared" si="141"/>
        <v>0</v>
      </c>
      <c r="FS140" s="28">
        <f t="shared" si="141"/>
        <v>0</v>
      </c>
      <c r="FT140" s="28">
        <f t="shared" si="141"/>
        <v>0</v>
      </c>
      <c r="FU140" s="28">
        <f t="shared" si="141"/>
        <v>6.8699999999999997E-2</v>
      </c>
      <c r="FV140" s="28">
        <f t="shared" si="141"/>
        <v>1.9900000000000001E-2</v>
      </c>
      <c r="FW140" s="28">
        <f t="shared" si="141"/>
        <v>2.4799999999999999E-2</v>
      </c>
      <c r="FX140" s="28">
        <f t="shared" si="141"/>
        <v>0</v>
      </c>
      <c r="FY140" s="42"/>
      <c r="FZ140" s="28"/>
      <c r="GA140" s="28"/>
      <c r="GB140" s="10"/>
      <c r="GC140" s="10"/>
      <c r="GD140" s="10"/>
      <c r="GE140" s="10"/>
      <c r="GF140" s="10"/>
      <c r="GG140" s="5"/>
      <c r="GH140" s="11"/>
      <c r="GI140" s="11"/>
      <c r="GJ140" s="11"/>
      <c r="GK140" s="5"/>
      <c r="GL140" s="5"/>
      <c r="GM140" s="5"/>
    </row>
    <row r="141" spans="1:256" x14ac:dyDescent="0.2">
      <c r="A141" s="44"/>
      <c r="B141" s="2" t="s">
        <v>440</v>
      </c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3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  <c r="DB141" s="42"/>
      <c r="DC141" s="42"/>
      <c r="DD141" s="42"/>
      <c r="DE141" s="42"/>
      <c r="DF141" s="42"/>
      <c r="DG141" s="42"/>
      <c r="DH141" s="42"/>
      <c r="DI141" s="42"/>
      <c r="DJ141" s="42"/>
      <c r="DK141" s="42"/>
      <c r="DL141" s="42"/>
      <c r="DM141" s="42"/>
      <c r="DN141" s="42"/>
      <c r="DO141" s="42"/>
      <c r="DP141" s="42"/>
      <c r="DQ141" s="42"/>
      <c r="DR141" s="42"/>
      <c r="DS141" s="42"/>
      <c r="DT141" s="42"/>
      <c r="DU141" s="42"/>
      <c r="DV141" s="42"/>
      <c r="DW141" s="42"/>
      <c r="DX141" s="42"/>
      <c r="DY141" s="42"/>
      <c r="DZ141" s="42"/>
      <c r="EA141" s="42"/>
      <c r="EB141" s="42"/>
      <c r="EC141" s="42"/>
      <c r="ED141" s="42"/>
      <c r="EE141" s="42"/>
      <c r="EF141" s="42"/>
      <c r="EG141" s="42"/>
      <c r="EH141" s="42"/>
      <c r="EI141" s="42"/>
      <c r="EJ141" s="42"/>
      <c r="EK141" s="42"/>
      <c r="EL141" s="42"/>
      <c r="EM141" s="42"/>
      <c r="EN141" s="42"/>
      <c r="EO141" s="42"/>
      <c r="EP141" s="42"/>
      <c r="EQ141" s="42"/>
      <c r="ER141" s="42"/>
      <c r="ES141" s="42"/>
      <c r="ET141" s="42"/>
      <c r="EU141" s="42"/>
      <c r="EV141" s="42"/>
      <c r="EW141" s="42"/>
      <c r="EX141" s="42"/>
      <c r="EY141" s="42"/>
      <c r="EZ141" s="42"/>
      <c r="FA141" s="42"/>
      <c r="FB141" s="42"/>
      <c r="FC141" s="42"/>
      <c r="FD141" s="42"/>
      <c r="FE141" s="42"/>
      <c r="FF141" s="42"/>
      <c r="FG141" s="42"/>
      <c r="FH141" s="42"/>
      <c r="FI141" s="42"/>
      <c r="FJ141" s="42"/>
      <c r="FK141" s="42"/>
      <c r="FL141" s="42"/>
      <c r="FM141" s="42"/>
      <c r="FN141" s="42"/>
      <c r="FO141" s="42"/>
      <c r="FP141" s="42"/>
      <c r="FQ141" s="42"/>
      <c r="FR141" s="42"/>
      <c r="FS141" s="42"/>
      <c r="FT141" s="42"/>
      <c r="FU141" s="42"/>
      <c r="FV141" s="42"/>
      <c r="FW141" s="42"/>
      <c r="FX141" s="42"/>
      <c r="FY141" s="48"/>
      <c r="FZ141" s="42"/>
      <c r="GA141" s="42"/>
      <c r="GB141" s="28"/>
      <c r="GC141" s="28"/>
      <c r="GD141" s="28"/>
      <c r="GE141" s="101"/>
      <c r="GF141" s="101"/>
      <c r="GG141" s="5"/>
      <c r="GH141" s="5"/>
      <c r="GI141" s="5"/>
      <c r="GJ141" s="5"/>
      <c r="GK141" s="5"/>
      <c r="GL141" s="5"/>
      <c r="GM141" s="5"/>
    </row>
    <row r="142" spans="1:256" x14ac:dyDescent="0.2">
      <c r="A142" s="3" t="s">
        <v>441</v>
      </c>
      <c r="B142" s="2" t="s">
        <v>442</v>
      </c>
      <c r="C142" s="28">
        <f t="shared" ref="C142:BN142" si="142">ROUND(IF((C137-C12)*0.36&lt;0=TRUE(),0,IF((C101&gt;50000),(C137-C12)*0.36,0)),4)</f>
        <v>0</v>
      </c>
      <c r="D142" s="28">
        <f t="shared" si="142"/>
        <v>0</v>
      </c>
      <c r="E142" s="28">
        <f t="shared" si="142"/>
        <v>0</v>
      </c>
      <c r="F142" s="28">
        <f t="shared" si="142"/>
        <v>0</v>
      </c>
      <c r="G142" s="28">
        <f t="shared" si="142"/>
        <v>0</v>
      </c>
      <c r="H142" s="28">
        <f t="shared" si="142"/>
        <v>0</v>
      </c>
      <c r="I142" s="28">
        <f t="shared" si="142"/>
        <v>0</v>
      </c>
      <c r="J142" s="28">
        <f t="shared" si="142"/>
        <v>0</v>
      </c>
      <c r="K142" s="28">
        <f t="shared" si="142"/>
        <v>0</v>
      </c>
      <c r="L142" s="28">
        <f t="shared" si="142"/>
        <v>0</v>
      </c>
      <c r="M142" s="28">
        <f t="shared" si="142"/>
        <v>0</v>
      </c>
      <c r="N142" s="28">
        <f t="shared" si="142"/>
        <v>0</v>
      </c>
      <c r="O142" s="28">
        <f t="shared" si="142"/>
        <v>0</v>
      </c>
      <c r="P142" s="28">
        <f t="shared" si="142"/>
        <v>0</v>
      </c>
      <c r="Q142" s="28">
        <f t="shared" si="142"/>
        <v>0</v>
      </c>
      <c r="R142" s="28">
        <f t="shared" si="142"/>
        <v>0</v>
      </c>
      <c r="S142" s="28">
        <f t="shared" si="142"/>
        <v>0</v>
      </c>
      <c r="T142" s="28">
        <f t="shared" si="142"/>
        <v>0</v>
      </c>
      <c r="U142" s="28">
        <f t="shared" si="142"/>
        <v>0</v>
      </c>
      <c r="V142" s="28">
        <f t="shared" si="142"/>
        <v>0</v>
      </c>
      <c r="W142" s="29">
        <f t="shared" si="142"/>
        <v>0</v>
      </c>
      <c r="X142" s="28">
        <f t="shared" si="142"/>
        <v>0</v>
      </c>
      <c r="Y142" s="28">
        <f t="shared" si="142"/>
        <v>0</v>
      </c>
      <c r="Z142" s="28">
        <f t="shared" si="142"/>
        <v>0</v>
      </c>
      <c r="AA142" s="28">
        <f t="shared" si="142"/>
        <v>0</v>
      </c>
      <c r="AB142" s="28">
        <f t="shared" si="142"/>
        <v>0</v>
      </c>
      <c r="AC142" s="28">
        <f t="shared" si="142"/>
        <v>0</v>
      </c>
      <c r="AD142" s="28">
        <f t="shared" si="142"/>
        <v>0</v>
      </c>
      <c r="AE142" s="28">
        <f t="shared" si="142"/>
        <v>0</v>
      </c>
      <c r="AF142" s="28">
        <f t="shared" si="142"/>
        <v>0</v>
      </c>
      <c r="AG142" s="28">
        <f t="shared" si="142"/>
        <v>0</v>
      </c>
      <c r="AH142" s="28">
        <f t="shared" si="142"/>
        <v>0</v>
      </c>
      <c r="AI142" s="28">
        <f t="shared" si="142"/>
        <v>0</v>
      </c>
      <c r="AJ142" s="28">
        <f t="shared" si="142"/>
        <v>0</v>
      </c>
      <c r="AK142" s="28">
        <f t="shared" si="142"/>
        <v>0</v>
      </c>
      <c r="AL142" s="28">
        <f t="shared" si="142"/>
        <v>0</v>
      </c>
      <c r="AM142" s="28">
        <f t="shared" si="142"/>
        <v>0</v>
      </c>
      <c r="AN142" s="28">
        <f t="shared" si="142"/>
        <v>0</v>
      </c>
      <c r="AO142" s="28">
        <f t="shared" si="142"/>
        <v>0</v>
      </c>
      <c r="AP142" s="28">
        <f t="shared" si="142"/>
        <v>0.11219999999999999</v>
      </c>
      <c r="AQ142" s="28">
        <f t="shared" si="142"/>
        <v>0</v>
      </c>
      <c r="AR142" s="28">
        <f t="shared" si="142"/>
        <v>0</v>
      </c>
      <c r="AS142" s="28">
        <f t="shared" si="142"/>
        <v>0</v>
      </c>
      <c r="AT142" s="28">
        <f t="shared" si="142"/>
        <v>0</v>
      </c>
      <c r="AU142" s="28">
        <f t="shared" si="142"/>
        <v>0</v>
      </c>
      <c r="AV142" s="28">
        <f t="shared" si="142"/>
        <v>0</v>
      </c>
      <c r="AW142" s="28">
        <f t="shared" si="142"/>
        <v>0</v>
      </c>
      <c r="AX142" s="28">
        <f t="shared" si="142"/>
        <v>0</v>
      </c>
      <c r="AY142" s="28">
        <f t="shared" si="142"/>
        <v>0</v>
      </c>
      <c r="AZ142" s="28">
        <f t="shared" si="142"/>
        <v>0</v>
      </c>
      <c r="BA142" s="28">
        <f t="shared" si="142"/>
        <v>0</v>
      </c>
      <c r="BB142" s="28">
        <f t="shared" si="142"/>
        <v>0</v>
      </c>
      <c r="BC142" s="28">
        <f t="shared" si="142"/>
        <v>0</v>
      </c>
      <c r="BD142" s="28">
        <f t="shared" si="142"/>
        <v>0</v>
      </c>
      <c r="BE142" s="28">
        <f t="shared" si="142"/>
        <v>0</v>
      </c>
      <c r="BF142" s="28">
        <f t="shared" si="142"/>
        <v>0</v>
      </c>
      <c r="BG142" s="28">
        <f t="shared" si="142"/>
        <v>0</v>
      </c>
      <c r="BH142" s="28">
        <f t="shared" si="142"/>
        <v>0</v>
      </c>
      <c r="BI142" s="28">
        <f t="shared" si="142"/>
        <v>0</v>
      </c>
      <c r="BJ142" s="28">
        <f t="shared" si="142"/>
        <v>0</v>
      </c>
      <c r="BK142" s="28">
        <f t="shared" si="142"/>
        <v>0</v>
      </c>
      <c r="BL142" s="28">
        <f t="shared" si="142"/>
        <v>0</v>
      </c>
      <c r="BM142" s="28">
        <f t="shared" si="142"/>
        <v>0</v>
      </c>
      <c r="BN142" s="28">
        <f t="shared" si="142"/>
        <v>0</v>
      </c>
      <c r="BO142" s="28">
        <f t="shared" ref="BO142:DZ142" si="143">ROUND(IF((BO137-BO12)*0.36&lt;0=TRUE(),0,IF((BO101&gt;50000),(BO137-BO12)*0.36,0)),4)</f>
        <v>0</v>
      </c>
      <c r="BP142" s="28">
        <f t="shared" si="143"/>
        <v>0</v>
      </c>
      <c r="BQ142" s="28">
        <f t="shared" si="143"/>
        <v>0</v>
      </c>
      <c r="BR142" s="28">
        <f t="shared" si="143"/>
        <v>0</v>
      </c>
      <c r="BS142" s="28">
        <f t="shared" si="143"/>
        <v>0</v>
      </c>
      <c r="BT142" s="28">
        <f t="shared" si="143"/>
        <v>0</v>
      </c>
      <c r="BU142" s="28">
        <f t="shared" si="143"/>
        <v>0</v>
      </c>
      <c r="BV142" s="28">
        <f t="shared" si="143"/>
        <v>0</v>
      </c>
      <c r="BW142" s="28">
        <f t="shared" si="143"/>
        <v>0</v>
      </c>
      <c r="BX142" s="28">
        <f t="shared" si="143"/>
        <v>0</v>
      </c>
      <c r="BY142" s="28">
        <f t="shared" si="143"/>
        <v>0</v>
      </c>
      <c r="BZ142" s="28">
        <f t="shared" si="143"/>
        <v>0</v>
      </c>
      <c r="CA142" s="28">
        <f t="shared" si="143"/>
        <v>0</v>
      </c>
      <c r="CB142" s="28">
        <f t="shared" si="143"/>
        <v>0</v>
      </c>
      <c r="CC142" s="28">
        <f t="shared" si="143"/>
        <v>0</v>
      </c>
      <c r="CD142" s="28">
        <f t="shared" si="143"/>
        <v>0</v>
      </c>
      <c r="CE142" s="28">
        <f t="shared" si="143"/>
        <v>0</v>
      </c>
      <c r="CF142" s="28">
        <f t="shared" si="143"/>
        <v>0</v>
      </c>
      <c r="CG142" s="28">
        <f t="shared" si="143"/>
        <v>0</v>
      </c>
      <c r="CH142" s="28">
        <f t="shared" si="143"/>
        <v>0</v>
      </c>
      <c r="CI142" s="28">
        <f t="shared" si="143"/>
        <v>0</v>
      </c>
      <c r="CJ142" s="28">
        <f t="shared" si="143"/>
        <v>0</v>
      </c>
      <c r="CK142" s="28">
        <f t="shared" si="143"/>
        <v>0</v>
      </c>
      <c r="CL142" s="28">
        <f t="shared" si="143"/>
        <v>0</v>
      </c>
      <c r="CM142" s="28">
        <f t="shared" si="143"/>
        <v>0</v>
      </c>
      <c r="CN142" s="28">
        <f t="shared" si="143"/>
        <v>0</v>
      </c>
      <c r="CO142" s="28">
        <f t="shared" si="143"/>
        <v>0</v>
      </c>
      <c r="CP142" s="28">
        <f t="shared" si="143"/>
        <v>0</v>
      </c>
      <c r="CQ142" s="28">
        <f t="shared" si="143"/>
        <v>0</v>
      </c>
      <c r="CR142" s="28">
        <f t="shared" si="143"/>
        <v>0</v>
      </c>
      <c r="CS142" s="28">
        <f t="shared" si="143"/>
        <v>0</v>
      </c>
      <c r="CT142" s="28">
        <f t="shared" si="143"/>
        <v>0</v>
      </c>
      <c r="CU142" s="28">
        <f t="shared" si="143"/>
        <v>0</v>
      </c>
      <c r="CV142" s="28">
        <f t="shared" si="143"/>
        <v>0</v>
      </c>
      <c r="CW142" s="28">
        <f t="shared" si="143"/>
        <v>0</v>
      </c>
      <c r="CX142" s="28">
        <f t="shared" si="143"/>
        <v>0</v>
      </c>
      <c r="CY142" s="28">
        <f t="shared" si="143"/>
        <v>0</v>
      </c>
      <c r="CZ142" s="28">
        <f t="shared" si="143"/>
        <v>0</v>
      </c>
      <c r="DA142" s="28">
        <f t="shared" si="143"/>
        <v>0</v>
      </c>
      <c r="DB142" s="28">
        <f t="shared" si="143"/>
        <v>0</v>
      </c>
      <c r="DC142" s="28">
        <f t="shared" si="143"/>
        <v>0</v>
      </c>
      <c r="DD142" s="28">
        <f t="shared" si="143"/>
        <v>0</v>
      </c>
      <c r="DE142" s="28">
        <f t="shared" si="143"/>
        <v>0</v>
      </c>
      <c r="DF142" s="28">
        <f t="shared" si="143"/>
        <v>0</v>
      </c>
      <c r="DG142" s="28">
        <f t="shared" si="143"/>
        <v>0</v>
      </c>
      <c r="DH142" s="28">
        <f t="shared" si="143"/>
        <v>0</v>
      </c>
      <c r="DI142" s="28">
        <f t="shared" si="143"/>
        <v>0</v>
      </c>
      <c r="DJ142" s="28">
        <f t="shared" si="143"/>
        <v>0</v>
      </c>
      <c r="DK142" s="28">
        <f t="shared" si="143"/>
        <v>0</v>
      </c>
      <c r="DL142" s="28">
        <f t="shared" si="143"/>
        <v>0</v>
      </c>
      <c r="DM142" s="28">
        <f t="shared" si="143"/>
        <v>0</v>
      </c>
      <c r="DN142" s="28">
        <f t="shared" si="143"/>
        <v>0</v>
      </c>
      <c r="DO142" s="28">
        <f t="shared" si="143"/>
        <v>0</v>
      </c>
      <c r="DP142" s="28">
        <f t="shared" si="143"/>
        <v>0</v>
      </c>
      <c r="DQ142" s="28">
        <f t="shared" si="143"/>
        <v>0</v>
      </c>
      <c r="DR142" s="28">
        <f t="shared" si="143"/>
        <v>0</v>
      </c>
      <c r="DS142" s="28">
        <f t="shared" si="143"/>
        <v>0</v>
      </c>
      <c r="DT142" s="28">
        <f t="shared" si="143"/>
        <v>0</v>
      </c>
      <c r="DU142" s="28">
        <f t="shared" si="143"/>
        <v>0</v>
      </c>
      <c r="DV142" s="28">
        <f t="shared" si="143"/>
        <v>0</v>
      </c>
      <c r="DW142" s="28">
        <f t="shared" si="143"/>
        <v>0</v>
      </c>
      <c r="DX142" s="28">
        <f t="shared" si="143"/>
        <v>0</v>
      </c>
      <c r="DY142" s="28">
        <f t="shared" si="143"/>
        <v>0</v>
      </c>
      <c r="DZ142" s="28">
        <f t="shared" si="143"/>
        <v>0</v>
      </c>
      <c r="EA142" s="28">
        <f t="shared" ref="EA142:FX142" si="144">ROUND(IF((EA137-EA12)*0.36&lt;0=TRUE(),0,IF((EA101&gt;50000),(EA137-EA12)*0.36,0)),4)</f>
        <v>0</v>
      </c>
      <c r="EB142" s="28">
        <f t="shared" si="144"/>
        <v>0</v>
      </c>
      <c r="EC142" s="28">
        <f t="shared" si="144"/>
        <v>0</v>
      </c>
      <c r="ED142" s="28">
        <f t="shared" si="144"/>
        <v>0</v>
      </c>
      <c r="EE142" s="28">
        <f t="shared" si="144"/>
        <v>0</v>
      </c>
      <c r="EF142" s="28">
        <f t="shared" si="144"/>
        <v>0</v>
      </c>
      <c r="EG142" s="28">
        <f t="shared" si="144"/>
        <v>0</v>
      </c>
      <c r="EH142" s="28">
        <f t="shared" si="144"/>
        <v>0</v>
      </c>
      <c r="EI142" s="28">
        <f t="shared" si="144"/>
        <v>0</v>
      </c>
      <c r="EJ142" s="28">
        <f t="shared" si="144"/>
        <v>0</v>
      </c>
      <c r="EK142" s="28">
        <f t="shared" si="144"/>
        <v>0</v>
      </c>
      <c r="EL142" s="28">
        <f t="shared" si="144"/>
        <v>0</v>
      </c>
      <c r="EM142" s="28">
        <f t="shared" si="144"/>
        <v>0</v>
      </c>
      <c r="EN142" s="28">
        <f t="shared" si="144"/>
        <v>0</v>
      </c>
      <c r="EO142" s="28">
        <f t="shared" si="144"/>
        <v>0</v>
      </c>
      <c r="EP142" s="28">
        <f t="shared" si="144"/>
        <v>0</v>
      </c>
      <c r="EQ142" s="28">
        <f t="shared" si="144"/>
        <v>0</v>
      </c>
      <c r="ER142" s="28">
        <f t="shared" si="144"/>
        <v>0</v>
      </c>
      <c r="ES142" s="28">
        <f t="shared" si="144"/>
        <v>0</v>
      </c>
      <c r="ET142" s="28">
        <f t="shared" si="144"/>
        <v>0</v>
      </c>
      <c r="EU142" s="28">
        <f t="shared" si="144"/>
        <v>0</v>
      </c>
      <c r="EV142" s="28">
        <f t="shared" si="144"/>
        <v>0</v>
      </c>
      <c r="EW142" s="28">
        <f t="shared" si="144"/>
        <v>0</v>
      </c>
      <c r="EX142" s="28">
        <f t="shared" si="144"/>
        <v>0</v>
      </c>
      <c r="EY142" s="28">
        <f t="shared" si="144"/>
        <v>0</v>
      </c>
      <c r="EZ142" s="28">
        <f t="shared" si="144"/>
        <v>0</v>
      </c>
      <c r="FA142" s="28">
        <f t="shared" si="144"/>
        <v>0</v>
      </c>
      <c r="FB142" s="28">
        <f t="shared" si="144"/>
        <v>0</v>
      </c>
      <c r="FC142" s="28">
        <f t="shared" si="144"/>
        <v>0</v>
      </c>
      <c r="FD142" s="28">
        <f t="shared" si="144"/>
        <v>0</v>
      </c>
      <c r="FE142" s="28">
        <f t="shared" si="144"/>
        <v>0</v>
      </c>
      <c r="FF142" s="28">
        <f t="shared" si="144"/>
        <v>0</v>
      </c>
      <c r="FG142" s="28">
        <f t="shared" si="144"/>
        <v>0</v>
      </c>
      <c r="FH142" s="28">
        <f t="shared" si="144"/>
        <v>0</v>
      </c>
      <c r="FI142" s="28">
        <f t="shared" si="144"/>
        <v>0</v>
      </c>
      <c r="FJ142" s="28">
        <f t="shared" si="144"/>
        <v>0</v>
      </c>
      <c r="FK142" s="28">
        <f t="shared" si="144"/>
        <v>0</v>
      </c>
      <c r="FL142" s="28">
        <f t="shared" si="144"/>
        <v>0</v>
      </c>
      <c r="FM142" s="28">
        <f t="shared" si="144"/>
        <v>0</v>
      </c>
      <c r="FN142" s="28">
        <f t="shared" si="144"/>
        <v>0</v>
      </c>
      <c r="FO142" s="28">
        <f t="shared" si="144"/>
        <v>0</v>
      </c>
      <c r="FP142" s="28">
        <f t="shared" si="144"/>
        <v>0</v>
      </c>
      <c r="FQ142" s="28">
        <f t="shared" si="144"/>
        <v>0</v>
      </c>
      <c r="FR142" s="28">
        <f t="shared" si="144"/>
        <v>0</v>
      </c>
      <c r="FS142" s="28">
        <f t="shared" si="144"/>
        <v>0</v>
      </c>
      <c r="FT142" s="28">
        <f t="shared" si="144"/>
        <v>0</v>
      </c>
      <c r="FU142" s="28">
        <f t="shared" si="144"/>
        <v>0</v>
      </c>
      <c r="FV142" s="28">
        <f t="shared" si="144"/>
        <v>0</v>
      </c>
      <c r="FW142" s="28">
        <f t="shared" si="144"/>
        <v>0</v>
      </c>
      <c r="FX142" s="28">
        <f t="shared" si="144"/>
        <v>0</v>
      </c>
      <c r="FY142" s="28"/>
      <c r="FZ142" s="42"/>
      <c r="GA142" s="48"/>
      <c r="GB142" s="42"/>
      <c r="GC142" s="42"/>
      <c r="GD142" s="42"/>
      <c r="GE142" s="5"/>
      <c r="GF142" s="5"/>
      <c r="GG142" s="5"/>
      <c r="GH142" s="5"/>
      <c r="GI142" s="5"/>
      <c r="GJ142" s="5"/>
      <c r="GK142" s="5"/>
      <c r="GL142" s="5"/>
      <c r="GM142" s="5"/>
    </row>
    <row r="143" spans="1:256" x14ac:dyDescent="0.2">
      <c r="A143" s="44"/>
      <c r="B143" s="2" t="s">
        <v>443</v>
      </c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3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  <c r="DB143" s="42"/>
      <c r="DC143" s="42"/>
      <c r="DD143" s="42"/>
      <c r="DE143" s="42"/>
      <c r="DF143" s="42"/>
      <c r="DG143" s="42"/>
      <c r="DH143" s="42"/>
      <c r="DI143" s="42"/>
      <c r="DJ143" s="42"/>
      <c r="DK143" s="42"/>
      <c r="DL143" s="42"/>
      <c r="DM143" s="42"/>
      <c r="DN143" s="42"/>
      <c r="DO143" s="42"/>
      <c r="DP143" s="42"/>
      <c r="DQ143" s="42"/>
      <c r="DR143" s="42"/>
      <c r="DS143" s="42"/>
      <c r="DT143" s="42"/>
      <c r="DU143" s="42"/>
      <c r="DV143" s="42"/>
      <c r="DW143" s="42"/>
      <c r="DX143" s="42"/>
      <c r="DY143" s="42"/>
      <c r="DZ143" s="42"/>
      <c r="EA143" s="42"/>
      <c r="EB143" s="42"/>
      <c r="EC143" s="42"/>
      <c r="ED143" s="42"/>
      <c r="EE143" s="42"/>
      <c r="EF143" s="42"/>
      <c r="EG143" s="42"/>
      <c r="EH143" s="42"/>
      <c r="EI143" s="42"/>
      <c r="EJ143" s="42"/>
      <c r="EK143" s="42"/>
      <c r="EL143" s="42"/>
      <c r="EM143" s="42"/>
      <c r="EN143" s="42"/>
      <c r="EO143" s="42"/>
      <c r="EP143" s="42"/>
      <c r="EQ143" s="42"/>
      <c r="ER143" s="42"/>
      <c r="ES143" s="42"/>
      <c r="ET143" s="42"/>
      <c r="EU143" s="42"/>
      <c r="EV143" s="42"/>
      <c r="EW143" s="42"/>
      <c r="EX143" s="42"/>
      <c r="EY143" s="42"/>
      <c r="EZ143" s="42"/>
      <c r="FA143" s="42"/>
      <c r="FB143" s="42"/>
      <c r="FC143" s="42"/>
      <c r="FD143" s="42"/>
      <c r="FE143" s="42"/>
      <c r="FF143" s="42"/>
      <c r="FG143" s="42"/>
      <c r="FH143" s="42"/>
      <c r="FI143" s="42"/>
      <c r="FJ143" s="42"/>
      <c r="FK143" s="42"/>
      <c r="FL143" s="42"/>
      <c r="FM143" s="42"/>
      <c r="FN143" s="42"/>
      <c r="FO143" s="42"/>
      <c r="FP143" s="42"/>
      <c r="FQ143" s="42"/>
      <c r="FR143" s="42"/>
      <c r="FS143" s="42"/>
      <c r="FT143" s="42"/>
      <c r="FU143" s="42"/>
      <c r="FV143" s="42"/>
      <c r="FW143" s="42"/>
      <c r="FX143" s="42"/>
      <c r="FY143" s="42"/>
      <c r="FZ143" s="42"/>
      <c r="GA143" s="28"/>
      <c r="GB143" s="48"/>
      <c r="GC143" s="48"/>
      <c r="GD143" s="48"/>
      <c r="GE143" s="48"/>
      <c r="GF143" s="48"/>
      <c r="GG143" s="5"/>
      <c r="GH143" s="48"/>
      <c r="GI143" s="48"/>
      <c r="GJ143" s="48"/>
      <c r="GK143" s="48"/>
      <c r="GL143" s="48"/>
      <c r="GM143" s="48"/>
    </row>
    <row r="144" spans="1:256" x14ac:dyDescent="0.2">
      <c r="A144" s="3" t="s">
        <v>444</v>
      </c>
      <c r="B144" s="2" t="s">
        <v>445</v>
      </c>
      <c r="C144" s="114">
        <f>MAX(C140,C142)</f>
        <v>7.51E-2</v>
      </c>
      <c r="D144" s="114">
        <f t="shared" ref="D144:BO144" si="145">MAX(D140,D142)</f>
        <v>0</v>
      </c>
      <c r="E144" s="114">
        <f t="shared" si="145"/>
        <v>0.1285</v>
      </c>
      <c r="F144" s="114">
        <f t="shared" si="145"/>
        <v>0</v>
      </c>
      <c r="G144" s="114">
        <f t="shared" si="145"/>
        <v>0</v>
      </c>
      <c r="H144" s="114">
        <f t="shared" si="145"/>
        <v>0</v>
      </c>
      <c r="I144" s="114">
        <f t="shared" si="145"/>
        <v>0.1085</v>
      </c>
      <c r="J144" s="114">
        <f t="shared" si="145"/>
        <v>8.9899999999999994E-2</v>
      </c>
      <c r="K144" s="114">
        <f t="shared" si="145"/>
        <v>3.1099999999999999E-2</v>
      </c>
      <c r="L144" s="114">
        <f t="shared" si="145"/>
        <v>5.4199999999999998E-2</v>
      </c>
      <c r="M144" s="114">
        <f t="shared" si="145"/>
        <v>0.14660000000000001</v>
      </c>
      <c r="N144" s="114">
        <f t="shared" si="145"/>
        <v>0</v>
      </c>
      <c r="O144" s="114">
        <f t="shared" si="145"/>
        <v>0</v>
      </c>
      <c r="P144" s="114">
        <f t="shared" si="145"/>
        <v>5.6800000000000003E-2</v>
      </c>
      <c r="Q144" s="114">
        <f t="shared" si="145"/>
        <v>8.0600000000000005E-2</v>
      </c>
      <c r="R144" s="114">
        <f t="shared" si="145"/>
        <v>0</v>
      </c>
      <c r="S144" s="114">
        <f t="shared" si="145"/>
        <v>2.6599999999999999E-2</v>
      </c>
      <c r="T144" s="114">
        <f t="shared" si="145"/>
        <v>0</v>
      </c>
      <c r="U144" s="114">
        <f t="shared" si="145"/>
        <v>5.9200000000000003E-2</v>
      </c>
      <c r="V144" s="114">
        <f t="shared" si="145"/>
        <v>4.3099999999999999E-2</v>
      </c>
      <c r="W144" s="115">
        <f t="shared" si="145"/>
        <v>4.7600000000000003E-2</v>
      </c>
      <c r="X144" s="114">
        <f t="shared" si="145"/>
        <v>0</v>
      </c>
      <c r="Y144" s="114">
        <f t="shared" si="145"/>
        <v>9.4E-2</v>
      </c>
      <c r="Z144" s="114">
        <f t="shared" si="145"/>
        <v>4.7199999999999999E-2</v>
      </c>
      <c r="AA144" s="114">
        <f t="shared" si="145"/>
        <v>0</v>
      </c>
      <c r="AB144" s="114">
        <f t="shared" si="145"/>
        <v>0</v>
      </c>
      <c r="AC144" s="114">
        <f t="shared" si="145"/>
        <v>0</v>
      </c>
      <c r="AD144" s="114">
        <f t="shared" si="145"/>
        <v>0</v>
      </c>
      <c r="AE144" s="114">
        <f t="shared" si="145"/>
        <v>0</v>
      </c>
      <c r="AF144" s="114">
        <f t="shared" si="145"/>
        <v>0</v>
      </c>
      <c r="AG144" s="114">
        <f t="shared" si="145"/>
        <v>0</v>
      </c>
      <c r="AH144" s="114">
        <f t="shared" si="145"/>
        <v>4.6300000000000001E-2</v>
      </c>
      <c r="AI144" s="114">
        <f t="shared" si="145"/>
        <v>1.03E-2</v>
      </c>
      <c r="AJ144" s="114">
        <f t="shared" si="145"/>
        <v>9.7799999999999998E-2</v>
      </c>
      <c r="AK144" s="114">
        <f t="shared" si="145"/>
        <v>0.1366</v>
      </c>
      <c r="AL144" s="114">
        <f t="shared" si="145"/>
        <v>0.13539999999999999</v>
      </c>
      <c r="AM144" s="114">
        <f t="shared" si="145"/>
        <v>6.88E-2</v>
      </c>
      <c r="AN144" s="114">
        <f t="shared" si="145"/>
        <v>0</v>
      </c>
      <c r="AO144" s="114">
        <f t="shared" si="145"/>
        <v>1.1000000000000001E-3</v>
      </c>
      <c r="AP144" s="114">
        <f t="shared" si="145"/>
        <v>0.11219999999999999</v>
      </c>
      <c r="AQ144" s="114">
        <f t="shared" si="145"/>
        <v>0</v>
      </c>
      <c r="AR144" s="114">
        <f t="shared" si="145"/>
        <v>0</v>
      </c>
      <c r="AS144" s="114">
        <f t="shared" si="145"/>
        <v>0</v>
      </c>
      <c r="AT144" s="114">
        <f t="shared" si="145"/>
        <v>0</v>
      </c>
      <c r="AU144" s="114">
        <f t="shared" si="145"/>
        <v>0</v>
      </c>
      <c r="AV144" s="114">
        <f t="shared" si="145"/>
        <v>0</v>
      </c>
      <c r="AW144" s="114">
        <f t="shared" si="145"/>
        <v>0</v>
      </c>
      <c r="AX144" s="114">
        <f t="shared" si="145"/>
        <v>0.39269999999999999</v>
      </c>
      <c r="AY144" s="114">
        <f t="shared" si="145"/>
        <v>1.44E-2</v>
      </c>
      <c r="AZ144" s="114">
        <f t="shared" si="145"/>
        <v>7.9100000000000004E-2</v>
      </c>
      <c r="BA144" s="114">
        <f t="shared" si="145"/>
        <v>0</v>
      </c>
      <c r="BB144" s="114">
        <f t="shared" si="145"/>
        <v>0</v>
      </c>
      <c r="BC144" s="114">
        <f t="shared" si="145"/>
        <v>3.3500000000000002E-2</v>
      </c>
      <c r="BD144" s="114">
        <f t="shared" si="145"/>
        <v>0</v>
      </c>
      <c r="BE144" s="114">
        <f t="shared" si="145"/>
        <v>0</v>
      </c>
      <c r="BF144" s="114">
        <f t="shared" si="145"/>
        <v>0</v>
      </c>
      <c r="BG144" s="114">
        <f t="shared" si="145"/>
        <v>5.21E-2</v>
      </c>
      <c r="BH144" s="114">
        <f t="shared" si="145"/>
        <v>0</v>
      </c>
      <c r="BI144" s="114">
        <f t="shared" si="145"/>
        <v>7.1099999999999997E-2</v>
      </c>
      <c r="BJ144" s="114">
        <f t="shared" si="145"/>
        <v>0</v>
      </c>
      <c r="BK144" s="114">
        <f t="shared" si="145"/>
        <v>0</v>
      </c>
      <c r="BL144" s="114">
        <f t="shared" si="145"/>
        <v>0</v>
      </c>
      <c r="BM144" s="114">
        <f t="shared" si="145"/>
        <v>5.5500000000000001E-2</v>
      </c>
      <c r="BN144" s="114">
        <f t="shared" si="145"/>
        <v>2.3599999999999999E-2</v>
      </c>
      <c r="BO144" s="114">
        <f t="shared" si="145"/>
        <v>1.67E-2</v>
      </c>
      <c r="BP144" s="114">
        <f t="shared" ref="BP144:EA144" si="146">MAX(BP140,BP142)</f>
        <v>1.8800000000000001E-2</v>
      </c>
      <c r="BQ144" s="114">
        <f t="shared" si="146"/>
        <v>6.4999999999999997E-3</v>
      </c>
      <c r="BR144" s="114">
        <f t="shared" si="146"/>
        <v>1.24E-2</v>
      </c>
      <c r="BS144" s="114">
        <f t="shared" si="146"/>
        <v>1.46E-2</v>
      </c>
      <c r="BT144" s="114">
        <f t="shared" si="146"/>
        <v>0</v>
      </c>
      <c r="BU144" s="114">
        <f t="shared" si="146"/>
        <v>0</v>
      </c>
      <c r="BV144" s="114">
        <f t="shared" si="146"/>
        <v>0</v>
      </c>
      <c r="BW144" s="114">
        <f t="shared" si="146"/>
        <v>0</v>
      </c>
      <c r="BX144" s="114">
        <f t="shared" si="146"/>
        <v>0</v>
      </c>
      <c r="BY144" s="114">
        <f t="shared" si="146"/>
        <v>0.1041</v>
      </c>
      <c r="BZ144" s="114">
        <f t="shared" si="146"/>
        <v>5.1000000000000004E-3</v>
      </c>
      <c r="CA144" s="114">
        <f t="shared" si="146"/>
        <v>2.75E-2</v>
      </c>
      <c r="CB144" s="114">
        <f t="shared" si="146"/>
        <v>0</v>
      </c>
      <c r="CC144" s="114">
        <f t="shared" si="146"/>
        <v>0</v>
      </c>
      <c r="CD144" s="114">
        <f t="shared" si="146"/>
        <v>1.6899999999999998E-2</v>
      </c>
      <c r="CE144" s="114">
        <f t="shared" si="146"/>
        <v>0</v>
      </c>
      <c r="CF144" s="114">
        <f t="shared" si="146"/>
        <v>0</v>
      </c>
      <c r="CG144" s="114">
        <f t="shared" si="146"/>
        <v>0</v>
      </c>
      <c r="CH144" s="114">
        <f t="shared" si="146"/>
        <v>6.0999999999999999E-2</v>
      </c>
      <c r="CI144" s="114">
        <f t="shared" si="146"/>
        <v>2.53E-2</v>
      </c>
      <c r="CJ144" s="114">
        <f t="shared" si="146"/>
        <v>7.5300000000000006E-2</v>
      </c>
      <c r="CK144" s="114">
        <f t="shared" si="146"/>
        <v>0</v>
      </c>
      <c r="CL144" s="114">
        <f t="shared" si="146"/>
        <v>0</v>
      </c>
      <c r="CM144" s="114">
        <f t="shared" si="146"/>
        <v>3.3500000000000002E-2</v>
      </c>
      <c r="CN144" s="114">
        <f t="shared" si="146"/>
        <v>0</v>
      </c>
      <c r="CO144" s="114">
        <f t="shared" si="146"/>
        <v>0</v>
      </c>
      <c r="CP144" s="114">
        <f t="shared" si="146"/>
        <v>0</v>
      </c>
      <c r="CQ144" s="114">
        <f t="shared" si="146"/>
        <v>5.45E-2</v>
      </c>
      <c r="CR144" s="114">
        <f t="shared" si="146"/>
        <v>0</v>
      </c>
      <c r="CS144" s="114">
        <f t="shared" si="146"/>
        <v>0</v>
      </c>
      <c r="CT144" s="114">
        <f t="shared" si="146"/>
        <v>9.6699999999999994E-2</v>
      </c>
      <c r="CU144" s="114">
        <f t="shared" si="146"/>
        <v>0</v>
      </c>
      <c r="CV144" s="114">
        <f t="shared" si="146"/>
        <v>1.41E-2</v>
      </c>
      <c r="CW144" s="114">
        <f t="shared" si="146"/>
        <v>0</v>
      </c>
      <c r="CX144" s="114">
        <f t="shared" si="146"/>
        <v>0</v>
      </c>
      <c r="CY144" s="114">
        <f t="shared" si="146"/>
        <v>0</v>
      </c>
      <c r="CZ144" s="114">
        <f t="shared" si="146"/>
        <v>1.7899999999999999E-2</v>
      </c>
      <c r="DA144" s="114">
        <f t="shared" si="146"/>
        <v>0</v>
      </c>
      <c r="DB144" s="114">
        <f t="shared" si="146"/>
        <v>0</v>
      </c>
      <c r="DC144" s="114">
        <f t="shared" si="146"/>
        <v>0</v>
      </c>
      <c r="DD144" s="114">
        <f t="shared" si="146"/>
        <v>1.01E-2</v>
      </c>
      <c r="DE144" s="114">
        <f t="shared" si="146"/>
        <v>0</v>
      </c>
      <c r="DF144" s="114">
        <f t="shared" si="146"/>
        <v>7.1999999999999998E-3</v>
      </c>
      <c r="DG144" s="114">
        <f t="shared" si="146"/>
        <v>0</v>
      </c>
      <c r="DH144" s="114">
        <f t="shared" si="146"/>
        <v>2.9999999999999997E-4</v>
      </c>
      <c r="DI144" s="114">
        <f t="shared" si="146"/>
        <v>4.7600000000000003E-2</v>
      </c>
      <c r="DJ144" s="114">
        <f t="shared" si="146"/>
        <v>0</v>
      </c>
      <c r="DK144" s="114">
        <f t="shared" si="146"/>
        <v>3.44E-2</v>
      </c>
      <c r="DL144" s="114">
        <f t="shared" si="146"/>
        <v>4.1099999999999998E-2</v>
      </c>
      <c r="DM144" s="114">
        <f t="shared" si="146"/>
        <v>1.6299999999999999E-2</v>
      </c>
      <c r="DN144" s="114">
        <f t="shared" si="146"/>
        <v>3.6400000000000002E-2</v>
      </c>
      <c r="DO144" s="114">
        <f t="shared" si="146"/>
        <v>6.5799999999999997E-2</v>
      </c>
      <c r="DP144" s="114">
        <f t="shared" si="146"/>
        <v>0</v>
      </c>
      <c r="DQ144" s="114">
        <f t="shared" si="146"/>
        <v>2.7400000000000001E-2</v>
      </c>
      <c r="DR144" s="114">
        <f t="shared" si="146"/>
        <v>9.7900000000000001E-2</v>
      </c>
      <c r="DS144" s="114">
        <f t="shared" si="146"/>
        <v>9.1800000000000007E-2</v>
      </c>
      <c r="DT144" s="114">
        <f t="shared" si="146"/>
        <v>6.8900000000000003E-2</v>
      </c>
      <c r="DU144" s="114">
        <f t="shared" si="146"/>
        <v>5.4999999999999997E-3</v>
      </c>
      <c r="DV144" s="114">
        <f t="shared" si="146"/>
        <v>2.12E-2</v>
      </c>
      <c r="DW144" s="114">
        <f t="shared" si="146"/>
        <v>6.1999999999999998E-3</v>
      </c>
      <c r="DX144" s="114">
        <f t="shared" si="146"/>
        <v>0</v>
      </c>
      <c r="DY144" s="114">
        <f t="shared" si="146"/>
        <v>0</v>
      </c>
      <c r="DZ144" s="114">
        <f t="shared" si="146"/>
        <v>0</v>
      </c>
      <c r="EA144" s="114">
        <f t="shared" si="146"/>
        <v>0</v>
      </c>
      <c r="EB144" s="114">
        <f t="shared" ref="EB144:FX144" si="147">MAX(EB140,EB142)</f>
        <v>6.1999999999999998E-3</v>
      </c>
      <c r="EC144" s="114">
        <f t="shared" si="147"/>
        <v>0</v>
      </c>
      <c r="ED144" s="114">
        <f t="shared" si="147"/>
        <v>0</v>
      </c>
      <c r="EE144" s="114">
        <f t="shared" si="147"/>
        <v>5.28E-2</v>
      </c>
      <c r="EF144" s="114">
        <f t="shared" si="147"/>
        <v>6.6500000000000004E-2</v>
      </c>
      <c r="EG144" s="114">
        <f t="shared" si="147"/>
        <v>6.9900000000000004E-2</v>
      </c>
      <c r="EH144" s="114">
        <f t="shared" si="147"/>
        <v>2.2599999999999999E-2</v>
      </c>
      <c r="EI144" s="114">
        <f t="shared" si="147"/>
        <v>8.7800000000000003E-2</v>
      </c>
      <c r="EJ144" s="114">
        <f t="shared" si="147"/>
        <v>0</v>
      </c>
      <c r="EK144" s="114">
        <f t="shared" si="147"/>
        <v>0</v>
      </c>
      <c r="EL144" s="114">
        <f t="shared" si="147"/>
        <v>0</v>
      </c>
      <c r="EM144" s="114">
        <f t="shared" si="147"/>
        <v>4.6100000000000002E-2</v>
      </c>
      <c r="EN144" s="114">
        <f t="shared" si="147"/>
        <v>8.14E-2</v>
      </c>
      <c r="EO144" s="114">
        <f t="shared" si="147"/>
        <v>0</v>
      </c>
      <c r="EP144" s="114">
        <f t="shared" si="147"/>
        <v>0</v>
      </c>
      <c r="EQ144" s="114">
        <f t="shared" si="147"/>
        <v>0</v>
      </c>
      <c r="ER144" s="114">
        <f t="shared" si="147"/>
        <v>0</v>
      </c>
      <c r="ES144" s="114">
        <f t="shared" si="147"/>
        <v>8.09E-2</v>
      </c>
      <c r="ET144" s="114">
        <f t="shared" si="147"/>
        <v>5.7200000000000001E-2</v>
      </c>
      <c r="EU144" s="114">
        <f t="shared" si="147"/>
        <v>0.1414</v>
      </c>
      <c r="EV144" s="114">
        <f t="shared" si="147"/>
        <v>5.4100000000000002E-2</v>
      </c>
      <c r="EW144" s="114">
        <f t="shared" si="147"/>
        <v>0</v>
      </c>
      <c r="EX144" s="114">
        <f t="shared" si="147"/>
        <v>1.5699999999999999E-2</v>
      </c>
      <c r="EY144" s="114">
        <f t="shared" si="147"/>
        <v>1.6E-2</v>
      </c>
      <c r="EZ144" s="114">
        <f t="shared" si="147"/>
        <v>5.3199999999999997E-2</v>
      </c>
      <c r="FA144" s="114">
        <f t="shared" si="147"/>
        <v>0</v>
      </c>
      <c r="FB144" s="114">
        <f t="shared" si="147"/>
        <v>0.03</v>
      </c>
      <c r="FC144" s="114">
        <f t="shared" si="147"/>
        <v>0</v>
      </c>
      <c r="FD144" s="114">
        <f t="shared" si="147"/>
        <v>0</v>
      </c>
      <c r="FE144" s="114">
        <f t="shared" si="147"/>
        <v>0</v>
      </c>
      <c r="FF144" s="114">
        <f t="shared" si="147"/>
        <v>0</v>
      </c>
      <c r="FG144" s="114">
        <f t="shared" si="147"/>
        <v>0</v>
      </c>
      <c r="FH144" s="114">
        <f t="shared" si="147"/>
        <v>0</v>
      </c>
      <c r="FI144" s="114">
        <f t="shared" si="147"/>
        <v>5.0200000000000002E-2</v>
      </c>
      <c r="FJ144" s="114">
        <f t="shared" si="147"/>
        <v>0</v>
      </c>
      <c r="FK144" s="114">
        <f t="shared" si="147"/>
        <v>1.5900000000000001E-2</v>
      </c>
      <c r="FL144" s="114">
        <f t="shared" si="147"/>
        <v>0</v>
      </c>
      <c r="FM144" s="114">
        <f t="shared" si="147"/>
        <v>0</v>
      </c>
      <c r="FN144" s="114">
        <f t="shared" si="147"/>
        <v>5.74E-2</v>
      </c>
      <c r="FO144" s="114">
        <f t="shared" si="147"/>
        <v>0</v>
      </c>
      <c r="FP144" s="114">
        <f t="shared" si="147"/>
        <v>8.3299999999999999E-2</v>
      </c>
      <c r="FQ144" s="114">
        <f t="shared" si="147"/>
        <v>2.5399999999999999E-2</v>
      </c>
      <c r="FR144" s="114">
        <f t="shared" si="147"/>
        <v>0</v>
      </c>
      <c r="FS144" s="114">
        <f t="shared" si="147"/>
        <v>0</v>
      </c>
      <c r="FT144" s="114">
        <f t="shared" si="147"/>
        <v>0</v>
      </c>
      <c r="FU144" s="114">
        <f t="shared" si="147"/>
        <v>6.8699999999999997E-2</v>
      </c>
      <c r="FV144" s="114">
        <f t="shared" si="147"/>
        <v>1.9900000000000001E-2</v>
      </c>
      <c r="FW144" s="114">
        <f t="shared" si="147"/>
        <v>2.4799999999999999E-2</v>
      </c>
      <c r="FX144" s="114">
        <f t="shared" si="147"/>
        <v>0</v>
      </c>
      <c r="FY144" s="28"/>
      <c r="FZ144" s="42"/>
      <c r="GA144" s="42"/>
      <c r="GB144" s="28"/>
      <c r="GC144" s="28"/>
      <c r="GD144" s="28"/>
      <c r="GE144" s="101"/>
      <c r="GF144" s="101"/>
      <c r="GG144" s="5"/>
      <c r="GH144" s="5"/>
      <c r="GI144" s="5"/>
      <c r="GJ144" s="5"/>
      <c r="GK144" s="5"/>
      <c r="GL144" s="5"/>
      <c r="GM144" s="5"/>
    </row>
    <row r="145" spans="1:195" x14ac:dyDescent="0.2">
      <c r="A145" s="44"/>
      <c r="B145" s="2" t="s">
        <v>446</v>
      </c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3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  <c r="DB145" s="42"/>
      <c r="DC145" s="42"/>
      <c r="DD145" s="42"/>
      <c r="DE145" s="42"/>
      <c r="DF145" s="42"/>
      <c r="DG145" s="42"/>
      <c r="DH145" s="42"/>
      <c r="DI145" s="42"/>
      <c r="DJ145" s="42"/>
      <c r="DK145" s="42"/>
      <c r="DL145" s="42"/>
      <c r="DM145" s="42"/>
      <c r="DN145" s="42"/>
      <c r="DO145" s="42"/>
      <c r="DP145" s="42"/>
      <c r="DQ145" s="42"/>
      <c r="DR145" s="42"/>
      <c r="DS145" s="42"/>
      <c r="DT145" s="42"/>
      <c r="DU145" s="42"/>
      <c r="DV145" s="42"/>
      <c r="DW145" s="42"/>
      <c r="DX145" s="42"/>
      <c r="DY145" s="42"/>
      <c r="DZ145" s="42"/>
      <c r="EA145" s="42"/>
      <c r="EB145" s="42"/>
      <c r="EC145" s="42"/>
      <c r="ED145" s="42"/>
      <c r="EE145" s="42"/>
      <c r="EF145" s="42"/>
      <c r="EG145" s="42"/>
      <c r="EH145" s="42"/>
      <c r="EI145" s="42"/>
      <c r="EJ145" s="42"/>
      <c r="EK145" s="42"/>
      <c r="EL145" s="42"/>
      <c r="EM145" s="42"/>
      <c r="EN145" s="42"/>
      <c r="EO145" s="42"/>
      <c r="EP145" s="42"/>
      <c r="EQ145" s="42"/>
      <c r="ER145" s="42"/>
      <c r="ES145" s="42"/>
      <c r="ET145" s="42"/>
      <c r="EU145" s="42"/>
      <c r="EV145" s="42"/>
      <c r="EW145" s="42"/>
      <c r="EX145" s="42"/>
      <c r="EY145" s="42"/>
      <c r="EZ145" s="42"/>
      <c r="FA145" s="42"/>
      <c r="FB145" s="42"/>
      <c r="FC145" s="42"/>
      <c r="FD145" s="42"/>
      <c r="FE145" s="42"/>
      <c r="FF145" s="42"/>
      <c r="FG145" s="42"/>
      <c r="FH145" s="42"/>
      <c r="FI145" s="42"/>
      <c r="FJ145" s="42"/>
      <c r="FK145" s="42"/>
      <c r="FL145" s="42"/>
      <c r="FM145" s="42"/>
      <c r="FN145" s="42"/>
      <c r="FO145" s="42"/>
      <c r="FP145" s="42"/>
      <c r="FQ145" s="42"/>
      <c r="FR145" s="42"/>
      <c r="FS145" s="42"/>
      <c r="FT145" s="42"/>
      <c r="FU145" s="42"/>
      <c r="FV145" s="42"/>
      <c r="FW145" s="42"/>
      <c r="FX145" s="42"/>
      <c r="FY145" s="42"/>
      <c r="FZ145" s="42"/>
      <c r="GA145" s="42"/>
      <c r="GB145" s="42"/>
      <c r="GC145" s="42"/>
      <c r="GD145" s="42"/>
      <c r="GE145" s="5"/>
      <c r="GF145" s="5"/>
      <c r="GG145" s="5"/>
      <c r="GH145" s="5"/>
      <c r="GI145" s="5"/>
      <c r="GJ145" s="5"/>
      <c r="GK145" s="5"/>
      <c r="GL145" s="5"/>
      <c r="GM145" s="5"/>
    </row>
    <row r="146" spans="1:195" x14ac:dyDescent="0.2">
      <c r="A146" s="3" t="s">
        <v>447</v>
      </c>
      <c r="B146" s="2" t="s">
        <v>448</v>
      </c>
      <c r="C146" s="28">
        <f>MIN(0.3,(C139+C144))</f>
        <v>0.1951</v>
      </c>
      <c r="D146" s="28">
        <f t="shared" ref="D146:BO146" si="148">MIN(0.3,(D139+D144))</f>
        <v>0.12</v>
      </c>
      <c r="E146" s="28">
        <f t="shared" si="148"/>
        <v>0.2485</v>
      </c>
      <c r="F146" s="28">
        <f t="shared" si="148"/>
        <v>0.12</v>
      </c>
      <c r="G146" s="28">
        <f t="shared" si="148"/>
        <v>0.12</v>
      </c>
      <c r="H146" s="28">
        <f t="shared" si="148"/>
        <v>0.12</v>
      </c>
      <c r="I146" s="28">
        <f t="shared" si="148"/>
        <v>0.22849999999999998</v>
      </c>
      <c r="J146" s="28">
        <f t="shared" si="148"/>
        <v>0.20989999999999998</v>
      </c>
      <c r="K146" s="28">
        <f t="shared" si="148"/>
        <v>0.15109999999999998</v>
      </c>
      <c r="L146" s="28">
        <f t="shared" si="148"/>
        <v>0.17419999999999999</v>
      </c>
      <c r="M146" s="28">
        <f t="shared" si="148"/>
        <v>0.2666</v>
      </c>
      <c r="N146" s="28">
        <f t="shared" si="148"/>
        <v>0.12</v>
      </c>
      <c r="O146" s="28">
        <f t="shared" si="148"/>
        <v>0.12</v>
      </c>
      <c r="P146" s="28">
        <f t="shared" si="148"/>
        <v>0.17680000000000001</v>
      </c>
      <c r="Q146" s="28">
        <f t="shared" si="148"/>
        <v>0.2006</v>
      </c>
      <c r="R146" s="28">
        <f t="shared" si="148"/>
        <v>0.12</v>
      </c>
      <c r="S146" s="28">
        <f t="shared" si="148"/>
        <v>0.14660000000000001</v>
      </c>
      <c r="T146" s="28">
        <f t="shared" si="148"/>
        <v>0.12</v>
      </c>
      <c r="U146" s="28">
        <f t="shared" si="148"/>
        <v>0.1792</v>
      </c>
      <c r="V146" s="28">
        <f t="shared" si="148"/>
        <v>0.16309999999999999</v>
      </c>
      <c r="W146" s="29">
        <f t="shared" si="148"/>
        <v>0.1676</v>
      </c>
      <c r="X146" s="28">
        <f t="shared" si="148"/>
        <v>0.12</v>
      </c>
      <c r="Y146" s="28">
        <f t="shared" si="148"/>
        <v>0.214</v>
      </c>
      <c r="Z146" s="28">
        <f t="shared" si="148"/>
        <v>0.16719999999999999</v>
      </c>
      <c r="AA146" s="28">
        <f t="shared" si="148"/>
        <v>0.12</v>
      </c>
      <c r="AB146" s="28">
        <f t="shared" si="148"/>
        <v>0.12</v>
      </c>
      <c r="AC146" s="28">
        <f t="shared" si="148"/>
        <v>0.12</v>
      </c>
      <c r="AD146" s="28">
        <f t="shared" si="148"/>
        <v>0.12</v>
      </c>
      <c r="AE146" s="28">
        <f t="shared" si="148"/>
        <v>0.12</v>
      </c>
      <c r="AF146" s="28">
        <f t="shared" si="148"/>
        <v>0.12</v>
      </c>
      <c r="AG146" s="28">
        <f t="shared" si="148"/>
        <v>0.12</v>
      </c>
      <c r="AH146" s="28">
        <f t="shared" si="148"/>
        <v>0.1663</v>
      </c>
      <c r="AI146" s="28">
        <f t="shared" si="148"/>
        <v>0.1303</v>
      </c>
      <c r="AJ146" s="28">
        <f t="shared" si="148"/>
        <v>0.21779999999999999</v>
      </c>
      <c r="AK146" s="28">
        <f t="shared" si="148"/>
        <v>0.25659999999999999</v>
      </c>
      <c r="AL146" s="28">
        <f t="shared" si="148"/>
        <v>0.25539999999999996</v>
      </c>
      <c r="AM146" s="28">
        <f t="shared" si="148"/>
        <v>0.1888</v>
      </c>
      <c r="AN146" s="28">
        <f t="shared" si="148"/>
        <v>0.12</v>
      </c>
      <c r="AO146" s="28">
        <f t="shared" si="148"/>
        <v>0.1211</v>
      </c>
      <c r="AP146" s="28">
        <f t="shared" si="148"/>
        <v>0.23219999999999999</v>
      </c>
      <c r="AQ146" s="28">
        <f t="shared" si="148"/>
        <v>0.12</v>
      </c>
      <c r="AR146" s="28">
        <f t="shared" si="148"/>
        <v>0.12</v>
      </c>
      <c r="AS146" s="28">
        <f t="shared" si="148"/>
        <v>0.12</v>
      </c>
      <c r="AT146" s="28">
        <f t="shared" si="148"/>
        <v>0.12</v>
      </c>
      <c r="AU146" s="28">
        <f t="shared" si="148"/>
        <v>0.12</v>
      </c>
      <c r="AV146" s="28">
        <f t="shared" si="148"/>
        <v>0.12</v>
      </c>
      <c r="AW146" s="28">
        <f t="shared" si="148"/>
        <v>0.12</v>
      </c>
      <c r="AX146" s="28">
        <f t="shared" si="148"/>
        <v>0.3</v>
      </c>
      <c r="AY146" s="28">
        <f t="shared" si="148"/>
        <v>0.13439999999999999</v>
      </c>
      <c r="AZ146" s="28">
        <f t="shared" si="148"/>
        <v>0.1991</v>
      </c>
      <c r="BA146" s="28">
        <f t="shared" si="148"/>
        <v>0.12</v>
      </c>
      <c r="BB146" s="28">
        <f t="shared" si="148"/>
        <v>0.12</v>
      </c>
      <c r="BC146" s="28">
        <f t="shared" si="148"/>
        <v>0.1535</v>
      </c>
      <c r="BD146" s="28">
        <f t="shared" si="148"/>
        <v>0.12</v>
      </c>
      <c r="BE146" s="28">
        <f t="shared" si="148"/>
        <v>0.12</v>
      </c>
      <c r="BF146" s="28">
        <f t="shared" si="148"/>
        <v>0.12</v>
      </c>
      <c r="BG146" s="28">
        <f t="shared" si="148"/>
        <v>0.1721</v>
      </c>
      <c r="BH146" s="28">
        <f t="shared" si="148"/>
        <v>0.12</v>
      </c>
      <c r="BI146" s="28">
        <f t="shared" si="148"/>
        <v>0.19109999999999999</v>
      </c>
      <c r="BJ146" s="28">
        <f t="shared" si="148"/>
        <v>0.12</v>
      </c>
      <c r="BK146" s="28">
        <f t="shared" si="148"/>
        <v>0.12</v>
      </c>
      <c r="BL146" s="28">
        <f t="shared" si="148"/>
        <v>0.12</v>
      </c>
      <c r="BM146" s="28">
        <f t="shared" si="148"/>
        <v>0.17549999999999999</v>
      </c>
      <c r="BN146" s="28">
        <f t="shared" si="148"/>
        <v>0.14360000000000001</v>
      </c>
      <c r="BO146" s="28">
        <f t="shared" si="148"/>
        <v>0.13669999999999999</v>
      </c>
      <c r="BP146" s="28">
        <f t="shared" ref="BP146:EA146" si="149">MIN(0.3,(BP139+BP144))</f>
        <v>0.13880000000000001</v>
      </c>
      <c r="BQ146" s="28">
        <f t="shared" si="149"/>
        <v>0.1265</v>
      </c>
      <c r="BR146" s="28">
        <f t="shared" si="149"/>
        <v>0.13239999999999999</v>
      </c>
      <c r="BS146" s="28">
        <f t="shared" si="149"/>
        <v>0.1346</v>
      </c>
      <c r="BT146" s="28">
        <f t="shared" si="149"/>
        <v>0.12</v>
      </c>
      <c r="BU146" s="28">
        <f t="shared" si="149"/>
        <v>0.12</v>
      </c>
      <c r="BV146" s="28">
        <f t="shared" si="149"/>
        <v>0.12</v>
      </c>
      <c r="BW146" s="28">
        <f t="shared" si="149"/>
        <v>0.12</v>
      </c>
      <c r="BX146" s="28">
        <f t="shared" si="149"/>
        <v>0.12</v>
      </c>
      <c r="BY146" s="28">
        <f t="shared" si="149"/>
        <v>0.22409999999999999</v>
      </c>
      <c r="BZ146" s="28">
        <f t="shared" si="149"/>
        <v>0.12509999999999999</v>
      </c>
      <c r="CA146" s="28">
        <f t="shared" si="149"/>
        <v>0.14749999999999999</v>
      </c>
      <c r="CB146" s="28">
        <f t="shared" si="149"/>
        <v>0.12</v>
      </c>
      <c r="CC146" s="28">
        <f t="shared" si="149"/>
        <v>0.12</v>
      </c>
      <c r="CD146" s="28">
        <f t="shared" si="149"/>
        <v>0.13689999999999999</v>
      </c>
      <c r="CE146" s="28">
        <f t="shared" si="149"/>
        <v>0.12</v>
      </c>
      <c r="CF146" s="28">
        <f t="shared" si="149"/>
        <v>0.12</v>
      </c>
      <c r="CG146" s="28">
        <f t="shared" si="149"/>
        <v>0.12</v>
      </c>
      <c r="CH146" s="28">
        <f t="shared" si="149"/>
        <v>0.18099999999999999</v>
      </c>
      <c r="CI146" s="28">
        <f t="shared" si="149"/>
        <v>0.14529999999999998</v>
      </c>
      <c r="CJ146" s="28">
        <f t="shared" si="149"/>
        <v>0.1953</v>
      </c>
      <c r="CK146" s="28">
        <f t="shared" si="149"/>
        <v>0.12</v>
      </c>
      <c r="CL146" s="28">
        <f t="shared" si="149"/>
        <v>0.12</v>
      </c>
      <c r="CM146" s="28">
        <f t="shared" si="149"/>
        <v>0.1535</v>
      </c>
      <c r="CN146" s="28">
        <f t="shared" si="149"/>
        <v>0.12</v>
      </c>
      <c r="CO146" s="28">
        <f t="shared" si="149"/>
        <v>0.12</v>
      </c>
      <c r="CP146" s="28">
        <f t="shared" si="149"/>
        <v>0.12</v>
      </c>
      <c r="CQ146" s="28">
        <f t="shared" si="149"/>
        <v>0.17449999999999999</v>
      </c>
      <c r="CR146" s="28">
        <f t="shared" si="149"/>
        <v>0.12</v>
      </c>
      <c r="CS146" s="28">
        <f t="shared" si="149"/>
        <v>0.12</v>
      </c>
      <c r="CT146" s="28">
        <f t="shared" si="149"/>
        <v>0.2167</v>
      </c>
      <c r="CU146" s="28">
        <f t="shared" si="149"/>
        <v>0.12</v>
      </c>
      <c r="CV146" s="28">
        <f t="shared" si="149"/>
        <v>0.1341</v>
      </c>
      <c r="CW146" s="28">
        <f t="shared" si="149"/>
        <v>0.12</v>
      </c>
      <c r="CX146" s="28">
        <f t="shared" si="149"/>
        <v>0.12</v>
      </c>
      <c r="CY146" s="28">
        <f t="shared" si="149"/>
        <v>0.12</v>
      </c>
      <c r="CZ146" s="28">
        <f t="shared" si="149"/>
        <v>0.13789999999999999</v>
      </c>
      <c r="DA146" s="28">
        <f t="shared" si="149"/>
        <v>0.12</v>
      </c>
      <c r="DB146" s="28">
        <f t="shared" si="149"/>
        <v>0.12</v>
      </c>
      <c r="DC146" s="28">
        <f t="shared" si="149"/>
        <v>0.12</v>
      </c>
      <c r="DD146" s="28">
        <f t="shared" si="149"/>
        <v>0.13009999999999999</v>
      </c>
      <c r="DE146" s="28">
        <f t="shared" si="149"/>
        <v>0.12</v>
      </c>
      <c r="DF146" s="28">
        <f t="shared" si="149"/>
        <v>0.12720000000000001</v>
      </c>
      <c r="DG146" s="28">
        <f t="shared" si="149"/>
        <v>0.12</v>
      </c>
      <c r="DH146" s="28">
        <f t="shared" si="149"/>
        <v>0.12029999999999999</v>
      </c>
      <c r="DI146" s="28">
        <f t="shared" si="149"/>
        <v>0.1676</v>
      </c>
      <c r="DJ146" s="28">
        <f t="shared" si="149"/>
        <v>0.12</v>
      </c>
      <c r="DK146" s="28">
        <f t="shared" si="149"/>
        <v>0.15439999999999998</v>
      </c>
      <c r="DL146" s="28">
        <f t="shared" si="149"/>
        <v>0.16109999999999999</v>
      </c>
      <c r="DM146" s="28">
        <f t="shared" si="149"/>
        <v>0.1363</v>
      </c>
      <c r="DN146" s="28">
        <f t="shared" si="149"/>
        <v>0.15639999999999998</v>
      </c>
      <c r="DO146" s="28">
        <f t="shared" si="149"/>
        <v>0.18579999999999999</v>
      </c>
      <c r="DP146" s="28">
        <f t="shared" si="149"/>
        <v>0.12</v>
      </c>
      <c r="DQ146" s="28">
        <f t="shared" si="149"/>
        <v>0.1474</v>
      </c>
      <c r="DR146" s="28">
        <f t="shared" si="149"/>
        <v>0.21789999999999998</v>
      </c>
      <c r="DS146" s="28">
        <f t="shared" si="149"/>
        <v>0.21179999999999999</v>
      </c>
      <c r="DT146" s="28">
        <f t="shared" si="149"/>
        <v>0.18890000000000001</v>
      </c>
      <c r="DU146" s="28">
        <f t="shared" si="149"/>
        <v>0.1255</v>
      </c>
      <c r="DV146" s="28">
        <f t="shared" si="149"/>
        <v>0.14119999999999999</v>
      </c>
      <c r="DW146" s="28">
        <f t="shared" si="149"/>
        <v>0.12620000000000001</v>
      </c>
      <c r="DX146" s="28">
        <f t="shared" si="149"/>
        <v>0.12</v>
      </c>
      <c r="DY146" s="28">
        <f t="shared" si="149"/>
        <v>0.12</v>
      </c>
      <c r="DZ146" s="28">
        <f t="shared" si="149"/>
        <v>0.12</v>
      </c>
      <c r="EA146" s="28">
        <f t="shared" si="149"/>
        <v>0.12</v>
      </c>
      <c r="EB146" s="28">
        <f t="shared" ref="EB146:FX146" si="150">MIN(0.3,(EB139+EB144))</f>
        <v>0.12620000000000001</v>
      </c>
      <c r="EC146" s="28">
        <f t="shared" si="150"/>
        <v>0.12</v>
      </c>
      <c r="ED146" s="28">
        <f t="shared" si="150"/>
        <v>0.12</v>
      </c>
      <c r="EE146" s="28">
        <f t="shared" si="150"/>
        <v>0.17280000000000001</v>
      </c>
      <c r="EF146" s="28">
        <f t="shared" si="150"/>
        <v>0.1865</v>
      </c>
      <c r="EG146" s="28">
        <f t="shared" si="150"/>
        <v>0.18990000000000001</v>
      </c>
      <c r="EH146" s="28">
        <f t="shared" si="150"/>
        <v>0.1426</v>
      </c>
      <c r="EI146" s="28">
        <f t="shared" si="150"/>
        <v>0.20779999999999998</v>
      </c>
      <c r="EJ146" s="28">
        <f t="shared" si="150"/>
        <v>0.12</v>
      </c>
      <c r="EK146" s="28">
        <f t="shared" si="150"/>
        <v>0.12</v>
      </c>
      <c r="EL146" s="28">
        <f t="shared" si="150"/>
        <v>0.12</v>
      </c>
      <c r="EM146" s="28">
        <f t="shared" si="150"/>
        <v>0.1661</v>
      </c>
      <c r="EN146" s="28">
        <f t="shared" si="150"/>
        <v>0.2014</v>
      </c>
      <c r="EO146" s="28">
        <f t="shared" si="150"/>
        <v>0.12</v>
      </c>
      <c r="EP146" s="28">
        <f t="shared" si="150"/>
        <v>0.12</v>
      </c>
      <c r="EQ146" s="28">
        <f t="shared" si="150"/>
        <v>0.12</v>
      </c>
      <c r="ER146" s="28">
        <f t="shared" si="150"/>
        <v>0.12</v>
      </c>
      <c r="ES146" s="28">
        <f t="shared" si="150"/>
        <v>0.2009</v>
      </c>
      <c r="ET146" s="28">
        <f t="shared" si="150"/>
        <v>0.1772</v>
      </c>
      <c r="EU146" s="28">
        <f t="shared" si="150"/>
        <v>0.26139999999999997</v>
      </c>
      <c r="EV146" s="28">
        <f t="shared" si="150"/>
        <v>0.1741</v>
      </c>
      <c r="EW146" s="28">
        <f t="shared" si="150"/>
        <v>0.12</v>
      </c>
      <c r="EX146" s="28">
        <f t="shared" si="150"/>
        <v>0.13569999999999999</v>
      </c>
      <c r="EY146" s="28">
        <f t="shared" si="150"/>
        <v>0.13600000000000001</v>
      </c>
      <c r="EZ146" s="28">
        <f t="shared" si="150"/>
        <v>0.17319999999999999</v>
      </c>
      <c r="FA146" s="28">
        <f t="shared" si="150"/>
        <v>0.12</v>
      </c>
      <c r="FB146" s="28">
        <f t="shared" si="150"/>
        <v>0.15</v>
      </c>
      <c r="FC146" s="28">
        <f t="shared" si="150"/>
        <v>0.12</v>
      </c>
      <c r="FD146" s="28">
        <f t="shared" si="150"/>
        <v>0.12</v>
      </c>
      <c r="FE146" s="28">
        <f t="shared" si="150"/>
        <v>0.12</v>
      </c>
      <c r="FF146" s="28">
        <f t="shared" si="150"/>
        <v>0.12</v>
      </c>
      <c r="FG146" s="28">
        <f t="shared" si="150"/>
        <v>0.12</v>
      </c>
      <c r="FH146" s="28">
        <f t="shared" si="150"/>
        <v>0.12</v>
      </c>
      <c r="FI146" s="28">
        <f t="shared" si="150"/>
        <v>0.17019999999999999</v>
      </c>
      <c r="FJ146" s="28">
        <f t="shared" si="150"/>
        <v>0.12</v>
      </c>
      <c r="FK146" s="28">
        <f t="shared" si="150"/>
        <v>0.13589999999999999</v>
      </c>
      <c r="FL146" s="28">
        <f t="shared" si="150"/>
        <v>0.12</v>
      </c>
      <c r="FM146" s="28">
        <f t="shared" si="150"/>
        <v>0.12</v>
      </c>
      <c r="FN146" s="28">
        <f t="shared" si="150"/>
        <v>0.1774</v>
      </c>
      <c r="FO146" s="28">
        <f t="shared" si="150"/>
        <v>0.12</v>
      </c>
      <c r="FP146" s="28">
        <f t="shared" si="150"/>
        <v>0.20329999999999998</v>
      </c>
      <c r="FQ146" s="28">
        <f t="shared" si="150"/>
        <v>0.1454</v>
      </c>
      <c r="FR146" s="28">
        <f t="shared" si="150"/>
        <v>0.12</v>
      </c>
      <c r="FS146" s="28">
        <f t="shared" si="150"/>
        <v>0.12</v>
      </c>
      <c r="FT146" s="28">
        <f t="shared" si="150"/>
        <v>0.12</v>
      </c>
      <c r="FU146" s="28">
        <f t="shared" si="150"/>
        <v>0.18869999999999998</v>
      </c>
      <c r="FV146" s="28">
        <f t="shared" si="150"/>
        <v>0.1399</v>
      </c>
      <c r="FW146" s="28">
        <f t="shared" si="150"/>
        <v>0.14479999999999998</v>
      </c>
      <c r="FX146" s="28">
        <f t="shared" si="150"/>
        <v>0.12</v>
      </c>
      <c r="FY146" s="114"/>
      <c r="FZ146" s="28"/>
      <c r="GA146" s="42"/>
      <c r="GB146" s="42"/>
      <c r="GC146" s="42"/>
      <c r="GD146" s="42"/>
      <c r="GE146" s="5"/>
      <c r="GF146" s="5"/>
      <c r="GG146" s="5"/>
      <c r="GH146" s="5"/>
      <c r="GI146" s="5"/>
      <c r="GJ146" s="5"/>
      <c r="GK146" s="5"/>
      <c r="GL146" s="5"/>
      <c r="GM146" s="5"/>
    </row>
    <row r="147" spans="1:195" x14ac:dyDescent="0.2">
      <c r="A147" s="44"/>
      <c r="B147" s="2" t="s">
        <v>449</v>
      </c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3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  <c r="DB147" s="42"/>
      <c r="DC147" s="42"/>
      <c r="DD147" s="42"/>
      <c r="DE147" s="42"/>
      <c r="DF147" s="42"/>
      <c r="DG147" s="42"/>
      <c r="DH147" s="42"/>
      <c r="DI147" s="42"/>
      <c r="DJ147" s="42"/>
      <c r="DK147" s="42"/>
      <c r="DL147" s="42"/>
      <c r="DM147" s="42"/>
      <c r="DN147" s="42"/>
      <c r="DO147" s="42"/>
      <c r="DP147" s="42"/>
      <c r="DQ147" s="42"/>
      <c r="DR147" s="42"/>
      <c r="DS147" s="42"/>
      <c r="DT147" s="42"/>
      <c r="DU147" s="42"/>
      <c r="DV147" s="42"/>
      <c r="DW147" s="42"/>
      <c r="DX147" s="42"/>
      <c r="DY147" s="42"/>
      <c r="DZ147" s="42"/>
      <c r="EA147" s="42"/>
      <c r="EB147" s="42"/>
      <c r="EC147" s="42"/>
      <c r="ED147" s="42"/>
      <c r="EE147" s="42"/>
      <c r="EF147" s="42"/>
      <c r="EG147" s="42"/>
      <c r="EH147" s="42"/>
      <c r="EI147" s="42"/>
      <c r="EJ147" s="42"/>
      <c r="EK147" s="42"/>
      <c r="EL147" s="42"/>
      <c r="EM147" s="42"/>
      <c r="EN147" s="42"/>
      <c r="EO147" s="42"/>
      <c r="EP147" s="42"/>
      <c r="EQ147" s="42"/>
      <c r="ER147" s="42"/>
      <c r="ES147" s="42"/>
      <c r="ET147" s="42"/>
      <c r="EU147" s="42"/>
      <c r="EV147" s="42"/>
      <c r="EW147" s="42"/>
      <c r="EX147" s="42"/>
      <c r="EY147" s="42"/>
      <c r="EZ147" s="42"/>
      <c r="FA147" s="42"/>
      <c r="FB147" s="42"/>
      <c r="FC147" s="42"/>
      <c r="FD147" s="42"/>
      <c r="FE147" s="42"/>
      <c r="FF147" s="42"/>
      <c r="FG147" s="42"/>
      <c r="FH147" s="42"/>
      <c r="FI147" s="42"/>
      <c r="FJ147" s="42"/>
      <c r="FK147" s="42"/>
      <c r="FL147" s="42"/>
      <c r="FM147" s="42"/>
      <c r="FN147" s="42"/>
      <c r="FO147" s="42"/>
      <c r="FP147" s="42"/>
      <c r="FQ147" s="42"/>
      <c r="FR147" s="42"/>
      <c r="FS147" s="42"/>
      <c r="FT147" s="42"/>
      <c r="FU147" s="42"/>
      <c r="FV147" s="42"/>
      <c r="FW147" s="42"/>
      <c r="FX147" s="42"/>
      <c r="FY147" s="42"/>
      <c r="FZ147" s="42"/>
      <c r="GA147" s="42"/>
      <c r="GB147" s="42"/>
      <c r="GC147" s="42"/>
      <c r="GD147" s="42"/>
      <c r="GE147" s="5"/>
      <c r="GF147" s="5"/>
      <c r="GG147" s="5"/>
      <c r="GH147" s="5"/>
      <c r="GI147" s="5"/>
      <c r="GJ147" s="5"/>
      <c r="GK147" s="5"/>
      <c r="GL147" s="5"/>
      <c r="GM147" s="5"/>
    </row>
    <row r="148" spans="1:195" x14ac:dyDescent="0.2">
      <c r="A148" s="3" t="s">
        <v>450</v>
      </c>
      <c r="B148" s="2" t="s">
        <v>451</v>
      </c>
      <c r="C148" s="42">
        <f t="shared" ref="C148:BN148" si="151">ROUND(IF(C101&lt;=459,C121*C139*C135,0),2)</f>
        <v>0</v>
      </c>
      <c r="D148" s="42">
        <f t="shared" si="151"/>
        <v>0</v>
      </c>
      <c r="E148" s="42">
        <f t="shared" si="151"/>
        <v>0</v>
      </c>
      <c r="F148" s="42">
        <f t="shared" si="151"/>
        <v>0</v>
      </c>
      <c r="G148" s="42">
        <f t="shared" si="151"/>
        <v>0</v>
      </c>
      <c r="H148" s="42">
        <f t="shared" si="151"/>
        <v>0</v>
      </c>
      <c r="I148" s="42">
        <f t="shared" si="151"/>
        <v>0</v>
      </c>
      <c r="J148" s="42">
        <f t="shared" si="151"/>
        <v>0</v>
      </c>
      <c r="K148" s="42">
        <f t="shared" si="151"/>
        <v>160547.25</v>
      </c>
      <c r="L148" s="42">
        <f t="shared" si="151"/>
        <v>0</v>
      </c>
      <c r="M148" s="42">
        <f t="shared" si="151"/>
        <v>0</v>
      </c>
      <c r="N148" s="42">
        <f t="shared" si="151"/>
        <v>0</v>
      </c>
      <c r="O148" s="42">
        <f t="shared" si="151"/>
        <v>0</v>
      </c>
      <c r="P148" s="42">
        <f t="shared" si="151"/>
        <v>143973.66</v>
      </c>
      <c r="Q148" s="42">
        <f t="shared" si="151"/>
        <v>0</v>
      </c>
      <c r="R148" s="42">
        <f t="shared" si="151"/>
        <v>0</v>
      </c>
      <c r="S148" s="42">
        <f t="shared" si="151"/>
        <v>0</v>
      </c>
      <c r="T148" s="42">
        <f t="shared" si="151"/>
        <v>64617.21</v>
      </c>
      <c r="U148" s="42">
        <f t="shared" si="151"/>
        <v>39991.360000000001</v>
      </c>
      <c r="V148" s="42">
        <f t="shared" si="151"/>
        <v>153350.60999999999</v>
      </c>
      <c r="W148" s="43">
        <f t="shared" si="151"/>
        <v>145756.68</v>
      </c>
      <c r="X148" s="42">
        <f t="shared" si="151"/>
        <v>24060.21</v>
      </c>
      <c r="Y148" s="42">
        <f t="shared" si="151"/>
        <v>0</v>
      </c>
      <c r="Z148" s="42">
        <f t="shared" si="151"/>
        <v>150800.4</v>
      </c>
      <c r="AA148" s="42">
        <f t="shared" si="151"/>
        <v>0</v>
      </c>
      <c r="AB148" s="42">
        <f t="shared" si="151"/>
        <v>0</v>
      </c>
      <c r="AC148" s="42">
        <f t="shared" si="151"/>
        <v>0</v>
      </c>
      <c r="AD148" s="42">
        <f t="shared" si="151"/>
        <v>0</v>
      </c>
      <c r="AE148" s="42">
        <f t="shared" si="151"/>
        <v>43758.43</v>
      </c>
      <c r="AF148" s="42">
        <f t="shared" si="151"/>
        <v>82875.56</v>
      </c>
      <c r="AG148" s="42">
        <f t="shared" si="151"/>
        <v>0</v>
      </c>
      <c r="AH148" s="42">
        <f t="shared" si="151"/>
        <v>0</v>
      </c>
      <c r="AI148" s="42">
        <f t="shared" si="151"/>
        <v>142630.03</v>
      </c>
      <c r="AJ148" s="42">
        <f t="shared" si="151"/>
        <v>179645.36</v>
      </c>
      <c r="AK148" s="42">
        <f t="shared" si="151"/>
        <v>197650.05</v>
      </c>
      <c r="AL148" s="42">
        <f t="shared" si="151"/>
        <v>256898.22</v>
      </c>
      <c r="AM148" s="42">
        <f t="shared" si="151"/>
        <v>0</v>
      </c>
      <c r="AN148" s="42">
        <f t="shared" si="151"/>
        <v>141435.12</v>
      </c>
      <c r="AO148" s="42">
        <f t="shared" si="151"/>
        <v>0</v>
      </c>
      <c r="AP148" s="42">
        <f t="shared" si="151"/>
        <v>0</v>
      </c>
      <c r="AQ148" s="42">
        <f t="shared" si="151"/>
        <v>110502.15</v>
      </c>
      <c r="AR148" s="42">
        <f t="shared" si="151"/>
        <v>0</v>
      </c>
      <c r="AS148" s="42">
        <f t="shared" si="151"/>
        <v>0</v>
      </c>
      <c r="AT148" s="42">
        <f t="shared" si="151"/>
        <v>0</v>
      </c>
      <c r="AU148" s="42">
        <f t="shared" si="151"/>
        <v>108152.96000000001</v>
      </c>
      <c r="AV148" s="42">
        <f t="shared" si="151"/>
        <v>97937.73</v>
      </c>
      <c r="AW148" s="42">
        <f t="shared" si="151"/>
        <v>77508.850000000006</v>
      </c>
      <c r="AX148" s="42">
        <f t="shared" si="151"/>
        <v>30987.71</v>
      </c>
      <c r="AY148" s="42">
        <f t="shared" si="151"/>
        <v>0</v>
      </c>
      <c r="AZ148" s="42">
        <f t="shared" si="151"/>
        <v>0</v>
      </c>
      <c r="BA148" s="42">
        <f t="shared" si="151"/>
        <v>0</v>
      </c>
      <c r="BB148" s="42">
        <f t="shared" si="151"/>
        <v>0</v>
      </c>
      <c r="BC148" s="42">
        <f t="shared" si="151"/>
        <v>0</v>
      </c>
      <c r="BD148" s="42">
        <f t="shared" si="151"/>
        <v>0</v>
      </c>
      <c r="BE148" s="42">
        <f t="shared" si="151"/>
        <v>0</v>
      </c>
      <c r="BF148" s="42">
        <f t="shared" si="151"/>
        <v>0</v>
      </c>
      <c r="BG148" s="42">
        <f t="shared" si="151"/>
        <v>0</v>
      </c>
      <c r="BH148" s="42">
        <f t="shared" si="151"/>
        <v>0</v>
      </c>
      <c r="BI148" s="42">
        <f t="shared" si="151"/>
        <v>175728.22</v>
      </c>
      <c r="BJ148" s="42">
        <f t="shared" si="151"/>
        <v>0</v>
      </c>
      <c r="BK148" s="42">
        <f t="shared" si="151"/>
        <v>0</v>
      </c>
      <c r="BL148" s="42">
        <f t="shared" si="151"/>
        <v>68993.649999999994</v>
      </c>
      <c r="BM148" s="42">
        <f t="shared" si="151"/>
        <v>157434.28</v>
      </c>
      <c r="BN148" s="42">
        <f t="shared" si="151"/>
        <v>0</v>
      </c>
      <c r="BO148" s="42">
        <f t="shared" ref="BO148:DZ148" si="152">ROUND(IF(BO101&lt;=459,BO121*BO139*BO135,0),2)</f>
        <v>0</v>
      </c>
      <c r="BP148" s="42">
        <f t="shared" si="152"/>
        <v>122328.44</v>
      </c>
      <c r="BQ148" s="42">
        <f t="shared" si="152"/>
        <v>0</v>
      </c>
      <c r="BR148" s="42">
        <f t="shared" si="152"/>
        <v>0</v>
      </c>
      <c r="BS148" s="42">
        <f t="shared" si="152"/>
        <v>0</v>
      </c>
      <c r="BT148" s="42">
        <f t="shared" si="152"/>
        <v>85882.16</v>
      </c>
      <c r="BU148" s="42">
        <f t="shared" si="152"/>
        <v>144188.95000000001</v>
      </c>
      <c r="BV148" s="42">
        <f t="shared" si="152"/>
        <v>0</v>
      </c>
      <c r="BW148" s="42">
        <f t="shared" si="152"/>
        <v>0</v>
      </c>
      <c r="BX148" s="42">
        <f t="shared" si="152"/>
        <v>22706.12</v>
      </c>
      <c r="BY148" s="42">
        <f t="shared" si="152"/>
        <v>0</v>
      </c>
      <c r="BZ148" s="42">
        <f t="shared" si="152"/>
        <v>105036.5</v>
      </c>
      <c r="CA148" s="42">
        <f t="shared" si="152"/>
        <v>122773.75999999999</v>
      </c>
      <c r="CB148" s="42">
        <f t="shared" si="152"/>
        <v>0</v>
      </c>
      <c r="CC148" s="42">
        <f t="shared" si="152"/>
        <v>72603.42</v>
      </c>
      <c r="CD148" s="42">
        <f t="shared" si="152"/>
        <v>50138.03</v>
      </c>
      <c r="CE148" s="42">
        <f t="shared" si="152"/>
        <v>69918.7</v>
      </c>
      <c r="CF148" s="42">
        <f t="shared" si="152"/>
        <v>68119.44</v>
      </c>
      <c r="CG148" s="42">
        <f t="shared" si="152"/>
        <v>79181.119999999995</v>
      </c>
      <c r="CH148" s="42">
        <f t="shared" si="152"/>
        <v>105489.24</v>
      </c>
      <c r="CI148" s="42">
        <f t="shared" si="152"/>
        <v>0</v>
      </c>
      <c r="CJ148" s="42">
        <f t="shared" si="152"/>
        <v>0</v>
      </c>
      <c r="CK148" s="42">
        <f t="shared" si="152"/>
        <v>0</v>
      </c>
      <c r="CL148" s="42">
        <f t="shared" si="152"/>
        <v>0</v>
      </c>
      <c r="CM148" s="42">
        <f t="shared" si="152"/>
        <v>0</v>
      </c>
      <c r="CN148" s="42">
        <f t="shared" si="152"/>
        <v>0</v>
      </c>
      <c r="CO148" s="42">
        <f t="shared" si="152"/>
        <v>0</v>
      </c>
      <c r="CP148" s="42">
        <f t="shared" si="152"/>
        <v>0</v>
      </c>
      <c r="CQ148" s="42">
        <f t="shared" si="152"/>
        <v>0</v>
      </c>
      <c r="CR148" s="42">
        <f t="shared" si="152"/>
        <v>87499.73</v>
      </c>
      <c r="CS148" s="42">
        <f t="shared" si="152"/>
        <v>133192.82</v>
      </c>
      <c r="CT148" s="42">
        <f t="shared" si="152"/>
        <v>92763.55</v>
      </c>
      <c r="CU148" s="42">
        <f t="shared" si="152"/>
        <v>52645.37</v>
      </c>
      <c r="CV148" s="42">
        <f t="shared" si="152"/>
        <v>32006.880000000001</v>
      </c>
      <c r="CW148" s="42">
        <f t="shared" si="152"/>
        <v>77650.28</v>
      </c>
      <c r="CX148" s="42">
        <f t="shared" si="152"/>
        <v>153719.14000000001</v>
      </c>
      <c r="CY148" s="42">
        <f t="shared" si="152"/>
        <v>12429.44</v>
      </c>
      <c r="CZ148" s="42">
        <f t="shared" si="152"/>
        <v>0</v>
      </c>
      <c r="DA148" s="42">
        <f t="shared" si="152"/>
        <v>59241.34</v>
      </c>
      <c r="DB148" s="42">
        <f t="shared" si="152"/>
        <v>93473.83</v>
      </c>
      <c r="DC148" s="42">
        <f t="shared" si="152"/>
        <v>80272.429999999993</v>
      </c>
      <c r="DD148" s="42">
        <f t="shared" si="152"/>
        <v>70042.92</v>
      </c>
      <c r="DE148" s="42">
        <f t="shared" si="152"/>
        <v>0</v>
      </c>
      <c r="DF148" s="42">
        <f t="shared" si="152"/>
        <v>0</v>
      </c>
      <c r="DG148" s="42">
        <f t="shared" si="152"/>
        <v>44160.52</v>
      </c>
      <c r="DH148" s="42">
        <f t="shared" si="152"/>
        <v>0</v>
      </c>
      <c r="DI148" s="42">
        <f t="shared" si="152"/>
        <v>0</v>
      </c>
      <c r="DJ148" s="42">
        <f t="shared" si="152"/>
        <v>0</v>
      </c>
      <c r="DK148" s="42">
        <f t="shared" si="152"/>
        <v>196915.23</v>
      </c>
      <c r="DL148" s="42">
        <f t="shared" si="152"/>
        <v>0</v>
      </c>
      <c r="DM148" s="42">
        <f t="shared" si="152"/>
        <v>139692.35999999999</v>
      </c>
      <c r="DN148" s="42">
        <f t="shared" si="152"/>
        <v>0</v>
      </c>
      <c r="DO148" s="42">
        <f t="shared" si="152"/>
        <v>0</v>
      </c>
      <c r="DP148" s="42">
        <f t="shared" si="152"/>
        <v>92386.13</v>
      </c>
      <c r="DQ148" s="42">
        <f t="shared" si="152"/>
        <v>0</v>
      </c>
      <c r="DR148" s="42">
        <f t="shared" si="152"/>
        <v>0</v>
      </c>
      <c r="DS148" s="42">
        <f t="shared" si="152"/>
        <v>0</v>
      </c>
      <c r="DT148" s="42">
        <f t="shared" si="152"/>
        <v>117952.61</v>
      </c>
      <c r="DU148" s="42">
        <f t="shared" si="152"/>
        <v>157987.32</v>
      </c>
      <c r="DV148" s="42">
        <f t="shared" si="152"/>
        <v>122891.84</v>
      </c>
      <c r="DW148" s="42">
        <f t="shared" si="152"/>
        <v>146052.94</v>
      </c>
      <c r="DX148" s="42">
        <f t="shared" si="152"/>
        <v>82572.820000000007</v>
      </c>
      <c r="DY148" s="42">
        <f t="shared" si="152"/>
        <v>108583.67999999999</v>
      </c>
      <c r="DZ148" s="42">
        <f t="shared" si="152"/>
        <v>0</v>
      </c>
      <c r="EA148" s="42">
        <f t="shared" ref="EA148:FX148" si="153">ROUND(IF(EA101&lt;=459,EA121*EA139*EA135,0),2)</f>
        <v>0</v>
      </c>
      <c r="EB148" s="42">
        <f t="shared" si="153"/>
        <v>0</v>
      </c>
      <c r="EC148" s="42">
        <f t="shared" si="153"/>
        <v>92048.97</v>
      </c>
      <c r="ED148" s="42">
        <f t="shared" si="153"/>
        <v>0</v>
      </c>
      <c r="EE148" s="42">
        <f t="shared" si="153"/>
        <v>143129.60999999999</v>
      </c>
      <c r="EF148" s="42">
        <f t="shared" si="153"/>
        <v>0</v>
      </c>
      <c r="EG148" s="42">
        <f t="shared" si="153"/>
        <v>178420.53</v>
      </c>
      <c r="EH148" s="42">
        <f t="shared" si="153"/>
        <v>125322.8</v>
      </c>
      <c r="EI148" s="42">
        <f t="shared" si="153"/>
        <v>0</v>
      </c>
      <c r="EJ148" s="42">
        <f t="shared" si="153"/>
        <v>0</v>
      </c>
      <c r="EK148" s="42">
        <f t="shared" si="153"/>
        <v>0</v>
      </c>
      <c r="EL148" s="42">
        <f t="shared" si="153"/>
        <v>0</v>
      </c>
      <c r="EM148" s="42">
        <f t="shared" si="153"/>
        <v>0</v>
      </c>
      <c r="EN148" s="42">
        <f t="shared" si="153"/>
        <v>0</v>
      </c>
      <c r="EO148" s="42">
        <f t="shared" si="153"/>
        <v>0</v>
      </c>
      <c r="EP148" s="42">
        <f t="shared" si="153"/>
        <v>117725.85</v>
      </c>
      <c r="EQ148" s="42">
        <f t="shared" si="153"/>
        <v>0</v>
      </c>
      <c r="ER148" s="42">
        <f t="shared" si="153"/>
        <v>144550.19</v>
      </c>
      <c r="ES148" s="42">
        <f t="shared" si="153"/>
        <v>104497.5</v>
      </c>
      <c r="ET148" s="42">
        <f t="shared" si="153"/>
        <v>158871.54999999999</v>
      </c>
      <c r="EU148" s="42">
        <f t="shared" si="153"/>
        <v>0</v>
      </c>
      <c r="EV148" s="42">
        <f t="shared" si="153"/>
        <v>60825.88</v>
      </c>
      <c r="EW148" s="42">
        <f t="shared" si="153"/>
        <v>0</v>
      </c>
      <c r="EX148" s="42">
        <f t="shared" si="153"/>
        <v>138164.47</v>
      </c>
      <c r="EY148" s="42">
        <f t="shared" si="153"/>
        <v>0</v>
      </c>
      <c r="EZ148" s="42">
        <f t="shared" si="153"/>
        <v>99167.41</v>
      </c>
      <c r="FA148" s="42">
        <f t="shared" si="153"/>
        <v>0</v>
      </c>
      <c r="FB148" s="42">
        <f t="shared" si="153"/>
        <v>163930.79</v>
      </c>
      <c r="FC148" s="42">
        <f t="shared" si="153"/>
        <v>0</v>
      </c>
      <c r="FD148" s="42">
        <f t="shared" si="153"/>
        <v>97148.36</v>
      </c>
      <c r="FE148" s="42">
        <f t="shared" si="153"/>
        <v>54737.03</v>
      </c>
      <c r="FF148" s="42">
        <f t="shared" si="153"/>
        <v>89932.58</v>
      </c>
      <c r="FG148" s="42">
        <f t="shared" si="153"/>
        <v>48694.46</v>
      </c>
      <c r="FH148" s="42">
        <f t="shared" si="153"/>
        <v>46763.05</v>
      </c>
      <c r="FI148" s="42">
        <f t="shared" si="153"/>
        <v>0</v>
      </c>
      <c r="FJ148" s="42">
        <f t="shared" si="153"/>
        <v>0</v>
      </c>
      <c r="FK148" s="42">
        <f t="shared" si="153"/>
        <v>0</v>
      </c>
      <c r="FL148" s="42">
        <f t="shared" si="153"/>
        <v>0</v>
      </c>
      <c r="FM148" s="42">
        <f t="shared" si="153"/>
        <v>0</v>
      </c>
      <c r="FN148" s="42">
        <f t="shared" si="153"/>
        <v>0</v>
      </c>
      <c r="FO148" s="42">
        <f t="shared" si="153"/>
        <v>0</v>
      </c>
      <c r="FP148" s="42">
        <f t="shared" si="153"/>
        <v>0</v>
      </c>
      <c r="FQ148" s="42">
        <f t="shared" si="153"/>
        <v>0</v>
      </c>
      <c r="FR148" s="42">
        <f t="shared" si="153"/>
        <v>66928.61</v>
      </c>
      <c r="FS148" s="42">
        <f t="shared" si="153"/>
        <v>33379.919999999998</v>
      </c>
      <c r="FT148" s="42">
        <f t="shared" si="153"/>
        <v>35722.81</v>
      </c>
      <c r="FU148" s="42">
        <f t="shared" si="153"/>
        <v>0</v>
      </c>
      <c r="FV148" s="42">
        <f t="shared" si="153"/>
        <v>0</v>
      </c>
      <c r="FW148" s="42">
        <f t="shared" si="153"/>
        <v>106434.4</v>
      </c>
      <c r="FX148" s="42">
        <f t="shared" si="153"/>
        <v>25937.57</v>
      </c>
      <c r="FY148" s="28"/>
      <c r="FZ148" s="42"/>
      <c r="GA148" s="42"/>
      <c r="GB148" s="42"/>
      <c r="GC148" s="42"/>
      <c r="GD148" s="42"/>
      <c r="GE148" s="5"/>
      <c r="GF148" s="5"/>
      <c r="GG148" s="5"/>
      <c r="GH148" s="5"/>
      <c r="GI148" s="5"/>
      <c r="GJ148" s="5"/>
      <c r="GK148" s="5"/>
      <c r="GL148" s="5"/>
      <c r="GM148" s="5"/>
    </row>
    <row r="149" spans="1:195" x14ac:dyDescent="0.2">
      <c r="A149" s="44"/>
      <c r="B149" s="2" t="s">
        <v>452</v>
      </c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3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  <c r="DB149" s="42"/>
      <c r="DC149" s="42"/>
      <c r="DD149" s="42"/>
      <c r="DE149" s="42"/>
      <c r="DF149" s="42"/>
      <c r="DG149" s="42"/>
      <c r="DH149" s="42"/>
      <c r="DI149" s="42"/>
      <c r="DJ149" s="42"/>
      <c r="DK149" s="42"/>
      <c r="DL149" s="42"/>
      <c r="DM149" s="42"/>
      <c r="DN149" s="42"/>
      <c r="DO149" s="42"/>
      <c r="DP149" s="42"/>
      <c r="DQ149" s="42"/>
      <c r="DR149" s="42"/>
      <c r="DS149" s="42"/>
      <c r="DT149" s="42"/>
      <c r="DU149" s="42"/>
      <c r="DV149" s="42"/>
      <c r="DW149" s="42"/>
      <c r="DX149" s="42"/>
      <c r="DY149" s="42"/>
      <c r="DZ149" s="42"/>
      <c r="EA149" s="42"/>
      <c r="EB149" s="42"/>
      <c r="EC149" s="42"/>
      <c r="ED149" s="42"/>
      <c r="EE149" s="42"/>
      <c r="EF149" s="42"/>
      <c r="EG149" s="42"/>
      <c r="EH149" s="42"/>
      <c r="EI149" s="42"/>
      <c r="EJ149" s="42"/>
      <c r="EK149" s="42"/>
      <c r="EL149" s="42"/>
      <c r="EM149" s="42"/>
      <c r="EN149" s="42"/>
      <c r="EO149" s="42"/>
      <c r="EP149" s="42"/>
      <c r="EQ149" s="42"/>
      <c r="ER149" s="42"/>
      <c r="ES149" s="42"/>
      <c r="ET149" s="42"/>
      <c r="EU149" s="42"/>
      <c r="EV149" s="42"/>
      <c r="EW149" s="42"/>
      <c r="EX149" s="42"/>
      <c r="EY149" s="42"/>
      <c r="EZ149" s="42"/>
      <c r="FA149" s="42"/>
      <c r="FB149" s="42"/>
      <c r="FC149" s="42"/>
      <c r="FD149" s="42"/>
      <c r="FE149" s="42"/>
      <c r="FF149" s="42"/>
      <c r="FG149" s="42"/>
      <c r="FH149" s="42"/>
      <c r="FI149" s="42"/>
      <c r="FJ149" s="42"/>
      <c r="FK149" s="42"/>
      <c r="FL149" s="42"/>
      <c r="FM149" s="42"/>
      <c r="FN149" s="42"/>
      <c r="FO149" s="42"/>
      <c r="FP149" s="42"/>
      <c r="FQ149" s="42"/>
      <c r="FR149" s="42"/>
      <c r="FS149" s="42"/>
      <c r="FT149" s="42"/>
      <c r="FU149" s="42"/>
      <c r="FV149" s="42"/>
      <c r="FW149" s="42"/>
      <c r="FX149" s="42"/>
      <c r="FY149" s="42"/>
      <c r="FZ149" s="42"/>
      <c r="GA149" s="28"/>
      <c r="GB149" s="42"/>
      <c r="GC149" s="42"/>
      <c r="GD149" s="42"/>
      <c r="GE149" s="5"/>
      <c r="GF149" s="5"/>
      <c r="GG149" s="5"/>
      <c r="GH149" s="5"/>
      <c r="GI149" s="5"/>
      <c r="GJ149" s="5"/>
      <c r="GK149" s="5"/>
      <c r="GL149" s="5"/>
      <c r="GM149" s="5"/>
    </row>
    <row r="150" spans="1:195" x14ac:dyDescent="0.2">
      <c r="A150" s="3" t="s">
        <v>453</v>
      </c>
      <c r="B150" s="2" t="s">
        <v>454</v>
      </c>
      <c r="C150" s="42">
        <f t="shared" ref="C150:BN150" si="154">ROUND(IF(C101&lt;=459,0,IF(C137&lt;=C12,C121*C139*C135,0)),2)</f>
        <v>0</v>
      </c>
      <c r="D150" s="42">
        <f t="shared" si="154"/>
        <v>12732764.59</v>
      </c>
      <c r="E150" s="42">
        <f t="shared" si="154"/>
        <v>0</v>
      </c>
      <c r="F150" s="42">
        <f t="shared" si="154"/>
        <v>4202314.6399999997</v>
      </c>
      <c r="G150" s="42">
        <f t="shared" si="154"/>
        <v>226133.85</v>
      </c>
      <c r="H150" s="42">
        <f t="shared" si="154"/>
        <v>154766.09</v>
      </c>
      <c r="I150" s="42">
        <f t="shared" si="154"/>
        <v>0</v>
      </c>
      <c r="J150" s="42">
        <f t="shared" si="154"/>
        <v>0</v>
      </c>
      <c r="K150" s="42">
        <f t="shared" si="154"/>
        <v>0</v>
      </c>
      <c r="L150" s="42">
        <f t="shared" si="154"/>
        <v>0</v>
      </c>
      <c r="M150" s="42">
        <f t="shared" si="154"/>
        <v>0</v>
      </c>
      <c r="N150" s="42">
        <f t="shared" si="154"/>
        <v>9921077.7799999993</v>
      </c>
      <c r="O150" s="42">
        <f t="shared" si="154"/>
        <v>2413718.64</v>
      </c>
      <c r="P150" s="42">
        <f t="shared" si="154"/>
        <v>0</v>
      </c>
      <c r="Q150" s="42">
        <f t="shared" si="154"/>
        <v>0</v>
      </c>
      <c r="R150" s="42">
        <f t="shared" si="154"/>
        <v>177528.69</v>
      </c>
      <c r="S150" s="42">
        <f t="shared" si="154"/>
        <v>0</v>
      </c>
      <c r="T150" s="42">
        <f t="shared" si="154"/>
        <v>0</v>
      </c>
      <c r="U150" s="42">
        <f t="shared" si="154"/>
        <v>0</v>
      </c>
      <c r="V150" s="42">
        <f t="shared" si="154"/>
        <v>0</v>
      </c>
      <c r="W150" s="43">
        <f t="shared" si="154"/>
        <v>0</v>
      </c>
      <c r="X150" s="42">
        <f t="shared" si="154"/>
        <v>0</v>
      </c>
      <c r="Y150" s="42">
        <f t="shared" si="154"/>
        <v>0</v>
      </c>
      <c r="Z150" s="42">
        <f t="shared" si="154"/>
        <v>0</v>
      </c>
      <c r="AA150" s="42">
        <f t="shared" si="154"/>
        <v>7178909.6900000004</v>
      </c>
      <c r="AB150" s="42">
        <f t="shared" si="154"/>
        <v>4320948.2</v>
      </c>
      <c r="AC150" s="42">
        <f t="shared" si="154"/>
        <v>270599.95</v>
      </c>
      <c r="AD150" s="42">
        <f t="shared" si="154"/>
        <v>297120.81</v>
      </c>
      <c r="AE150" s="42">
        <f t="shared" si="154"/>
        <v>0</v>
      </c>
      <c r="AF150" s="42">
        <f t="shared" si="154"/>
        <v>0</v>
      </c>
      <c r="AG150" s="42">
        <f t="shared" si="154"/>
        <v>172801.34</v>
      </c>
      <c r="AH150" s="42">
        <f t="shared" si="154"/>
        <v>0</v>
      </c>
      <c r="AI150" s="42">
        <f t="shared" si="154"/>
        <v>0</v>
      </c>
      <c r="AJ150" s="42">
        <f t="shared" si="154"/>
        <v>0</v>
      </c>
      <c r="AK150" s="42">
        <f t="shared" si="154"/>
        <v>0</v>
      </c>
      <c r="AL150" s="42">
        <f t="shared" si="154"/>
        <v>0</v>
      </c>
      <c r="AM150" s="42">
        <f t="shared" si="154"/>
        <v>0</v>
      </c>
      <c r="AN150" s="42">
        <f t="shared" si="154"/>
        <v>0</v>
      </c>
      <c r="AO150" s="42">
        <f t="shared" si="154"/>
        <v>0</v>
      </c>
      <c r="AP150" s="42">
        <f t="shared" si="154"/>
        <v>0</v>
      </c>
      <c r="AQ150" s="42">
        <f t="shared" si="154"/>
        <v>0</v>
      </c>
      <c r="AR150" s="42">
        <f t="shared" si="154"/>
        <v>5307664.9000000004</v>
      </c>
      <c r="AS150" s="42">
        <f t="shared" si="154"/>
        <v>2006535.16</v>
      </c>
      <c r="AT150" s="42">
        <f t="shared" si="154"/>
        <v>318999.51</v>
      </c>
      <c r="AU150" s="42">
        <f t="shared" si="154"/>
        <v>0</v>
      </c>
      <c r="AV150" s="42">
        <f t="shared" si="154"/>
        <v>0</v>
      </c>
      <c r="AW150" s="42">
        <f t="shared" si="154"/>
        <v>0</v>
      </c>
      <c r="AX150" s="42">
        <f t="shared" si="154"/>
        <v>0</v>
      </c>
      <c r="AY150" s="42">
        <f t="shared" si="154"/>
        <v>0</v>
      </c>
      <c r="AZ150" s="42">
        <f t="shared" si="154"/>
        <v>0</v>
      </c>
      <c r="BA150" s="42">
        <f t="shared" si="154"/>
        <v>2501234.88</v>
      </c>
      <c r="BB150" s="42">
        <f t="shared" si="154"/>
        <v>2170561.37</v>
      </c>
      <c r="BC150" s="42">
        <f t="shared" si="154"/>
        <v>0</v>
      </c>
      <c r="BD150" s="42">
        <f t="shared" si="154"/>
        <v>517679.07</v>
      </c>
      <c r="BE150" s="42">
        <f t="shared" si="154"/>
        <v>328219.82</v>
      </c>
      <c r="BF150" s="42">
        <f t="shared" si="154"/>
        <v>2079867.33</v>
      </c>
      <c r="BG150" s="42">
        <f t="shared" si="154"/>
        <v>0</v>
      </c>
      <c r="BH150" s="42">
        <f t="shared" si="154"/>
        <v>133308.99</v>
      </c>
      <c r="BI150" s="42">
        <f t="shared" si="154"/>
        <v>0</v>
      </c>
      <c r="BJ150" s="42">
        <f t="shared" si="154"/>
        <v>390593.24</v>
      </c>
      <c r="BK150" s="42">
        <f t="shared" si="154"/>
        <v>2052127.67</v>
      </c>
      <c r="BL150" s="42">
        <f t="shared" si="154"/>
        <v>0</v>
      </c>
      <c r="BM150" s="42">
        <f t="shared" si="154"/>
        <v>0</v>
      </c>
      <c r="BN150" s="42">
        <f t="shared" si="154"/>
        <v>0</v>
      </c>
      <c r="BO150" s="42">
        <f t="shared" ref="BO150:DZ150" si="155">ROUND(IF(BO101&lt;=459,0,IF(BO137&lt;=BO12,BO121*BO139*BO135,0)),2)</f>
        <v>0</v>
      </c>
      <c r="BP150" s="42">
        <f t="shared" si="155"/>
        <v>0</v>
      </c>
      <c r="BQ150" s="42">
        <f t="shared" si="155"/>
        <v>0</v>
      </c>
      <c r="BR150" s="42">
        <f t="shared" si="155"/>
        <v>0</v>
      </c>
      <c r="BS150" s="42">
        <f t="shared" si="155"/>
        <v>0</v>
      </c>
      <c r="BT150" s="42">
        <f t="shared" si="155"/>
        <v>0</v>
      </c>
      <c r="BU150" s="42">
        <f t="shared" si="155"/>
        <v>0</v>
      </c>
      <c r="BV150" s="42">
        <f t="shared" si="155"/>
        <v>235224.52</v>
      </c>
      <c r="BW150" s="42">
        <f t="shared" si="155"/>
        <v>323934.38</v>
      </c>
      <c r="BX150" s="42">
        <f t="shared" si="155"/>
        <v>0</v>
      </c>
      <c r="BY150" s="42">
        <f t="shared" si="155"/>
        <v>0</v>
      </c>
      <c r="BZ150" s="42">
        <f t="shared" si="155"/>
        <v>0</v>
      </c>
      <c r="CA150" s="42">
        <f t="shared" si="155"/>
        <v>0</v>
      </c>
      <c r="CB150" s="42">
        <f t="shared" si="155"/>
        <v>20144250.739999998</v>
      </c>
      <c r="CC150" s="42">
        <f t="shared" si="155"/>
        <v>0</v>
      </c>
      <c r="CD150" s="42">
        <f t="shared" si="155"/>
        <v>0</v>
      </c>
      <c r="CE150" s="42">
        <f t="shared" si="155"/>
        <v>0</v>
      </c>
      <c r="CF150" s="42">
        <f t="shared" si="155"/>
        <v>0</v>
      </c>
      <c r="CG150" s="42">
        <f t="shared" si="155"/>
        <v>0</v>
      </c>
      <c r="CH150" s="42">
        <f t="shared" si="155"/>
        <v>0</v>
      </c>
      <c r="CI150" s="42">
        <f t="shared" si="155"/>
        <v>0</v>
      </c>
      <c r="CJ150" s="42">
        <f t="shared" si="155"/>
        <v>0</v>
      </c>
      <c r="CK150" s="42">
        <f t="shared" si="155"/>
        <v>1001833.36</v>
      </c>
      <c r="CL150" s="42">
        <f t="shared" si="155"/>
        <v>300055.96999999997</v>
      </c>
      <c r="CM150" s="42">
        <f t="shared" si="155"/>
        <v>0</v>
      </c>
      <c r="CN150" s="42">
        <f t="shared" si="155"/>
        <v>5988446.7699999996</v>
      </c>
      <c r="CO150" s="42">
        <f t="shared" si="155"/>
        <v>4063522.84</v>
      </c>
      <c r="CP150" s="42">
        <f t="shared" si="155"/>
        <v>298417.84999999998</v>
      </c>
      <c r="CQ150" s="42">
        <f t="shared" si="155"/>
        <v>0</v>
      </c>
      <c r="CR150" s="42">
        <f t="shared" si="155"/>
        <v>0</v>
      </c>
      <c r="CS150" s="42">
        <f t="shared" si="155"/>
        <v>0</v>
      </c>
      <c r="CT150" s="42">
        <f t="shared" si="155"/>
        <v>0</v>
      </c>
      <c r="CU150" s="42">
        <f t="shared" si="155"/>
        <v>0</v>
      </c>
      <c r="CV150" s="42">
        <f t="shared" si="155"/>
        <v>0</v>
      </c>
      <c r="CW150" s="42">
        <f t="shared" si="155"/>
        <v>0</v>
      </c>
      <c r="CX150" s="42">
        <f t="shared" si="155"/>
        <v>0</v>
      </c>
      <c r="CY150" s="42">
        <f t="shared" si="155"/>
        <v>0</v>
      </c>
      <c r="CZ150" s="42">
        <f t="shared" si="155"/>
        <v>0</v>
      </c>
      <c r="DA150" s="42">
        <f t="shared" si="155"/>
        <v>0</v>
      </c>
      <c r="DB150" s="42">
        <f t="shared" si="155"/>
        <v>0</v>
      </c>
      <c r="DC150" s="42">
        <f t="shared" si="155"/>
        <v>0</v>
      </c>
      <c r="DD150" s="42">
        <f t="shared" si="155"/>
        <v>0</v>
      </c>
      <c r="DE150" s="42">
        <f t="shared" si="155"/>
        <v>129153.04</v>
      </c>
      <c r="DF150" s="42">
        <f t="shared" si="155"/>
        <v>0</v>
      </c>
      <c r="DG150" s="42">
        <f t="shared" si="155"/>
        <v>0</v>
      </c>
      <c r="DH150" s="42">
        <f t="shared" si="155"/>
        <v>0</v>
      </c>
      <c r="DI150" s="42">
        <f t="shared" si="155"/>
        <v>0</v>
      </c>
      <c r="DJ150" s="42">
        <f t="shared" si="155"/>
        <v>230278.3</v>
      </c>
      <c r="DK150" s="42">
        <f t="shared" si="155"/>
        <v>0</v>
      </c>
      <c r="DL150" s="42">
        <f t="shared" si="155"/>
        <v>0</v>
      </c>
      <c r="DM150" s="42">
        <f t="shared" si="155"/>
        <v>0</v>
      </c>
      <c r="DN150" s="42">
        <f t="shared" si="155"/>
        <v>0</v>
      </c>
      <c r="DO150" s="42">
        <f t="shared" si="155"/>
        <v>0</v>
      </c>
      <c r="DP150" s="42">
        <f t="shared" si="155"/>
        <v>0</v>
      </c>
      <c r="DQ150" s="42">
        <f t="shared" si="155"/>
        <v>0</v>
      </c>
      <c r="DR150" s="42">
        <f t="shared" si="155"/>
        <v>0</v>
      </c>
      <c r="DS150" s="42">
        <f t="shared" si="155"/>
        <v>0</v>
      </c>
      <c r="DT150" s="42">
        <f t="shared" si="155"/>
        <v>0</v>
      </c>
      <c r="DU150" s="42">
        <f t="shared" si="155"/>
        <v>0</v>
      </c>
      <c r="DV150" s="42">
        <f t="shared" si="155"/>
        <v>0</v>
      </c>
      <c r="DW150" s="42">
        <f t="shared" si="155"/>
        <v>0</v>
      </c>
      <c r="DX150" s="42">
        <f t="shared" si="155"/>
        <v>0</v>
      </c>
      <c r="DY150" s="42">
        <f t="shared" si="155"/>
        <v>0</v>
      </c>
      <c r="DZ150" s="42">
        <f t="shared" si="155"/>
        <v>269776.26</v>
      </c>
      <c r="EA150" s="42">
        <f t="shared" ref="EA150:FX150" si="156">ROUND(IF(EA101&lt;=459,0,IF(EA137&lt;=EA12,EA121*EA139*EA135,0)),2)</f>
        <v>177356.6</v>
      </c>
      <c r="EB150" s="42">
        <f t="shared" si="156"/>
        <v>0</v>
      </c>
      <c r="EC150" s="42">
        <f t="shared" si="156"/>
        <v>0</v>
      </c>
      <c r="ED150" s="42">
        <f t="shared" si="156"/>
        <v>128302.45</v>
      </c>
      <c r="EE150" s="42">
        <f t="shared" si="156"/>
        <v>0</v>
      </c>
      <c r="EF150" s="42">
        <f t="shared" si="156"/>
        <v>0</v>
      </c>
      <c r="EG150" s="42">
        <f t="shared" si="156"/>
        <v>0</v>
      </c>
      <c r="EH150" s="42">
        <f t="shared" si="156"/>
        <v>0</v>
      </c>
      <c r="EI150" s="42">
        <f t="shared" si="156"/>
        <v>0</v>
      </c>
      <c r="EJ150" s="42">
        <f t="shared" si="156"/>
        <v>2442026.89</v>
      </c>
      <c r="EK150" s="42">
        <f t="shared" si="156"/>
        <v>157250.28</v>
      </c>
      <c r="EL150" s="42">
        <f t="shared" si="156"/>
        <v>100721.38</v>
      </c>
      <c r="EM150" s="42">
        <f t="shared" si="156"/>
        <v>0</v>
      </c>
      <c r="EN150" s="42">
        <f t="shared" si="156"/>
        <v>0</v>
      </c>
      <c r="EO150" s="42">
        <f t="shared" si="156"/>
        <v>128518.67</v>
      </c>
      <c r="EP150" s="42">
        <f t="shared" si="156"/>
        <v>0</v>
      </c>
      <c r="EQ150" s="42">
        <f t="shared" si="156"/>
        <v>281795.24</v>
      </c>
      <c r="ER150" s="42">
        <f t="shared" si="156"/>
        <v>0</v>
      </c>
      <c r="ES150" s="42">
        <f t="shared" si="156"/>
        <v>0</v>
      </c>
      <c r="ET150" s="42">
        <f t="shared" si="156"/>
        <v>0</v>
      </c>
      <c r="EU150" s="42">
        <f t="shared" si="156"/>
        <v>0</v>
      </c>
      <c r="EV150" s="42">
        <f t="shared" si="156"/>
        <v>0</v>
      </c>
      <c r="EW150" s="42">
        <f t="shared" si="156"/>
        <v>183587.65</v>
      </c>
      <c r="EX150" s="42">
        <f t="shared" si="156"/>
        <v>0</v>
      </c>
      <c r="EY150" s="42">
        <f t="shared" si="156"/>
        <v>0</v>
      </c>
      <c r="EZ150" s="42">
        <f t="shared" si="156"/>
        <v>0</v>
      </c>
      <c r="FA150" s="42">
        <f t="shared" si="156"/>
        <v>745834.74</v>
      </c>
      <c r="FB150" s="42">
        <f t="shared" si="156"/>
        <v>0</v>
      </c>
      <c r="FC150" s="42">
        <f t="shared" si="156"/>
        <v>566664.66</v>
      </c>
      <c r="FD150" s="42">
        <f t="shared" si="156"/>
        <v>0</v>
      </c>
      <c r="FE150" s="42">
        <f t="shared" si="156"/>
        <v>0</v>
      </c>
      <c r="FF150" s="42">
        <f t="shared" si="156"/>
        <v>0</v>
      </c>
      <c r="FG150" s="42">
        <f t="shared" si="156"/>
        <v>0</v>
      </c>
      <c r="FH150" s="42">
        <f t="shared" si="156"/>
        <v>0</v>
      </c>
      <c r="FI150" s="42">
        <f t="shared" si="156"/>
        <v>0</v>
      </c>
      <c r="FJ150" s="42">
        <f t="shared" si="156"/>
        <v>438111.25</v>
      </c>
      <c r="FK150" s="42">
        <f t="shared" si="156"/>
        <v>0</v>
      </c>
      <c r="FL150" s="42">
        <f t="shared" si="156"/>
        <v>493765.47</v>
      </c>
      <c r="FM150" s="42">
        <f t="shared" si="156"/>
        <v>688448.16</v>
      </c>
      <c r="FN150" s="42">
        <f t="shared" si="156"/>
        <v>0</v>
      </c>
      <c r="FO150" s="42">
        <f t="shared" si="156"/>
        <v>286670.09999999998</v>
      </c>
      <c r="FP150" s="42">
        <f t="shared" si="156"/>
        <v>0</v>
      </c>
      <c r="FQ150" s="42">
        <f t="shared" si="156"/>
        <v>0</v>
      </c>
      <c r="FR150" s="42">
        <f t="shared" si="156"/>
        <v>0</v>
      </c>
      <c r="FS150" s="42">
        <f t="shared" si="156"/>
        <v>0</v>
      </c>
      <c r="FT150" s="42">
        <f t="shared" si="156"/>
        <v>0</v>
      </c>
      <c r="FU150" s="42">
        <f t="shared" si="156"/>
        <v>0</v>
      </c>
      <c r="FV150" s="42">
        <f t="shared" si="156"/>
        <v>0</v>
      </c>
      <c r="FW150" s="42">
        <f t="shared" si="156"/>
        <v>0</v>
      </c>
      <c r="FX150" s="42">
        <f t="shared" si="156"/>
        <v>0</v>
      </c>
      <c r="FY150" s="42"/>
      <c r="FZ150" s="42"/>
      <c r="GA150" s="42"/>
      <c r="GB150" s="28"/>
      <c r="GC150" s="28"/>
      <c r="GD150" s="28"/>
      <c r="GE150" s="101"/>
      <c r="GF150" s="101"/>
      <c r="GG150" s="5"/>
      <c r="GH150" s="5"/>
      <c r="GI150" s="5"/>
      <c r="GJ150" s="5"/>
      <c r="GK150" s="5"/>
      <c r="GL150" s="5"/>
      <c r="GM150" s="5"/>
    </row>
    <row r="151" spans="1:195" x14ac:dyDescent="0.2">
      <c r="A151" s="44"/>
      <c r="B151" s="2" t="s">
        <v>455</v>
      </c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3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  <c r="DB151" s="42"/>
      <c r="DC151" s="42"/>
      <c r="DD151" s="42"/>
      <c r="DE151" s="42"/>
      <c r="DF151" s="42"/>
      <c r="DG151" s="42"/>
      <c r="DH151" s="42"/>
      <c r="DI151" s="42"/>
      <c r="DJ151" s="42"/>
      <c r="DK151" s="42"/>
      <c r="DL151" s="42"/>
      <c r="DM151" s="42"/>
      <c r="DN151" s="42"/>
      <c r="DO151" s="42"/>
      <c r="DP151" s="42"/>
      <c r="DQ151" s="42"/>
      <c r="DR151" s="42"/>
      <c r="DS151" s="42"/>
      <c r="DT151" s="42"/>
      <c r="DU151" s="42"/>
      <c r="DV151" s="42"/>
      <c r="DW151" s="42"/>
      <c r="DX151" s="42"/>
      <c r="DY151" s="42"/>
      <c r="DZ151" s="42"/>
      <c r="EA151" s="42"/>
      <c r="EB151" s="42"/>
      <c r="EC151" s="42"/>
      <c r="ED151" s="42"/>
      <c r="EE151" s="42"/>
      <c r="EF151" s="42"/>
      <c r="EG151" s="42"/>
      <c r="EH151" s="42"/>
      <c r="EI151" s="42"/>
      <c r="EJ151" s="42"/>
      <c r="EK151" s="42"/>
      <c r="EL151" s="42"/>
      <c r="EM151" s="42"/>
      <c r="EN151" s="42"/>
      <c r="EO151" s="42"/>
      <c r="EP151" s="42"/>
      <c r="EQ151" s="42"/>
      <c r="ER151" s="42"/>
      <c r="ES151" s="42"/>
      <c r="ET151" s="42"/>
      <c r="EU151" s="42"/>
      <c r="EV151" s="42"/>
      <c r="EW151" s="42"/>
      <c r="EX151" s="42"/>
      <c r="EY151" s="42"/>
      <c r="EZ151" s="42"/>
      <c r="FA151" s="42"/>
      <c r="FB151" s="42"/>
      <c r="FC151" s="42"/>
      <c r="FD151" s="42"/>
      <c r="FE151" s="42"/>
      <c r="FF151" s="42"/>
      <c r="FG151" s="42"/>
      <c r="FH151" s="42"/>
      <c r="FI151" s="42"/>
      <c r="FJ151" s="42"/>
      <c r="FK151" s="42"/>
      <c r="FL151" s="42"/>
      <c r="FM151" s="42"/>
      <c r="FN151" s="42"/>
      <c r="FO151" s="42"/>
      <c r="FP151" s="42"/>
      <c r="FQ151" s="42"/>
      <c r="FR151" s="42"/>
      <c r="FS151" s="42"/>
      <c r="FT151" s="42"/>
      <c r="FU151" s="42"/>
      <c r="FV151" s="42"/>
      <c r="FW151" s="42"/>
      <c r="FX151" s="42"/>
      <c r="FY151" s="42"/>
      <c r="FZ151" s="42"/>
      <c r="GA151" s="42"/>
      <c r="GB151" s="42"/>
      <c r="GC151" s="42"/>
      <c r="GD151" s="42"/>
      <c r="GE151" s="5"/>
      <c r="GF151" s="5"/>
      <c r="GG151" s="5"/>
      <c r="GH151" s="5"/>
      <c r="GI151" s="5"/>
      <c r="GJ151" s="5"/>
      <c r="GK151" s="5"/>
      <c r="GL151" s="5"/>
      <c r="GM151" s="5"/>
    </row>
    <row r="152" spans="1:195" x14ac:dyDescent="0.2">
      <c r="A152" s="3" t="s">
        <v>456</v>
      </c>
      <c r="B152" s="2" t="s">
        <v>457</v>
      </c>
      <c r="C152" s="11">
        <f t="shared" ref="C152:BN152" si="157">ROUND(IF((AND((C101&lt;=459),(C137&lt;=C12)))=TRUE(),0,IF((AND(C148=0,C150=0))=TRUE(),C12*C14,0)),1)</f>
        <v>2763.9</v>
      </c>
      <c r="D152" s="11">
        <f t="shared" si="157"/>
        <v>0</v>
      </c>
      <c r="E152" s="11">
        <f t="shared" si="157"/>
        <v>2682.7</v>
      </c>
      <c r="F152" s="11">
        <f t="shared" si="157"/>
        <v>0</v>
      </c>
      <c r="G152" s="11">
        <f t="shared" si="157"/>
        <v>0</v>
      </c>
      <c r="H152" s="11">
        <f t="shared" si="157"/>
        <v>0</v>
      </c>
      <c r="I152" s="11">
        <f t="shared" si="157"/>
        <v>4589.6000000000004</v>
      </c>
      <c r="J152" s="11">
        <f t="shared" si="157"/>
        <v>742</v>
      </c>
      <c r="K152" s="11">
        <f t="shared" si="157"/>
        <v>0</v>
      </c>
      <c r="L152" s="11">
        <f t="shared" si="157"/>
        <v>992.4</v>
      </c>
      <c r="M152" s="11">
        <f t="shared" si="157"/>
        <v>511.8</v>
      </c>
      <c r="N152" s="11">
        <f t="shared" si="157"/>
        <v>0</v>
      </c>
      <c r="O152" s="11">
        <f t="shared" si="157"/>
        <v>0</v>
      </c>
      <c r="P152" s="11">
        <f t="shared" si="157"/>
        <v>0</v>
      </c>
      <c r="Q152" s="11">
        <f t="shared" si="157"/>
        <v>13723.1</v>
      </c>
      <c r="R152" s="11">
        <f t="shared" si="157"/>
        <v>0</v>
      </c>
      <c r="S152" s="11">
        <f t="shared" si="157"/>
        <v>493.8</v>
      </c>
      <c r="T152" s="11">
        <f t="shared" si="157"/>
        <v>0</v>
      </c>
      <c r="U152" s="11">
        <f t="shared" si="157"/>
        <v>0</v>
      </c>
      <c r="V152" s="11">
        <f t="shared" si="157"/>
        <v>0</v>
      </c>
      <c r="W152" s="15">
        <f t="shared" si="157"/>
        <v>0</v>
      </c>
      <c r="X152" s="11">
        <f t="shared" si="157"/>
        <v>0</v>
      </c>
      <c r="Y152" s="11">
        <f t="shared" si="157"/>
        <v>170.2</v>
      </c>
      <c r="Z152" s="11">
        <f t="shared" si="157"/>
        <v>0</v>
      </c>
      <c r="AA152" s="11">
        <f t="shared" si="157"/>
        <v>0</v>
      </c>
      <c r="AB152" s="11">
        <f t="shared" si="157"/>
        <v>0</v>
      </c>
      <c r="AC152" s="11">
        <f t="shared" si="157"/>
        <v>0</v>
      </c>
      <c r="AD152" s="11">
        <f t="shared" si="157"/>
        <v>0</v>
      </c>
      <c r="AE152" s="11">
        <f t="shared" si="157"/>
        <v>0</v>
      </c>
      <c r="AF152" s="11">
        <f t="shared" si="157"/>
        <v>0</v>
      </c>
      <c r="AG152" s="11">
        <f t="shared" si="157"/>
        <v>0</v>
      </c>
      <c r="AH152" s="11">
        <f t="shared" si="157"/>
        <v>373.5</v>
      </c>
      <c r="AI152" s="11">
        <f t="shared" si="157"/>
        <v>0</v>
      </c>
      <c r="AJ152" s="11">
        <f t="shared" si="157"/>
        <v>0</v>
      </c>
      <c r="AK152" s="11">
        <f t="shared" si="157"/>
        <v>0</v>
      </c>
      <c r="AL152" s="11">
        <f t="shared" si="157"/>
        <v>0</v>
      </c>
      <c r="AM152" s="11">
        <f t="shared" si="157"/>
        <v>161.1</v>
      </c>
      <c r="AN152" s="11">
        <f t="shared" si="157"/>
        <v>0</v>
      </c>
      <c r="AO152" s="11">
        <f t="shared" si="157"/>
        <v>1834.4</v>
      </c>
      <c r="AP152" s="11">
        <f t="shared" si="157"/>
        <v>28066.1</v>
      </c>
      <c r="AQ152" s="11">
        <f t="shared" si="157"/>
        <v>0</v>
      </c>
      <c r="AR152" s="11">
        <f t="shared" si="157"/>
        <v>0</v>
      </c>
      <c r="AS152" s="11">
        <f t="shared" si="157"/>
        <v>0</v>
      </c>
      <c r="AT152" s="11">
        <f t="shared" si="157"/>
        <v>0</v>
      </c>
      <c r="AU152" s="11">
        <f t="shared" si="157"/>
        <v>0</v>
      </c>
      <c r="AV152" s="11">
        <f t="shared" si="157"/>
        <v>0</v>
      </c>
      <c r="AW152" s="11">
        <f t="shared" si="157"/>
        <v>0</v>
      </c>
      <c r="AX152" s="11">
        <f t="shared" si="157"/>
        <v>0</v>
      </c>
      <c r="AY152" s="11">
        <f t="shared" si="157"/>
        <v>197.4</v>
      </c>
      <c r="AZ152" s="11">
        <f t="shared" si="157"/>
        <v>3822</v>
      </c>
      <c r="BA152" s="11">
        <f t="shared" si="157"/>
        <v>0</v>
      </c>
      <c r="BB152" s="11">
        <f t="shared" si="157"/>
        <v>0</v>
      </c>
      <c r="BC152" s="11">
        <f t="shared" si="157"/>
        <v>11014.4</v>
      </c>
      <c r="BD152" s="11">
        <f t="shared" si="157"/>
        <v>0</v>
      </c>
      <c r="BE152" s="11">
        <f t="shared" si="157"/>
        <v>0</v>
      </c>
      <c r="BF152" s="11">
        <f t="shared" si="157"/>
        <v>0</v>
      </c>
      <c r="BG152" s="11">
        <f t="shared" si="157"/>
        <v>337.7</v>
      </c>
      <c r="BH152" s="11">
        <f t="shared" si="157"/>
        <v>0</v>
      </c>
      <c r="BI152" s="11">
        <f t="shared" si="157"/>
        <v>0</v>
      </c>
      <c r="BJ152" s="11">
        <f t="shared" si="157"/>
        <v>0</v>
      </c>
      <c r="BK152" s="11">
        <f t="shared" si="157"/>
        <v>0</v>
      </c>
      <c r="BL152" s="11">
        <f t="shared" si="157"/>
        <v>0</v>
      </c>
      <c r="BM152" s="11">
        <f t="shared" si="157"/>
        <v>0</v>
      </c>
      <c r="BN152" s="11">
        <f t="shared" si="157"/>
        <v>1303.3</v>
      </c>
      <c r="BO152" s="11">
        <f t="shared" ref="BO152:DZ152" si="158">ROUND(IF((AND((BO101&lt;=459),(BO137&lt;=BO12)))=TRUE(),0,IF((AND(BO148=0,BO150=0))=TRUE(),BO12*BO14,0)),1)</f>
        <v>554.9</v>
      </c>
      <c r="BP152" s="11">
        <f t="shared" si="158"/>
        <v>0</v>
      </c>
      <c r="BQ152" s="11">
        <f t="shared" si="158"/>
        <v>1964.7</v>
      </c>
      <c r="BR152" s="11">
        <f t="shared" si="158"/>
        <v>1638.9</v>
      </c>
      <c r="BS152" s="11">
        <f t="shared" si="158"/>
        <v>367.3</v>
      </c>
      <c r="BT152" s="11">
        <f t="shared" si="158"/>
        <v>0</v>
      </c>
      <c r="BU152" s="11">
        <f t="shared" si="158"/>
        <v>0</v>
      </c>
      <c r="BV152" s="11">
        <f t="shared" si="158"/>
        <v>0</v>
      </c>
      <c r="BW152" s="11">
        <f t="shared" si="158"/>
        <v>0</v>
      </c>
      <c r="BX152" s="11">
        <f t="shared" si="158"/>
        <v>0</v>
      </c>
      <c r="BY152" s="11">
        <f t="shared" si="158"/>
        <v>174.1</v>
      </c>
      <c r="BZ152" s="11">
        <f t="shared" si="158"/>
        <v>0</v>
      </c>
      <c r="CA152" s="11">
        <f t="shared" si="158"/>
        <v>0</v>
      </c>
      <c r="CB152" s="11">
        <f t="shared" si="158"/>
        <v>0</v>
      </c>
      <c r="CC152" s="11">
        <f t="shared" si="158"/>
        <v>0</v>
      </c>
      <c r="CD152" s="11">
        <f t="shared" si="158"/>
        <v>0</v>
      </c>
      <c r="CE152" s="11">
        <f t="shared" si="158"/>
        <v>0</v>
      </c>
      <c r="CF152" s="11">
        <f t="shared" si="158"/>
        <v>0</v>
      </c>
      <c r="CG152" s="11">
        <f t="shared" si="158"/>
        <v>0</v>
      </c>
      <c r="CH152" s="11">
        <f t="shared" si="158"/>
        <v>0</v>
      </c>
      <c r="CI152" s="11">
        <f t="shared" si="158"/>
        <v>259.5</v>
      </c>
      <c r="CJ152" s="11">
        <f t="shared" si="158"/>
        <v>379</v>
      </c>
      <c r="CK152" s="11">
        <f t="shared" si="158"/>
        <v>0</v>
      </c>
      <c r="CL152" s="11">
        <f t="shared" si="158"/>
        <v>0</v>
      </c>
      <c r="CM152" s="11">
        <f t="shared" si="158"/>
        <v>261.7</v>
      </c>
      <c r="CN152" s="11">
        <f t="shared" si="158"/>
        <v>0</v>
      </c>
      <c r="CO152" s="11">
        <f t="shared" si="158"/>
        <v>0</v>
      </c>
      <c r="CP152" s="11">
        <f t="shared" si="158"/>
        <v>0</v>
      </c>
      <c r="CQ152" s="11">
        <f t="shared" si="158"/>
        <v>430.9</v>
      </c>
      <c r="CR152" s="11">
        <f t="shared" si="158"/>
        <v>0</v>
      </c>
      <c r="CS152" s="11">
        <f t="shared" si="158"/>
        <v>0</v>
      </c>
      <c r="CT152" s="11">
        <f t="shared" si="158"/>
        <v>0</v>
      </c>
      <c r="CU152" s="11">
        <f t="shared" si="158"/>
        <v>0</v>
      </c>
      <c r="CV152" s="11">
        <f t="shared" si="158"/>
        <v>0</v>
      </c>
      <c r="CW152" s="11">
        <f t="shared" si="158"/>
        <v>0</v>
      </c>
      <c r="CX152" s="11">
        <f t="shared" si="158"/>
        <v>0</v>
      </c>
      <c r="CY152" s="11">
        <f t="shared" si="158"/>
        <v>0</v>
      </c>
      <c r="CZ152" s="11">
        <f t="shared" si="158"/>
        <v>777.4</v>
      </c>
      <c r="DA152" s="11">
        <f t="shared" si="158"/>
        <v>0</v>
      </c>
      <c r="DB152" s="11">
        <f t="shared" si="158"/>
        <v>0</v>
      </c>
      <c r="DC152" s="11">
        <f t="shared" si="158"/>
        <v>0</v>
      </c>
      <c r="DD152" s="11">
        <f t="shared" si="158"/>
        <v>0</v>
      </c>
      <c r="DE152" s="11">
        <f t="shared" si="158"/>
        <v>0</v>
      </c>
      <c r="DF152" s="11">
        <f t="shared" si="158"/>
        <v>7855.8</v>
      </c>
      <c r="DG152" s="11">
        <f t="shared" si="158"/>
        <v>0</v>
      </c>
      <c r="DH152" s="11">
        <f t="shared" si="158"/>
        <v>761.3</v>
      </c>
      <c r="DI152" s="11">
        <f t="shared" si="158"/>
        <v>955.8</v>
      </c>
      <c r="DJ152" s="11">
        <f t="shared" si="158"/>
        <v>0</v>
      </c>
      <c r="DK152" s="11">
        <f t="shared" si="158"/>
        <v>0</v>
      </c>
      <c r="DL152" s="11">
        <f t="shared" si="158"/>
        <v>2134</v>
      </c>
      <c r="DM152" s="11">
        <f t="shared" si="158"/>
        <v>0</v>
      </c>
      <c r="DN152" s="11">
        <f t="shared" si="158"/>
        <v>530.20000000000005</v>
      </c>
      <c r="DO152" s="11">
        <f t="shared" si="158"/>
        <v>1074.2</v>
      </c>
      <c r="DP152" s="11">
        <f t="shared" si="158"/>
        <v>0</v>
      </c>
      <c r="DQ152" s="11">
        <f t="shared" si="158"/>
        <v>177.3</v>
      </c>
      <c r="DR152" s="11">
        <f t="shared" si="158"/>
        <v>471.6</v>
      </c>
      <c r="DS152" s="11">
        <f t="shared" si="158"/>
        <v>285.7</v>
      </c>
      <c r="DT152" s="11">
        <f t="shared" si="158"/>
        <v>0</v>
      </c>
      <c r="DU152" s="11">
        <f t="shared" si="158"/>
        <v>0</v>
      </c>
      <c r="DV152" s="11">
        <f t="shared" si="158"/>
        <v>0</v>
      </c>
      <c r="DW152" s="11">
        <f t="shared" si="158"/>
        <v>0</v>
      </c>
      <c r="DX152" s="11">
        <f t="shared" si="158"/>
        <v>0</v>
      </c>
      <c r="DY152" s="11">
        <f t="shared" si="158"/>
        <v>0</v>
      </c>
      <c r="DZ152" s="11">
        <f t="shared" si="158"/>
        <v>0</v>
      </c>
      <c r="EA152" s="11">
        <f t="shared" ref="EA152:FX152" si="159">ROUND(IF((AND((EA101&lt;=459),(EA137&lt;=EA12)))=TRUE(),0,IF((AND(EA148=0,EA150=0))=TRUE(),EA12*EA14,0)),1)</f>
        <v>0</v>
      </c>
      <c r="EB152" s="11">
        <f t="shared" si="159"/>
        <v>211.6</v>
      </c>
      <c r="EC152" s="11">
        <f t="shared" si="159"/>
        <v>0</v>
      </c>
      <c r="ED152" s="11">
        <f t="shared" si="159"/>
        <v>0</v>
      </c>
      <c r="EE152" s="11">
        <f t="shared" si="159"/>
        <v>0</v>
      </c>
      <c r="EF152" s="11">
        <f t="shared" si="159"/>
        <v>559.6</v>
      </c>
      <c r="EG152" s="11">
        <f t="shared" si="159"/>
        <v>0</v>
      </c>
      <c r="EH152" s="11">
        <f t="shared" si="159"/>
        <v>0</v>
      </c>
      <c r="EI152" s="11">
        <f t="shared" si="159"/>
        <v>6045.6</v>
      </c>
      <c r="EJ152" s="11">
        <f t="shared" si="159"/>
        <v>0</v>
      </c>
      <c r="EK152" s="11">
        <f t="shared" si="159"/>
        <v>0</v>
      </c>
      <c r="EL152" s="11">
        <f t="shared" si="159"/>
        <v>0</v>
      </c>
      <c r="EM152" s="11">
        <f t="shared" si="159"/>
        <v>171.5</v>
      </c>
      <c r="EN152" s="11">
        <f t="shared" si="159"/>
        <v>395.5</v>
      </c>
      <c r="EO152" s="11">
        <f t="shared" si="159"/>
        <v>0</v>
      </c>
      <c r="EP152" s="11">
        <f t="shared" si="159"/>
        <v>0</v>
      </c>
      <c r="EQ152" s="11">
        <f t="shared" si="159"/>
        <v>0</v>
      </c>
      <c r="ER152" s="11">
        <f t="shared" si="159"/>
        <v>0</v>
      </c>
      <c r="ES152" s="11">
        <f t="shared" si="159"/>
        <v>0</v>
      </c>
      <c r="ET152" s="11">
        <f t="shared" si="159"/>
        <v>0</v>
      </c>
      <c r="EU152" s="11">
        <f t="shared" si="159"/>
        <v>211.6</v>
      </c>
      <c r="EV152" s="11">
        <f t="shared" si="159"/>
        <v>0</v>
      </c>
      <c r="EW152" s="11">
        <f t="shared" si="159"/>
        <v>0</v>
      </c>
      <c r="EX152" s="11">
        <f t="shared" si="159"/>
        <v>0</v>
      </c>
      <c r="EY152" s="11">
        <f t="shared" si="159"/>
        <v>418.5</v>
      </c>
      <c r="EZ152" s="11">
        <f t="shared" si="159"/>
        <v>0</v>
      </c>
      <c r="FA152" s="11">
        <f t="shared" si="159"/>
        <v>0</v>
      </c>
      <c r="FB152" s="11">
        <f t="shared" si="159"/>
        <v>0</v>
      </c>
      <c r="FC152" s="11">
        <f t="shared" si="159"/>
        <v>0</v>
      </c>
      <c r="FD152" s="11">
        <f t="shared" si="159"/>
        <v>0</v>
      </c>
      <c r="FE152" s="11">
        <f t="shared" si="159"/>
        <v>0</v>
      </c>
      <c r="FF152" s="11">
        <f t="shared" si="159"/>
        <v>0</v>
      </c>
      <c r="FG152" s="11">
        <f t="shared" si="159"/>
        <v>0</v>
      </c>
      <c r="FH152" s="11">
        <f t="shared" si="159"/>
        <v>0</v>
      </c>
      <c r="FI152" s="11">
        <f t="shared" si="159"/>
        <v>656.8</v>
      </c>
      <c r="FJ152" s="11">
        <f t="shared" si="159"/>
        <v>0</v>
      </c>
      <c r="FK152" s="11">
        <f t="shared" si="159"/>
        <v>778</v>
      </c>
      <c r="FL152" s="11">
        <f t="shared" si="159"/>
        <v>0</v>
      </c>
      <c r="FM152" s="11">
        <f t="shared" si="159"/>
        <v>0</v>
      </c>
      <c r="FN152" s="11">
        <f t="shared" si="159"/>
        <v>7097.5</v>
      </c>
      <c r="FO152" s="11">
        <f t="shared" si="159"/>
        <v>0</v>
      </c>
      <c r="FP152" s="11">
        <f t="shared" si="159"/>
        <v>800.7</v>
      </c>
      <c r="FQ152" s="11">
        <f t="shared" si="159"/>
        <v>278</v>
      </c>
      <c r="FR152" s="11">
        <f t="shared" si="159"/>
        <v>0</v>
      </c>
      <c r="FS152" s="11">
        <f t="shared" si="159"/>
        <v>0</v>
      </c>
      <c r="FT152" s="11">
        <f t="shared" si="159"/>
        <v>0</v>
      </c>
      <c r="FU152" s="11">
        <f t="shared" si="159"/>
        <v>276.89999999999998</v>
      </c>
      <c r="FV152" s="11">
        <f t="shared" si="159"/>
        <v>249.7</v>
      </c>
      <c r="FW152" s="11">
        <f t="shared" si="159"/>
        <v>0</v>
      </c>
      <c r="FX152" s="11">
        <f t="shared" si="159"/>
        <v>0</v>
      </c>
      <c r="FY152" s="42"/>
      <c r="FZ152" s="42"/>
      <c r="GA152" s="42"/>
      <c r="GB152" s="42"/>
      <c r="GC152" s="42"/>
      <c r="GD152" s="42"/>
      <c r="GE152" s="5"/>
      <c r="GF152" s="5"/>
      <c r="GG152" s="5"/>
      <c r="GH152" s="5"/>
      <c r="GI152" s="5"/>
      <c r="GJ152" s="5"/>
      <c r="GK152" s="5"/>
      <c r="GL152" s="5"/>
      <c r="GM152" s="5"/>
    </row>
    <row r="153" spans="1:195" x14ac:dyDescent="0.2">
      <c r="A153" s="44"/>
      <c r="B153" s="2" t="s">
        <v>458</v>
      </c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3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  <c r="DB153" s="42"/>
      <c r="DC153" s="42"/>
      <c r="DD153" s="42"/>
      <c r="DE153" s="42"/>
      <c r="DF153" s="42"/>
      <c r="DG153" s="42"/>
      <c r="DH153" s="42"/>
      <c r="DI153" s="42"/>
      <c r="DJ153" s="42"/>
      <c r="DK153" s="42"/>
      <c r="DL153" s="42"/>
      <c r="DM153" s="42"/>
      <c r="DN153" s="42"/>
      <c r="DO153" s="42"/>
      <c r="DP153" s="42"/>
      <c r="DQ153" s="42"/>
      <c r="DR153" s="42"/>
      <c r="DS153" s="42"/>
      <c r="DT153" s="42"/>
      <c r="DU153" s="42"/>
      <c r="DV153" s="42"/>
      <c r="DW153" s="42"/>
      <c r="DX153" s="42"/>
      <c r="DY153" s="42"/>
      <c r="DZ153" s="42"/>
      <c r="EA153" s="42"/>
      <c r="EB153" s="42"/>
      <c r="EC153" s="42"/>
      <c r="ED153" s="42"/>
      <c r="EE153" s="42"/>
      <c r="EF153" s="42"/>
      <c r="EG153" s="42"/>
      <c r="EH153" s="42"/>
      <c r="EI153" s="42"/>
      <c r="EJ153" s="42"/>
      <c r="EK153" s="42"/>
      <c r="EL153" s="42"/>
      <c r="EM153" s="42"/>
      <c r="EN153" s="42"/>
      <c r="EO153" s="42"/>
      <c r="EP153" s="42"/>
      <c r="EQ153" s="42"/>
      <c r="ER153" s="42"/>
      <c r="ES153" s="42"/>
      <c r="ET153" s="42"/>
      <c r="EU153" s="42"/>
      <c r="EV153" s="42"/>
      <c r="EW153" s="42"/>
      <c r="EX153" s="42"/>
      <c r="EY153" s="42"/>
      <c r="EZ153" s="42"/>
      <c r="FA153" s="42"/>
      <c r="FB153" s="42"/>
      <c r="FC153" s="42"/>
      <c r="FD153" s="42"/>
      <c r="FE153" s="42"/>
      <c r="FF153" s="42"/>
      <c r="FG153" s="42"/>
      <c r="FH153" s="42"/>
      <c r="FI153" s="42"/>
      <c r="FJ153" s="42"/>
      <c r="FK153" s="42"/>
      <c r="FL153" s="42"/>
      <c r="FM153" s="42"/>
      <c r="FN153" s="42"/>
      <c r="FO153" s="42"/>
      <c r="FP153" s="42"/>
      <c r="FQ153" s="42"/>
      <c r="FR153" s="42"/>
      <c r="FS153" s="42"/>
      <c r="FT153" s="42"/>
      <c r="FU153" s="42"/>
      <c r="FV153" s="42"/>
      <c r="FW153" s="42"/>
      <c r="FX153" s="42"/>
      <c r="FY153" s="42"/>
      <c r="FZ153" s="42"/>
      <c r="GA153" s="42"/>
      <c r="GB153" s="42"/>
      <c r="GC153" s="42"/>
      <c r="GD153" s="42"/>
      <c r="GE153" s="5"/>
      <c r="GF153" s="5"/>
      <c r="GG153" s="5"/>
      <c r="GH153" s="5"/>
      <c r="GI153" s="5"/>
      <c r="GJ153" s="5"/>
      <c r="GK153" s="5"/>
      <c r="GL153" s="5"/>
      <c r="GM153" s="5"/>
    </row>
    <row r="154" spans="1:195" x14ac:dyDescent="0.2">
      <c r="A154" s="3" t="s">
        <v>459</v>
      </c>
      <c r="B154" s="2" t="s">
        <v>460</v>
      </c>
      <c r="C154" s="42">
        <f t="shared" ref="C154:BN154" si="160">ROUND(IF((AND((C101&lt;=459),(C137&lt;=C12)))=TRUE(),0,(C121*C139*C152)),2)</f>
        <v>2389330.63</v>
      </c>
      <c r="D154" s="42">
        <f t="shared" si="160"/>
        <v>0</v>
      </c>
      <c r="E154" s="42">
        <f t="shared" si="160"/>
        <v>2300241.9700000002</v>
      </c>
      <c r="F154" s="42">
        <f t="shared" si="160"/>
        <v>0</v>
      </c>
      <c r="G154" s="42">
        <f t="shared" si="160"/>
        <v>0</v>
      </c>
      <c r="H154" s="42">
        <f t="shared" si="160"/>
        <v>0</v>
      </c>
      <c r="I154" s="42">
        <f t="shared" si="160"/>
        <v>3941534.65</v>
      </c>
      <c r="J154" s="42">
        <f t="shared" si="160"/>
        <v>616383.15</v>
      </c>
      <c r="K154" s="42">
        <f t="shared" si="160"/>
        <v>0</v>
      </c>
      <c r="L154" s="42">
        <f t="shared" si="160"/>
        <v>880209.79</v>
      </c>
      <c r="M154" s="42">
        <f t="shared" si="160"/>
        <v>475201.83</v>
      </c>
      <c r="N154" s="42">
        <f t="shared" si="160"/>
        <v>0</v>
      </c>
      <c r="O154" s="42">
        <f t="shared" si="160"/>
        <v>0</v>
      </c>
      <c r="P154" s="42">
        <f t="shared" si="160"/>
        <v>0</v>
      </c>
      <c r="Q154" s="42">
        <f t="shared" si="160"/>
        <v>12069356.73</v>
      </c>
      <c r="R154" s="42">
        <f t="shared" si="160"/>
        <v>0</v>
      </c>
      <c r="S154" s="42">
        <f t="shared" si="160"/>
        <v>439350.35</v>
      </c>
      <c r="T154" s="42">
        <f t="shared" si="160"/>
        <v>0</v>
      </c>
      <c r="U154" s="42">
        <f t="shared" si="160"/>
        <v>0</v>
      </c>
      <c r="V154" s="42">
        <f t="shared" si="160"/>
        <v>0</v>
      </c>
      <c r="W154" s="43">
        <f t="shared" si="160"/>
        <v>0</v>
      </c>
      <c r="X154" s="42">
        <f t="shared" si="160"/>
        <v>0</v>
      </c>
      <c r="Y154" s="42">
        <f t="shared" si="160"/>
        <v>154650.71</v>
      </c>
      <c r="Z154" s="42">
        <f t="shared" si="160"/>
        <v>0</v>
      </c>
      <c r="AA154" s="42">
        <f t="shared" si="160"/>
        <v>0</v>
      </c>
      <c r="AB154" s="42">
        <f t="shared" si="160"/>
        <v>0</v>
      </c>
      <c r="AC154" s="42">
        <f t="shared" si="160"/>
        <v>0</v>
      </c>
      <c r="AD154" s="42">
        <f t="shared" si="160"/>
        <v>0</v>
      </c>
      <c r="AE154" s="42">
        <f t="shared" si="160"/>
        <v>0</v>
      </c>
      <c r="AF154" s="42">
        <f t="shared" si="160"/>
        <v>0</v>
      </c>
      <c r="AG154" s="42">
        <f t="shared" si="160"/>
        <v>0</v>
      </c>
      <c r="AH154" s="42">
        <f t="shared" si="160"/>
        <v>320535.37</v>
      </c>
      <c r="AI154" s="42">
        <f t="shared" si="160"/>
        <v>0</v>
      </c>
      <c r="AJ154" s="42">
        <f t="shared" si="160"/>
        <v>0</v>
      </c>
      <c r="AK154" s="42">
        <f t="shared" si="160"/>
        <v>0</v>
      </c>
      <c r="AL154" s="42">
        <f t="shared" si="160"/>
        <v>0</v>
      </c>
      <c r="AM154" s="42">
        <f t="shared" si="160"/>
        <v>152074.64000000001</v>
      </c>
      <c r="AN154" s="42">
        <f t="shared" si="160"/>
        <v>0</v>
      </c>
      <c r="AO154" s="42">
        <f t="shared" si="160"/>
        <v>1547435.44</v>
      </c>
      <c r="AP154" s="42">
        <f t="shared" si="160"/>
        <v>24720588.73</v>
      </c>
      <c r="AQ154" s="42">
        <f t="shared" si="160"/>
        <v>0</v>
      </c>
      <c r="AR154" s="42">
        <f t="shared" si="160"/>
        <v>0</v>
      </c>
      <c r="AS154" s="42">
        <f t="shared" si="160"/>
        <v>0</v>
      </c>
      <c r="AT154" s="42">
        <f t="shared" si="160"/>
        <v>0</v>
      </c>
      <c r="AU154" s="42">
        <f t="shared" si="160"/>
        <v>0</v>
      </c>
      <c r="AV154" s="42">
        <f t="shared" si="160"/>
        <v>0</v>
      </c>
      <c r="AW154" s="42">
        <f t="shared" si="160"/>
        <v>0</v>
      </c>
      <c r="AX154" s="42">
        <f t="shared" si="160"/>
        <v>0</v>
      </c>
      <c r="AY154" s="42">
        <f t="shared" si="160"/>
        <v>196373.99</v>
      </c>
      <c r="AZ154" s="42">
        <f t="shared" si="160"/>
        <v>3264004.76</v>
      </c>
      <c r="BA154" s="42">
        <f t="shared" si="160"/>
        <v>0</v>
      </c>
      <c r="BB154" s="42">
        <f t="shared" si="160"/>
        <v>0</v>
      </c>
      <c r="BC154" s="42">
        <f t="shared" si="160"/>
        <v>9427981.6999999993</v>
      </c>
      <c r="BD154" s="42">
        <f t="shared" si="160"/>
        <v>0</v>
      </c>
      <c r="BE154" s="42">
        <f t="shared" si="160"/>
        <v>0</v>
      </c>
      <c r="BF154" s="42">
        <f t="shared" si="160"/>
        <v>0</v>
      </c>
      <c r="BG154" s="42">
        <f t="shared" si="160"/>
        <v>312675.34999999998</v>
      </c>
      <c r="BH154" s="42">
        <f t="shared" si="160"/>
        <v>0</v>
      </c>
      <c r="BI154" s="42">
        <f t="shared" si="160"/>
        <v>0</v>
      </c>
      <c r="BJ154" s="42">
        <f t="shared" si="160"/>
        <v>0</v>
      </c>
      <c r="BK154" s="42">
        <f t="shared" si="160"/>
        <v>0</v>
      </c>
      <c r="BL154" s="42">
        <f t="shared" si="160"/>
        <v>0</v>
      </c>
      <c r="BM154" s="42">
        <f t="shared" si="160"/>
        <v>0</v>
      </c>
      <c r="BN154" s="42">
        <f t="shared" si="160"/>
        <v>1069521.05</v>
      </c>
      <c r="BO154" s="42">
        <f t="shared" ref="BO154:DZ154" si="161">ROUND(IF((AND((BO101&lt;=459),(BO137&lt;=BO12)))=TRUE(),0,(BO121*BO139*BO152)),2)</f>
        <v>473351.32</v>
      </c>
      <c r="BP154" s="42">
        <f t="shared" si="161"/>
        <v>0</v>
      </c>
      <c r="BQ154" s="42">
        <f t="shared" si="161"/>
        <v>1800011.14</v>
      </c>
      <c r="BR154" s="42">
        <f t="shared" si="161"/>
        <v>1393306.77</v>
      </c>
      <c r="BS154" s="42">
        <f t="shared" si="161"/>
        <v>338887.62</v>
      </c>
      <c r="BT154" s="42">
        <f t="shared" si="161"/>
        <v>0</v>
      </c>
      <c r="BU154" s="42">
        <f t="shared" si="161"/>
        <v>0</v>
      </c>
      <c r="BV154" s="42">
        <f t="shared" si="161"/>
        <v>0</v>
      </c>
      <c r="BW154" s="42">
        <f t="shared" si="161"/>
        <v>0</v>
      </c>
      <c r="BX154" s="42">
        <f t="shared" si="161"/>
        <v>0</v>
      </c>
      <c r="BY154" s="42">
        <f t="shared" si="161"/>
        <v>159084.35</v>
      </c>
      <c r="BZ154" s="42">
        <f t="shared" si="161"/>
        <v>0</v>
      </c>
      <c r="CA154" s="42">
        <f t="shared" si="161"/>
        <v>0</v>
      </c>
      <c r="CB154" s="42">
        <f t="shared" si="161"/>
        <v>0</v>
      </c>
      <c r="CC154" s="42">
        <f t="shared" si="161"/>
        <v>0</v>
      </c>
      <c r="CD154" s="42">
        <f t="shared" si="161"/>
        <v>0</v>
      </c>
      <c r="CE154" s="42">
        <f t="shared" si="161"/>
        <v>0</v>
      </c>
      <c r="CF154" s="42">
        <f t="shared" si="161"/>
        <v>0</v>
      </c>
      <c r="CG154" s="42">
        <f t="shared" si="161"/>
        <v>0</v>
      </c>
      <c r="CH154" s="42">
        <f t="shared" si="161"/>
        <v>0</v>
      </c>
      <c r="CI154" s="42">
        <f t="shared" si="161"/>
        <v>228618.87</v>
      </c>
      <c r="CJ154" s="42">
        <f t="shared" si="161"/>
        <v>343763.21</v>
      </c>
      <c r="CK154" s="42">
        <f t="shared" si="161"/>
        <v>0</v>
      </c>
      <c r="CL154" s="42">
        <f t="shared" si="161"/>
        <v>0</v>
      </c>
      <c r="CM154" s="42">
        <f t="shared" si="161"/>
        <v>256103.78</v>
      </c>
      <c r="CN154" s="42">
        <f t="shared" si="161"/>
        <v>0</v>
      </c>
      <c r="CO154" s="42">
        <f t="shared" si="161"/>
        <v>0</v>
      </c>
      <c r="CP154" s="42">
        <f t="shared" si="161"/>
        <v>0</v>
      </c>
      <c r="CQ154" s="42">
        <f t="shared" si="161"/>
        <v>378676.89</v>
      </c>
      <c r="CR154" s="42">
        <f t="shared" si="161"/>
        <v>0</v>
      </c>
      <c r="CS154" s="42">
        <f t="shared" si="161"/>
        <v>0</v>
      </c>
      <c r="CT154" s="42">
        <f t="shared" si="161"/>
        <v>0</v>
      </c>
      <c r="CU154" s="42">
        <f t="shared" si="161"/>
        <v>0</v>
      </c>
      <c r="CV154" s="42">
        <f t="shared" si="161"/>
        <v>0</v>
      </c>
      <c r="CW154" s="42">
        <f t="shared" si="161"/>
        <v>0</v>
      </c>
      <c r="CX154" s="42">
        <f t="shared" si="161"/>
        <v>0</v>
      </c>
      <c r="CY154" s="42">
        <f t="shared" si="161"/>
        <v>0</v>
      </c>
      <c r="CZ154" s="42">
        <f t="shared" si="161"/>
        <v>654113.4</v>
      </c>
      <c r="DA154" s="42">
        <f t="shared" si="161"/>
        <v>0</v>
      </c>
      <c r="DB154" s="42">
        <f t="shared" si="161"/>
        <v>0</v>
      </c>
      <c r="DC154" s="42">
        <f t="shared" si="161"/>
        <v>0</v>
      </c>
      <c r="DD154" s="42">
        <f t="shared" si="161"/>
        <v>0</v>
      </c>
      <c r="DE154" s="42">
        <f t="shared" si="161"/>
        <v>0</v>
      </c>
      <c r="DF154" s="42">
        <f t="shared" si="161"/>
        <v>6404987.75</v>
      </c>
      <c r="DG154" s="42">
        <f t="shared" si="161"/>
        <v>0</v>
      </c>
      <c r="DH154" s="42">
        <f t="shared" si="161"/>
        <v>630357.81000000006</v>
      </c>
      <c r="DI154" s="42">
        <f t="shared" si="161"/>
        <v>789532.92</v>
      </c>
      <c r="DJ154" s="42">
        <f t="shared" si="161"/>
        <v>0</v>
      </c>
      <c r="DK154" s="42">
        <f t="shared" si="161"/>
        <v>0</v>
      </c>
      <c r="DL154" s="42">
        <f t="shared" si="161"/>
        <v>1842303.9</v>
      </c>
      <c r="DM154" s="42">
        <f t="shared" si="161"/>
        <v>0</v>
      </c>
      <c r="DN154" s="42">
        <f t="shared" si="161"/>
        <v>473063.88</v>
      </c>
      <c r="DO154" s="42">
        <f t="shared" si="161"/>
        <v>917186.6</v>
      </c>
      <c r="DP154" s="42">
        <f t="shared" si="161"/>
        <v>0</v>
      </c>
      <c r="DQ154" s="42">
        <f t="shared" si="161"/>
        <v>174507.13</v>
      </c>
      <c r="DR154" s="42">
        <f t="shared" si="161"/>
        <v>409548.97</v>
      </c>
      <c r="DS154" s="42">
        <f t="shared" si="161"/>
        <v>258929.81</v>
      </c>
      <c r="DT154" s="42">
        <f t="shared" si="161"/>
        <v>0</v>
      </c>
      <c r="DU154" s="42">
        <f t="shared" si="161"/>
        <v>0</v>
      </c>
      <c r="DV154" s="42">
        <f t="shared" si="161"/>
        <v>0</v>
      </c>
      <c r="DW154" s="42">
        <f t="shared" si="161"/>
        <v>0</v>
      </c>
      <c r="DX154" s="42">
        <f t="shared" si="161"/>
        <v>0</v>
      </c>
      <c r="DY154" s="42">
        <f t="shared" si="161"/>
        <v>0</v>
      </c>
      <c r="DZ154" s="42">
        <f t="shared" si="161"/>
        <v>0</v>
      </c>
      <c r="EA154" s="42">
        <f t="shared" ref="EA154:FX154" si="162">ROUND(IF((AND((EA101&lt;=459),(EA137&lt;=EA12)))=TRUE(),0,(EA121*EA139*EA152)),2)</f>
        <v>0</v>
      </c>
      <c r="EB154" s="42">
        <f t="shared" si="162"/>
        <v>196777.04</v>
      </c>
      <c r="EC154" s="42">
        <f t="shared" si="162"/>
        <v>0</v>
      </c>
      <c r="ED154" s="42">
        <f t="shared" si="162"/>
        <v>0</v>
      </c>
      <c r="EE154" s="42">
        <f t="shared" si="162"/>
        <v>0</v>
      </c>
      <c r="EF154" s="42">
        <f t="shared" si="162"/>
        <v>476363.06</v>
      </c>
      <c r="EG154" s="42">
        <f t="shared" si="162"/>
        <v>0</v>
      </c>
      <c r="EH154" s="42">
        <f t="shared" si="162"/>
        <v>0</v>
      </c>
      <c r="EI154" s="42">
        <f t="shared" si="162"/>
        <v>5043573.3</v>
      </c>
      <c r="EJ154" s="42">
        <f t="shared" si="162"/>
        <v>0</v>
      </c>
      <c r="EK154" s="42">
        <f t="shared" si="162"/>
        <v>0</v>
      </c>
      <c r="EL154" s="42">
        <f t="shared" si="162"/>
        <v>0</v>
      </c>
      <c r="EM154" s="42">
        <f t="shared" si="162"/>
        <v>161446.75</v>
      </c>
      <c r="EN154" s="42">
        <f t="shared" si="162"/>
        <v>341797.2</v>
      </c>
      <c r="EO154" s="42">
        <f t="shared" si="162"/>
        <v>0</v>
      </c>
      <c r="EP154" s="42">
        <f t="shared" si="162"/>
        <v>0</v>
      </c>
      <c r="EQ154" s="42">
        <f t="shared" si="162"/>
        <v>0</v>
      </c>
      <c r="ER154" s="42">
        <f t="shared" si="162"/>
        <v>0</v>
      </c>
      <c r="ES154" s="42">
        <f t="shared" si="162"/>
        <v>0</v>
      </c>
      <c r="ET154" s="42">
        <f t="shared" si="162"/>
        <v>0</v>
      </c>
      <c r="EU154" s="42">
        <f t="shared" si="162"/>
        <v>193261.38</v>
      </c>
      <c r="EV154" s="42">
        <f t="shared" si="162"/>
        <v>0</v>
      </c>
      <c r="EW154" s="42">
        <f t="shared" si="162"/>
        <v>0</v>
      </c>
      <c r="EX154" s="42">
        <f t="shared" si="162"/>
        <v>0</v>
      </c>
      <c r="EY154" s="42">
        <f t="shared" si="162"/>
        <v>359384.18</v>
      </c>
      <c r="EZ154" s="42">
        <f t="shared" si="162"/>
        <v>0</v>
      </c>
      <c r="FA154" s="42">
        <f t="shared" si="162"/>
        <v>0</v>
      </c>
      <c r="FB154" s="42">
        <f t="shared" si="162"/>
        <v>0</v>
      </c>
      <c r="FC154" s="42">
        <f t="shared" si="162"/>
        <v>0</v>
      </c>
      <c r="FD154" s="42">
        <f t="shared" si="162"/>
        <v>0</v>
      </c>
      <c r="FE154" s="42">
        <f t="shared" si="162"/>
        <v>0</v>
      </c>
      <c r="FF154" s="42">
        <f t="shared" si="162"/>
        <v>0</v>
      </c>
      <c r="FG154" s="42">
        <f t="shared" si="162"/>
        <v>0</v>
      </c>
      <c r="FH154" s="42">
        <f t="shared" si="162"/>
        <v>0</v>
      </c>
      <c r="FI154" s="42">
        <f t="shared" si="162"/>
        <v>570693.18000000005</v>
      </c>
      <c r="FJ154" s="42">
        <f t="shared" si="162"/>
        <v>0</v>
      </c>
      <c r="FK154" s="42">
        <f t="shared" si="162"/>
        <v>669893.01</v>
      </c>
      <c r="FL154" s="42">
        <f t="shared" si="162"/>
        <v>0</v>
      </c>
      <c r="FM154" s="42">
        <f t="shared" si="162"/>
        <v>0</v>
      </c>
      <c r="FN154" s="42">
        <f t="shared" si="162"/>
        <v>5954936.3600000003</v>
      </c>
      <c r="FO154" s="42">
        <f t="shared" si="162"/>
        <v>0</v>
      </c>
      <c r="FP154" s="42">
        <f t="shared" si="162"/>
        <v>696084.04</v>
      </c>
      <c r="FQ154" s="42">
        <f t="shared" si="162"/>
        <v>258047.95</v>
      </c>
      <c r="FR154" s="42">
        <f t="shared" si="162"/>
        <v>0</v>
      </c>
      <c r="FS154" s="42">
        <f t="shared" si="162"/>
        <v>0</v>
      </c>
      <c r="FT154" s="42">
        <f t="shared" si="162"/>
        <v>0</v>
      </c>
      <c r="FU154" s="42">
        <f t="shared" si="162"/>
        <v>264370.56</v>
      </c>
      <c r="FV154" s="42">
        <f t="shared" si="162"/>
        <v>233557.6</v>
      </c>
      <c r="FW154" s="42">
        <f t="shared" si="162"/>
        <v>0</v>
      </c>
      <c r="FX154" s="42">
        <f t="shared" si="162"/>
        <v>0</v>
      </c>
      <c r="FY154" s="11"/>
      <c r="FZ154" s="42"/>
      <c r="GA154" s="42"/>
      <c r="GB154" s="42"/>
      <c r="GC154" s="42"/>
      <c r="GD154" s="42"/>
      <c r="GE154" s="5"/>
      <c r="GF154" s="5"/>
      <c r="GG154" s="5"/>
      <c r="GH154" s="5"/>
      <c r="GI154" s="5"/>
      <c r="GJ154" s="5"/>
      <c r="GK154" s="5"/>
      <c r="GL154" s="5"/>
      <c r="GM154" s="5"/>
    </row>
    <row r="155" spans="1:195" x14ac:dyDescent="0.2">
      <c r="A155" s="44"/>
      <c r="B155" s="2" t="s">
        <v>461</v>
      </c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3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  <c r="DB155" s="42"/>
      <c r="DC155" s="42"/>
      <c r="DD155" s="42"/>
      <c r="DE155" s="42"/>
      <c r="DF155" s="42"/>
      <c r="DG155" s="42"/>
      <c r="DH155" s="42"/>
      <c r="DI155" s="42"/>
      <c r="DJ155" s="42"/>
      <c r="DK155" s="42"/>
      <c r="DL155" s="42"/>
      <c r="DM155" s="42"/>
      <c r="DN155" s="42"/>
      <c r="DO155" s="42"/>
      <c r="DP155" s="42"/>
      <c r="DQ155" s="42"/>
      <c r="DR155" s="42"/>
      <c r="DS155" s="42"/>
      <c r="DT155" s="42"/>
      <c r="DU155" s="42"/>
      <c r="DV155" s="42"/>
      <c r="DW155" s="42"/>
      <c r="DX155" s="42"/>
      <c r="DY155" s="42"/>
      <c r="DZ155" s="42"/>
      <c r="EA155" s="42"/>
      <c r="EB155" s="42"/>
      <c r="EC155" s="42"/>
      <c r="ED155" s="42"/>
      <c r="EE155" s="42"/>
      <c r="EF155" s="42"/>
      <c r="EG155" s="42"/>
      <c r="EH155" s="42"/>
      <c r="EI155" s="42"/>
      <c r="EJ155" s="42"/>
      <c r="EK155" s="42"/>
      <c r="EL155" s="42"/>
      <c r="EM155" s="42"/>
      <c r="EN155" s="42"/>
      <c r="EO155" s="42"/>
      <c r="EP155" s="42"/>
      <c r="EQ155" s="42"/>
      <c r="ER155" s="42"/>
      <c r="ES155" s="42"/>
      <c r="ET155" s="42"/>
      <c r="EU155" s="42"/>
      <c r="EV155" s="42"/>
      <c r="EW155" s="42"/>
      <c r="EX155" s="42"/>
      <c r="EY155" s="42"/>
      <c r="EZ155" s="42"/>
      <c r="FA155" s="42"/>
      <c r="FB155" s="42"/>
      <c r="FC155" s="42"/>
      <c r="FD155" s="42"/>
      <c r="FE155" s="42"/>
      <c r="FF155" s="42"/>
      <c r="FG155" s="42"/>
      <c r="FH155" s="42"/>
      <c r="FI155" s="42"/>
      <c r="FJ155" s="42"/>
      <c r="FK155" s="42"/>
      <c r="FL155" s="42"/>
      <c r="FM155" s="42"/>
      <c r="FN155" s="42"/>
      <c r="FO155" s="42"/>
      <c r="FP155" s="42"/>
      <c r="FQ155" s="42"/>
      <c r="FR155" s="42"/>
      <c r="FS155" s="42"/>
      <c r="FT155" s="42"/>
      <c r="FU155" s="42"/>
      <c r="FV155" s="42"/>
      <c r="FW155" s="42"/>
      <c r="FX155" s="42"/>
      <c r="FY155" s="42"/>
      <c r="FZ155" s="42"/>
      <c r="GA155" s="42"/>
      <c r="GB155" s="42"/>
      <c r="GC155" s="42"/>
      <c r="GD155" s="42"/>
      <c r="GE155" s="5"/>
      <c r="GF155" s="5"/>
      <c r="GG155" s="5"/>
      <c r="GH155" s="5"/>
      <c r="GI155" s="5"/>
      <c r="GJ155" s="5"/>
      <c r="GK155" s="5"/>
      <c r="GL155" s="5"/>
      <c r="GM155" s="5"/>
    </row>
    <row r="156" spans="1:195" x14ac:dyDescent="0.2">
      <c r="A156" s="3" t="s">
        <v>462</v>
      </c>
      <c r="B156" s="2" t="s">
        <v>463</v>
      </c>
      <c r="C156" s="42">
        <f t="shared" ref="C156:BN156" si="163">ROUND(IF((AND((C101&lt;=459),(C137&lt;=C12)))=TRUE(),0,IF(C154=0,0,C121*C146*(C135-C152))),2)</f>
        <v>2592439.37</v>
      </c>
      <c r="D156" s="42">
        <f t="shared" si="163"/>
        <v>0</v>
      </c>
      <c r="E156" s="42">
        <f t="shared" si="163"/>
        <v>5436905.04</v>
      </c>
      <c r="F156" s="42">
        <f t="shared" si="163"/>
        <v>0</v>
      </c>
      <c r="G156" s="42">
        <f t="shared" si="163"/>
        <v>0</v>
      </c>
      <c r="H156" s="42">
        <f t="shared" si="163"/>
        <v>0</v>
      </c>
      <c r="I156" s="42">
        <f t="shared" si="163"/>
        <v>7238132.0899999999</v>
      </c>
      <c r="J156" s="42">
        <f t="shared" si="163"/>
        <v>860781.83</v>
      </c>
      <c r="K156" s="42">
        <f t="shared" si="163"/>
        <v>0</v>
      </c>
      <c r="L156" s="42">
        <f t="shared" si="163"/>
        <v>614550.79</v>
      </c>
      <c r="M156" s="42">
        <f t="shared" si="163"/>
        <v>1375061.21</v>
      </c>
      <c r="N156" s="42">
        <f t="shared" si="163"/>
        <v>0</v>
      </c>
      <c r="O156" s="42">
        <f t="shared" si="163"/>
        <v>0</v>
      </c>
      <c r="P156" s="42">
        <f t="shared" si="163"/>
        <v>0</v>
      </c>
      <c r="Q156" s="42">
        <f t="shared" si="163"/>
        <v>14457089.42</v>
      </c>
      <c r="R156" s="42">
        <f t="shared" si="163"/>
        <v>0</v>
      </c>
      <c r="S156" s="42">
        <f t="shared" si="163"/>
        <v>126739.26</v>
      </c>
      <c r="T156" s="42">
        <f t="shared" si="163"/>
        <v>0</v>
      </c>
      <c r="U156" s="42">
        <f t="shared" si="163"/>
        <v>0</v>
      </c>
      <c r="V156" s="42">
        <f t="shared" si="163"/>
        <v>0</v>
      </c>
      <c r="W156" s="43">
        <f t="shared" si="163"/>
        <v>0</v>
      </c>
      <c r="X156" s="42">
        <f t="shared" si="163"/>
        <v>0</v>
      </c>
      <c r="Y156" s="42">
        <f t="shared" si="163"/>
        <v>230098.21</v>
      </c>
      <c r="Z156" s="42">
        <f t="shared" si="163"/>
        <v>0</v>
      </c>
      <c r="AA156" s="42">
        <f t="shared" si="163"/>
        <v>0</v>
      </c>
      <c r="AB156" s="42">
        <f t="shared" si="163"/>
        <v>0</v>
      </c>
      <c r="AC156" s="42">
        <f t="shared" si="163"/>
        <v>0</v>
      </c>
      <c r="AD156" s="42">
        <f t="shared" si="163"/>
        <v>0</v>
      </c>
      <c r="AE156" s="42">
        <f t="shared" si="163"/>
        <v>0</v>
      </c>
      <c r="AF156" s="42">
        <f t="shared" si="163"/>
        <v>0</v>
      </c>
      <c r="AG156" s="42">
        <f t="shared" si="163"/>
        <v>0</v>
      </c>
      <c r="AH156" s="42">
        <f t="shared" si="163"/>
        <v>182797.49</v>
      </c>
      <c r="AI156" s="42">
        <f t="shared" si="163"/>
        <v>0</v>
      </c>
      <c r="AJ156" s="42">
        <f t="shared" si="163"/>
        <v>0</v>
      </c>
      <c r="AK156" s="42">
        <f t="shared" si="163"/>
        <v>0</v>
      </c>
      <c r="AL156" s="42">
        <f t="shared" si="163"/>
        <v>0</v>
      </c>
      <c r="AM156" s="42">
        <f t="shared" si="163"/>
        <v>146291.21</v>
      </c>
      <c r="AN156" s="42">
        <f t="shared" si="163"/>
        <v>0</v>
      </c>
      <c r="AO156" s="42">
        <f t="shared" si="163"/>
        <v>15578.75</v>
      </c>
      <c r="AP156" s="42">
        <f t="shared" si="163"/>
        <v>39730345.43</v>
      </c>
      <c r="AQ156" s="42">
        <f t="shared" si="163"/>
        <v>0</v>
      </c>
      <c r="AR156" s="42">
        <f t="shared" si="163"/>
        <v>0</v>
      </c>
      <c r="AS156" s="42">
        <f t="shared" si="163"/>
        <v>0</v>
      </c>
      <c r="AT156" s="42">
        <f t="shared" si="163"/>
        <v>0</v>
      </c>
      <c r="AU156" s="42">
        <f t="shared" si="163"/>
        <v>0</v>
      </c>
      <c r="AV156" s="42">
        <f t="shared" si="163"/>
        <v>0</v>
      </c>
      <c r="AW156" s="42">
        <f t="shared" si="163"/>
        <v>0</v>
      </c>
      <c r="AX156" s="42">
        <f t="shared" si="163"/>
        <v>0</v>
      </c>
      <c r="AY156" s="42">
        <f t="shared" si="163"/>
        <v>28077.3</v>
      </c>
      <c r="AZ156" s="42">
        <f t="shared" si="163"/>
        <v>3804897.2</v>
      </c>
      <c r="BA156" s="42">
        <f t="shared" si="163"/>
        <v>0</v>
      </c>
      <c r="BB156" s="42">
        <f t="shared" si="163"/>
        <v>0</v>
      </c>
      <c r="BC156" s="42">
        <f t="shared" si="163"/>
        <v>3594425.16</v>
      </c>
      <c r="BD156" s="42">
        <f t="shared" si="163"/>
        <v>0</v>
      </c>
      <c r="BE156" s="42">
        <f t="shared" si="163"/>
        <v>0</v>
      </c>
      <c r="BF156" s="42">
        <f t="shared" si="163"/>
        <v>0</v>
      </c>
      <c r="BG156" s="42">
        <f t="shared" si="163"/>
        <v>207549.26</v>
      </c>
      <c r="BH156" s="42">
        <f t="shared" si="163"/>
        <v>0</v>
      </c>
      <c r="BI156" s="42">
        <f t="shared" si="163"/>
        <v>0</v>
      </c>
      <c r="BJ156" s="42">
        <f t="shared" si="163"/>
        <v>0</v>
      </c>
      <c r="BK156" s="42">
        <f t="shared" si="163"/>
        <v>0</v>
      </c>
      <c r="BL156" s="42">
        <f t="shared" si="163"/>
        <v>0</v>
      </c>
      <c r="BM156" s="42">
        <f t="shared" si="163"/>
        <v>0</v>
      </c>
      <c r="BN156" s="42">
        <f t="shared" si="163"/>
        <v>268777.51</v>
      </c>
      <c r="BO156" s="42">
        <f t="shared" ref="BO156:DZ156" si="164">ROUND(IF((AND((BO101&lt;=459),(BO137&lt;=BO12)))=TRUE(),0,IF(BO154=0,0,BO121*BO146*(BO135-BO152))),2)</f>
        <v>79878.14</v>
      </c>
      <c r="BP156" s="42">
        <f t="shared" si="164"/>
        <v>0</v>
      </c>
      <c r="BQ156" s="42">
        <f t="shared" si="164"/>
        <v>108749.34</v>
      </c>
      <c r="BR156" s="42">
        <f t="shared" si="164"/>
        <v>169402.09</v>
      </c>
      <c r="BS156" s="42">
        <f t="shared" si="164"/>
        <v>49364.75</v>
      </c>
      <c r="BT156" s="42">
        <f t="shared" si="164"/>
        <v>0</v>
      </c>
      <c r="BU156" s="42">
        <f t="shared" si="164"/>
        <v>0</v>
      </c>
      <c r="BV156" s="42">
        <f t="shared" si="164"/>
        <v>0</v>
      </c>
      <c r="BW156" s="42">
        <f t="shared" si="164"/>
        <v>0</v>
      </c>
      <c r="BX156" s="42">
        <f t="shared" si="164"/>
        <v>0</v>
      </c>
      <c r="BY156" s="42">
        <f t="shared" si="164"/>
        <v>274735.75</v>
      </c>
      <c r="BZ156" s="42">
        <f t="shared" si="164"/>
        <v>0</v>
      </c>
      <c r="CA156" s="42">
        <f t="shared" si="164"/>
        <v>0</v>
      </c>
      <c r="CB156" s="42">
        <f t="shared" si="164"/>
        <v>0</v>
      </c>
      <c r="CC156" s="42">
        <f t="shared" si="164"/>
        <v>0</v>
      </c>
      <c r="CD156" s="42">
        <f t="shared" si="164"/>
        <v>0</v>
      </c>
      <c r="CE156" s="42">
        <f t="shared" si="164"/>
        <v>0</v>
      </c>
      <c r="CF156" s="42">
        <f t="shared" si="164"/>
        <v>0</v>
      </c>
      <c r="CG156" s="42">
        <f t="shared" si="164"/>
        <v>0</v>
      </c>
      <c r="CH156" s="42">
        <f t="shared" si="164"/>
        <v>0</v>
      </c>
      <c r="CI156" s="42">
        <f t="shared" si="164"/>
        <v>62191.01</v>
      </c>
      <c r="CJ156" s="42">
        <f t="shared" si="164"/>
        <v>374065.62</v>
      </c>
      <c r="CK156" s="42">
        <f t="shared" si="164"/>
        <v>0</v>
      </c>
      <c r="CL156" s="42">
        <f t="shared" si="164"/>
        <v>0</v>
      </c>
      <c r="CM156" s="42">
        <f t="shared" si="164"/>
        <v>97391.039999999994</v>
      </c>
      <c r="CN156" s="42">
        <f t="shared" si="164"/>
        <v>0</v>
      </c>
      <c r="CO156" s="42">
        <f t="shared" si="164"/>
        <v>0</v>
      </c>
      <c r="CP156" s="42">
        <f t="shared" si="164"/>
        <v>0</v>
      </c>
      <c r="CQ156" s="42">
        <f t="shared" si="164"/>
        <v>266703.64</v>
      </c>
      <c r="CR156" s="42">
        <f t="shared" si="164"/>
        <v>0</v>
      </c>
      <c r="CS156" s="42">
        <f t="shared" si="164"/>
        <v>0</v>
      </c>
      <c r="CT156" s="42">
        <f t="shared" si="164"/>
        <v>0</v>
      </c>
      <c r="CU156" s="42">
        <f t="shared" si="164"/>
        <v>0</v>
      </c>
      <c r="CV156" s="42">
        <f t="shared" si="164"/>
        <v>0</v>
      </c>
      <c r="CW156" s="42">
        <f t="shared" si="164"/>
        <v>0</v>
      </c>
      <c r="CX156" s="42">
        <f t="shared" si="164"/>
        <v>0</v>
      </c>
      <c r="CY156" s="42">
        <f t="shared" si="164"/>
        <v>0</v>
      </c>
      <c r="CZ156" s="42">
        <f t="shared" si="164"/>
        <v>119221.51</v>
      </c>
      <c r="DA156" s="42">
        <f t="shared" si="164"/>
        <v>0</v>
      </c>
      <c r="DB156" s="42">
        <f t="shared" si="164"/>
        <v>0</v>
      </c>
      <c r="DC156" s="42">
        <f t="shared" si="164"/>
        <v>0</v>
      </c>
      <c r="DD156" s="42">
        <f t="shared" si="164"/>
        <v>0</v>
      </c>
      <c r="DE156" s="42">
        <f t="shared" si="164"/>
        <v>0</v>
      </c>
      <c r="DF156" s="42">
        <f t="shared" si="164"/>
        <v>433502.17</v>
      </c>
      <c r="DG156" s="42">
        <f t="shared" si="164"/>
        <v>0</v>
      </c>
      <c r="DH156" s="42">
        <f t="shared" si="164"/>
        <v>1577.14</v>
      </c>
      <c r="DI156" s="42">
        <f t="shared" si="164"/>
        <v>466328.86</v>
      </c>
      <c r="DJ156" s="42">
        <f t="shared" si="164"/>
        <v>0</v>
      </c>
      <c r="DK156" s="42">
        <f t="shared" si="164"/>
        <v>0</v>
      </c>
      <c r="DL156" s="42">
        <f t="shared" si="164"/>
        <v>903551.65</v>
      </c>
      <c r="DM156" s="42">
        <f t="shared" si="164"/>
        <v>0</v>
      </c>
      <c r="DN156" s="42">
        <f t="shared" si="164"/>
        <v>199201.65</v>
      </c>
      <c r="DO156" s="42">
        <f t="shared" si="164"/>
        <v>829565.62</v>
      </c>
      <c r="DP156" s="42">
        <f t="shared" si="164"/>
        <v>0</v>
      </c>
      <c r="DQ156" s="42">
        <f t="shared" si="164"/>
        <v>52107.22</v>
      </c>
      <c r="DR156" s="42">
        <f t="shared" si="164"/>
        <v>646850.14</v>
      </c>
      <c r="DS156" s="42">
        <f t="shared" si="164"/>
        <v>372711.2</v>
      </c>
      <c r="DT156" s="42">
        <f t="shared" si="164"/>
        <v>0</v>
      </c>
      <c r="DU156" s="42">
        <f t="shared" si="164"/>
        <v>0</v>
      </c>
      <c r="DV156" s="42">
        <f t="shared" si="164"/>
        <v>0</v>
      </c>
      <c r="DW156" s="42">
        <f t="shared" si="164"/>
        <v>0</v>
      </c>
      <c r="DX156" s="42">
        <f t="shared" si="164"/>
        <v>0</v>
      </c>
      <c r="DY156" s="42">
        <f t="shared" si="164"/>
        <v>0</v>
      </c>
      <c r="DZ156" s="42">
        <f t="shared" si="164"/>
        <v>0</v>
      </c>
      <c r="EA156" s="42">
        <f t="shared" ref="EA156:FX156" si="165">ROUND(IF((AND((EA101&lt;=459),(EA137&lt;=EA12)))=TRUE(),0,IF(EA154=0,0,EA121*EA146*(EA135-EA152))),2)</f>
        <v>0</v>
      </c>
      <c r="EB156" s="42">
        <f t="shared" si="165"/>
        <v>11442.55</v>
      </c>
      <c r="EC156" s="42">
        <f t="shared" si="165"/>
        <v>0</v>
      </c>
      <c r="ED156" s="42">
        <f t="shared" si="165"/>
        <v>0</v>
      </c>
      <c r="EE156" s="42">
        <f t="shared" si="165"/>
        <v>0</v>
      </c>
      <c r="EF156" s="42">
        <f t="shared" si="165"/>
        <v>437778.8</v>
      </c>
      <c r="EG156" s="42">
        <f t="shared" si="165"/>
        <v>0</v>
      </c>
      <c r="EH156" s="42">
        <f t="shared" si="165"/>
        <v>0</v>
      </c>
      <c r="EI156" s="42">
        <f t="shared" si="165"/>
        <v>6808211.2000000002</v>
      </c>
      <c r="EJ156" s="42">
        <f t="shared" si="165"/>
        <v>0</v>
      </c>
      <c r="EK156" s="42">
        <f t="shared" si="165"/>
        <v>0</v>
      </c>
      <c r="EL156" s="42">
        <f t="shared" si="165"/>
        <v>0</v>
      </c>
      <c r="EM156" s="42">
        <f t="shared" si="165"/>
        <v>91342.23</v>
      </c>
      <c r="EN156" s="42">
        <f t="shared" si="165"/>
        <v>414681.23</v>
      </c>
      <c r="EO156" s="42">
        <f t="shared" si="165"/>
        <v>0</v>
      </c>
      <c r="EP156" s="42">
        <f t="shared" si="165"/>
        <v>0</v>
      </c>
      <c r="EQ156" s="42">
        <f t="shared" si="165"/>
        <v>0</v>
      </c>
      <c r="ER156" s="42">
        <f t="shared" si="165"/>
        <v>0</v>
      </c>
      <c r="ES156" s="42">
        <f t="shared" si="165"/>
        <v>0</v>
      </c>
      <c r="ET156" s="42">
        <f t="shared" si="165"/>
        <v>0</v>
      </c>
      <c r="EU156" s="42">
        <f t="shared" si="165"/>
        <v>528821.05000000005</v>
      </c>
      <c r="EV156" s="42">
        <f t="shared" si="165"/>
        <v>0</v>
      </c>
      <c r="EW156" s="42">
        <f t="shared" si="165"/>
        <v>0</v>
      </c>
      <c r="EX156" s="42">
        <f t="shared" si="165"/>
        <v>0</v>
      </c>
      <c r="EY156" s="42">
        <f t="shared" si="165"/>
        <v>58005.27</v>
      </c>
      <c r="EZ156" s="42">
        <f t="shared" si="165"/>
        <v>0</v>
      </c>
      <c r="FA156" s="42">
        <f t="shared" si="165"/>
        <v>0</v>
      </c>
      <c r="FB156" s="42">
        <f t="shared" si="165"/>
        <v>0</v>
      </c>
      <c r="FC156" s="42">
        <f t="shared" si="165"/>
        <v>0</v>
      </c>
      <c r="FD156" s="42">
        <f t="shared" si="165"/>
        <v>0</v>
      </c>
      <c r="FE156" s="42">
        <f t="shared" si="165"/>
        <v>0</v>
      </c>
      <c r="FF156" s="42">
        <f t="shared" si="165"/>
        <v>0</v>
      </c>
      <c r="FG156" s="42">
        <f t="shared" si="165"/>
        <v>0</v>
      </c>
      <c r="FH156" s="42">
        <f t="shared" si="165"/>
        <v>0</v>
      </c>
      <c r="FI156" s="42">
        <f t="shared" si="165"/>
        <v>360720.29</v>
      </c>
      <c r="FJ156" s="42">
        <f t="shared" si="165"/>
        <v>0</v>
      </c>
      <c r="FK156" s="42">
        <f t="shared" si="165"/>
        <v>107167.17</v>
      </c>
      <c r="FL156" s="42">
        <f t="shared" si="165"/>
        <v>0</v>
      </c>
      <c r="FM156" s="42">
        <f t="shared" si="165"/>
        <v>0</v>
      </c>
      <c r="FN156" s="42">
        <f t="shared" si="165"/>
        <v>4485228</v>
      </c>
      <c r="FO156" s="42">
        <f t="shared" si="165"/>
        <v>0</v>
      </c>
      <c r="FP156" s="42">
        <f t="shared" si="165"/>
        <v>873084.3</v>
      </c>
      <c r="FQ156" s="42">
        <f t="shared" si="165"/>
        <v>70631.5</v>
      </c>
      <c r="FR156" s="42">
        <f t="shared" si="165"/>
        <v>0</v>
      </c>
      <c r="FS156" s="42">
        <f t="shared" si="165"/>
        <v>0</v>
      </c>
      <c r="FT156" s="42">
        <f t="shared" si="165"/>
        <v>0</v>
      </c>
      <c r="FU156" s="42">
        <f t="shared" si="165"/>
        <v>253877.61</v>
      </c>
      <c r="FV156" s="42">
        <f t="shared" si="165"/>
        <v>48198.58</v>
      </c>
      <c r="FW156" s="42">
        <f t="shared" si="165"/>
        <v>0</v>
      </c>
      <c r="FX156" s="42">
        <f t="shared" si="165"/>
        <v>0</v>
      </c>
      <c r="FY156" s="42"/>
      <c r="FZ156" s="42"/>
      <c r="GA156" s="42"/>
      <c r="GB156" s="42"/>
      <c r="GC156" s="42"/>
      <c r="GD156" s="42"/>
      <c r="GE156" s="5"/>
      <c r="GF156" s="5"/>
      <c r="GG156" s="5"/>
      <c r="GH156" s="5"/>
      <c r="GI156" s="5"/>
      <c r="GJ156" s="5"/>
      <c r="GK156" s="5"/>
      <c r="GL156" s="5"/>
      <c r="GM156" s="5"/>
    </row>
    <row r="157" spans="1:195" x14ac:dyDescent="0.2">
      <c r="A157" s="44"/>
      <c r="B157" s="2" t="s">
        <v>464</v>
      </c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3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  <c r="DB157" s="42"/>
      <c r="DC157" s="42"/>
      <c r="DD157" s="42"/>
      <c r="DE157" s="42"/>
      <c r="DF157" s="42"/>
      <c r="DG157" s="42"/>
      <c r="DH157" s="42"/>
      <c r="DI157" s="42"/>
      <c r="DJ157" s="42"/>
      <c r="DK157" s="42"/>
      <c r="DL157" s="42"/>
      <c r="DM157" s="42"/>
      <c r="DN157" s="42"/>
      <c r="DO157" s="42"/>
      <c r="DP157" s="42"/>
      <c r="DQ157" s="42"/>
      <c r="DR157" s="42"/>
      <c r="DS157" s="42"/>
      <c r="DT157" s="42"/>
      <c r="DU157" s="42"/>
      <c r="DV157" s="42"/>
      <c r="DW157" s="42"/>
      <c r="DX157" s="42"/>
      <c r="DY157" s="42"/>
      <c r="DZ157" s="42"/>
      <c r="EA157" s="42"/>
      <c r="EB157" s="42"/>
      <c r="EC157" s="42"/>
      <c r="ED157" s="42"/>
      <c r="EE157" s="42"/>
      <c r="EF157" s="42"/>
      <c r="EG157" s="42"/>
      <c r="EH157" s="42"/>
      <c r="EI157" s="42"/>
      <c r="EJ157" s="42"/>
      <c r="EK157" s="42"/>
      <c r="EL157" s="42"/>
      <c r="EM157" s="42"/>
      <c r="EN157" s="42"/>
      <c r="EO157" s="42"/>
      <c r="EP157" s="42"/>
      <c r="EQ157" s="42"/>
      <c r="ER157" s="42"/>
      <c r="ES157" s="42"/>
      <c r="ET157" s="42"/>
      <c r="EU157" s="42"/>
      <c r="EV157" s="42"/>
      <c r="EW157" s="42"/>
      <c r="EX157" s="42"/>
      <c r="EY157" s="42"/>
      <c r="EZ157" s="42"/>
      <c r="FA157" s="42"/>
      <c r="FB157" s="42"/>
      <c r="FC157" s="42"/>
      <c r="FD157" s="42"/>
      <c r="FE157" s="42"/>
      <c r="FF157" s="42"/>
      <c r="FG157" s="42"/>
      <c r="FH157" s="42"/>
      <c r="FI157" s="42"/>
      <c r="FJ157" s="42"/>
      <c r="FK157" s="42"/>
      <c r="FL157" s="42"/>
      <c r="FM157" s="42"/>
      <c r="FN157" s="42"/>
      <c r="FO157" s="42"/>
      <c r="FP157" s="42"/>
      <c r="FQ157" s="42"/>
      <c r="FR157" s="42"/>
      <c r="FS157" s="42"/>
      <c r="FT157" s="42"/>
      <c r="FU157" s="42"/>
      <c r="FV157" s="42"/>
      <c r="FW157" s="42"/>
      <c r="FX157" s="42"/>
      <c r="FY157" s="42"/>
      <c r="FZ157" s="42"/>
      <c r="GA157" s="42"/>
      <c r="GB157" s="42"/>
      <c r="GC157" s="42"/>
      <c r="GD157" s="42"/>
      <c r="GE157" s="5"/>
      <c r="GF157" s="5"/>
      <c r="GG157" s="5"/>
      <c r="GH157" s="5"/>
      <c r="GI157" s="5"/>
      <c r="GJ157" s="5"/>
      <c r="GK157" s="5"/>
      <c r="GL157" s="5"/>
      <c r="GM157" s="5"/>
    </row>
    <row r="158" spans="1:195" x14ac:dyDescent="0.2">
      <c r="A158" s="3" t="s">
        <v>465</v>
      </c>
      <c r="B158" s="2" t="s">
        <v>466</v>
      </c>
      <c r="C158" s="42">
        <f t="shared" ref="C158:BN158" si="166">ROUND(IF((AND((C101&lt;=459),(C137&lt;=C12)))=TRUE(),0,+C154+C156),2)</f>
        <v>4981770</v>
      </c>
      <c r="D158" s="42">
        <f t="shared" si="166"/>
        <v>0</v>
      </c>
      <c r="E158" s="42">
        <f t="shared" si="166"/>
        <v>7737147.0099999998</v>
      </c>
      <c r="F158" s="42">
        <f t="shared" si="166"/>
        <v>0</v>
      </c>
      <c r="G158" s="42">
        <f t="shared" si="166"/>
        <v>0</v>
      </c>
      <c r="H158" s="42">
        <f t="shared" si="166"/>
        <v>0</v>
      </c>
      <c r="I158" s="42">
        <f t="shared" si="166"/>
        <v>11179666.74</v>
      </c>
      <c r="J158" s="42">
        <f t="shared" si="166"/>
        <v>1477164.98</v>
      </c>
      <c r="K158" s="42">
        <f t="shared" si="166"/>
        <v>0</v>
      </c>
      <c r="L158" s="42">
        <f t="shared" si="166"/>
        <v>1494760.58</v>
      </c>
      <c r="M158" s="42">
        <f t="shared" si="166"/>
        <v>1850263.04</v>
      </c>
      <c r="N158" s="42">
        <f t="shared" si="166"/>
        <v>0</v>
      </c>
      <c r="O158" s="42">
        <f t="shared" si="166"/>
        <v>0</v>
      </c>
      <c r="P158" s="42">
        <f t="shared" si="166"/>
        <v>0</v>
      </c>
      <c r="Q158" s="42">
        <f t="shared" si="166"/>
        <v>26526446.149999999</v>
      </c>
      <c r="R158" s="42">
        <f t="shared" si="166"/>
        <v>0</v>
      </c>
      <c r="S158" s="42">
        <f t="shared" si="166"/>
        <v>566089.61</v>
      </c>
      <c r="T158" s="42">
        <f t="shared" si="166"/>
        <v>0</v>
      </c>
      <c r="U158" s="42">
        <f t="shared" si="166"/>
        <v>0</v>
      </c>
      <c r="V158" s="42">
        <f t="shared" si="166"/>
        <v>0</v>
      </c>
      <c r="W158" s="43">
        <f t="shared" si="166"/>
        <v>0</v>
      </c>
      <c r="X158" s="42">
        <f t="shared" si="166"/>
        <v>0</v>
      </c>
      <c r="Y158" s="42">
        <f t="shared" si="166"/>
        <v>384748.92</v>
      </c>
      <c r="Z158" s="42">
        <f t="shared" si="166"/>
        <v>0</v>
      </c>
      <c r="AA158" s="42">
        <f t="shared" si="166"/>
        <v>0</v>
      </c>
      <c r="AB158" s="42">
        <f t="shared" si="166"/>
        <v>0</v>
      </c>
      <c r="AC158" s="42">
        <f t="shared" si="166"/>
        <v>0</v>
      </c>
      <c r="AD158" s="42">
        <f t="shared" si="166"/>
        <v>0</v>
      </c>
      <c r="AE158" s="42">
        <f t="shared" si="166"/>
        <v>0</v>
      </c>
      <c r="AF158" s="42">
        <f t="shared" si="166"/>
        <v>0</v>
      </c>
      <c r="AG158" s="42">
        <f t="shared" si="166"/>
        <v>0</v>
      </c>
      <c r="AH158" s="42">
        <f t="shared" si="166"/>
        <v>503332.86</v>
      </c>
      <c r="AI158" s="42">
        <f t="shared" si="166"/>
        <v>0</v>
      </c>
      <c r="AJ158" s="42">
        <f t="shared" si="166"/>
        <v>0</v>
      </c>
      <c r="AK158" s="42">
        <f t="shared" si="166"/>
        <v>0</v>
      </c>
      <c r="AL158" s="42">
        <f t="shared" si="166"/>
        <v>0</v>
      </c>
      <c r="AM158" s="42">
        <f t="shared" si="166"/>
        <v>298365.84999999998</v>
      </c>
      <c r="AN158" s="42">
        <f t="shared" si="166"/>
        <v>0</v>
      </c>
      <c r="AO158" s="42">
        <f t="shared" si="166"/>
        <v>1563014.19</v>
      </c>
      <c r="AP158" s="42">
        <f t="shared" si="166"/>
        <v>64450934.159999996</v>
      </c>
      <c r="AQ158" s="42">
        <f t="shared" si="166"/>
        <v>0</v>
      </c>
      <c r="AR158" s="42">
        <f t="shared" si="166"/>
        <v>0</v>
      </c>
      <c r="AS158" s="42">
        <f t="shared" si="166"/>
        <v>0</v>
      </c>
      <c r="AT158" s="42">
        <f t="shared" si="166"/>
        <v>0</v>
      </c>
      <c r="AU158" s="42">
        <f t="shared" si="166"/>
        <v>0</v>
      </c>
      <c r="AV158" s="42">
        <f t="shared" si="166"/>
        <v>0</v>
      </c>
      <c r="AW158" s="42">
        <f t="shared" si="166"/>
        <v>0</v>
      </c>
      <c r="AX158" s="42">
        <f t="shared" si="166"/>
        <v>0</v>
      </c>
      <c r="AY158" s="42">
        <f t="shared" si="166"/>
        <v>224451.29</v>
      </c>
      <c r="AZ158" s="42">
        <f t="shared" si="166"/>
        <v>7068901.96</v>
      </c>
      <c r="BA158" s="42">
        <f t="shared" si="166"/>
        <v>0</v>
      </c>
      <c r="BB158" s="42">
        <f t="shared" si="166"/>
        <v>0</v>
      </c>
      <c r="BC158" s="42">
        <f t="shared" si="166"/>
        <v>13022406.859999999</v>
      </c>
      <c r="BD158" s="42">
        <f t="shared" si="166"/>
        <v>0</v>
      </c>
      <c r="BE158" s="42">
        <f t="shared" si="166"/>
        <v>0</v>
      </c>
      <c r="BF158" s="42">
        <f t="shared" si="166"/>
        <v>0</v>
      </c>
      <c r="BG158" s="42">
        <f t="shared" si="166"/>
        <v>520224.61</v>
      </c>
      <c r="BH158" s="42">
        <f t="shared" si="166"/>
        <v>0</v>
      </c>
      <c r="BI158" s="42">
        <f t="shared" si="166"/>
        <v>0</v>
      </c>
      <c r="BJ158" s="42">
        <f t="shared" si="166"/>
        <v>0</v>
      </c>
      <c r="BK158" s="42">
        <f t="shared" si="166"/>
        <v>0</v>
      </c>
      <c r="BL158" s="42">
        <f t="shared" si="166"/>
        <v>0</v>
      </c>
      <c r="BM158" s="42">
        <f t="shared" si="166"/>
        <v>0</v>
      </c>
      <c r="BN158" s="42">
        <f t="shared" si="166"/>
        <v>1338298.56</v>
      </c>
      <c r="BO158" s="42">
        <f t="shared" ref="BO158:DZ158" si="167">ROUND(IF((AND((BO101&lt;=459),(BO137&lt;=BO12)))=TRUE(),0,+BO154+BO156),2)</f>
        <v>553229.46</v>
      </c>
      <c r="BP158" s="42">
        <f t="shared" si="167"/>
        <v>0</v>
      </c>
      <c r="BQ158" s="42">
        <f t="shared" si="167"/>
        <v>1908760.48</v>
      </c>
      <c r="BR158" s="42">
        <f t="shared" si="167"/>
        <v>1562708.86</v>
      </c>
      <c r="BS158" s="42">
        <f t="shared" si="167"/>
        <v>388252.37</v>
      </c>
      <c r="BT158" s="42">
        <f t="shared" si="167"/>
        <v>0</v>
      </c>
      <c r="BU158" s="42">
        <f t="shared" si="167"/>
        <v>0</v>
      </c>
      <c r="BV158" s="42">
        <f t="shared" si="167"/>
        <v>0</v>
      </c>
      <c r="BW158" s="42">
        <f t="shared" si="167"/>
        <v>0</v>
      </c>
      <c r="BX158" s="42">
        <f t="shared" si="167"/>
        <v>0</v>
      </c>
      <c r="BY158" s="42">
        <f t="shared" si="167"/>
        <v>433820.1</v>
      </c>
      <c r="BZ158" s="42">
        <f t="shared" si="167"/>
        <v>0</v>
      </c>
      <c r="CA158" s="42">
        <f t="shared" si="167"/>
        <v>0</v>
      </c>
      <c r="CB158" s="42">
        <f t="shared" si="167"/>
        <v>0</v>
      </c>
      <c r="CC158" s="42">
        <f t="shared" si="167"/>
        <v>0</v>
      </c>
      <c r="CD158" s="42">
        <f t="shared" si="167"/>
        <v>0</v>
      </c>
      <c r="CE158" s="42">
        <f t="shared" si="167"/>
        <v>0</v>
      </c>
      <c r="CF158" s="42">
        <f t="shared" si="167"/>
        <v>0</v>
      </c>
      <c r="CG158" s="42">
        <f t="shared" si="167"/>
        <v>0</v>
      </c>
      <c r="CH158" s="42">
        <f t="shared" si="167"/>
        <v>0</v>
      </c>
      <c r="CI158" s="42">
        <f t="shared" si="167"/>
        <v>290809.88</v>
      </c>
      <c r="CJ158" s="42">
        <f t="shared" si="167"/>
        <v>717828.83</v>
      </c>
      <c r="CK158" s="42">
        <f t="shared" si="167"/>
        <v>0</v>
      </c>
      <c r="CL158" s="42">
        <f t="shared" si="167"/>
        <v>0</v>
      </c>
      <c r="CM158" s="42">
        <f t="shared" si="167"/>
        <v>353494.82</v>
      </c>
      <c r="CN158" s="42">
        <f t="shared" si="167"/>
        <v>0</v>
      </c>
      <c r="CO158" s="42">
        <f t="shared" si="167"/>
        <v>0</v>
      </c>
      <c r="CP158" s="42">
        <f t="shared" si="167"/>
        <v>0</v>
      </c>
      <c r="CQ158" s="42">
        <f t="shared" si="167"/>
        <v>645380.53</v>
      </c>
      <c r="CR158" s="42">
        <f t="shared" si="167"/>
        <v>0</v>
      </c>
      <c r="CS158" s="42">
        <f t="shared" si="167"/>
        <v>0</v>
      </c>
      <c r="CT158" s="42">
        <f t="shared" si="167"/>
        <v>0</v>
      </c>
      <c r="CU158" s="42">
        <f t="shared" si="167"/>
        <v>0</v>
      </c>
      <c r="CV158" s="42">
        <f t="shared" si="167"/>
        <v>0</v>
      </c>
      <c r="CW158" s="42">
        <f t="shared" si="167"/>
        <v>0</v>
      </c>
      <c r="CX158" s="42">
        <f t="shared" si="167"/>
        <v>0</v>
      </c>
      <c r="CY158" s="42">
        <f t="shared" si="167"/>
        <v>0</v>
      </c>
      <c r="CZ158" s="42">
        <f t="shared" si="167"/>
        <v>773334.91</v>
      </c>
      <c r="DA158" s="42">
        <f t="shared" si="167"/>
        <v>0</v>
      </c>
      <c r="DB158" s="42">
        <f t="shared" si="167"/>
        <v>0</v>
      </c>
      <c r="DC158" s="42">
        <f t="shared" si="167"/>
        <v>0</v>
      </c>
      <c r="DD158" s="42">
        <f t="shared" si="167"/>
        <v>0</v>
      </c>
      <c r="DE158" s="42">
        <f t="shared" si="167"/>
        <v>0</v>
      </c>
      <c r="DF158" s="42">
        <f t="shared" si="167"/>
        <v>6838489.9199999999</v>
      </c>
      <c r="DG158" s="42">
        <f t="shared" si="167"/>
        <v>0</v>
      </c>
      <c r="DH158" s="42">
        <f t="shared" si="167"/>
        <v>631934.94999999995</v>
      </c>
      <c r="DI158" s="42">
        <f t="shared" si="167"/>
        <v>1255861.78</v>
      </c>
      <c r="DJ158" s="42">
        <f t="shared" si="167"/>
        <v>0</v>
      </c>
      <c r="DK158" s="42">
        <f t="shared" si="167"/>
        <v>0</v>
      </c>
      <c r="DL158" s="42">
        <f t="shared" si="167"/>
        <v>2745855.55</v>
      </c>
      <c r="DM158" s="42">
        <f t="shared" si="167"/>
        <v>0</v>
      </c>
      <c r="DN158" s="42">
        <f t="shared" si="167"/>
        <v>672265.53</v>
      </c>
      <c r="DO158" s="42">
        <f t="shared" si="167"/>
        <v>1746752.22</v>
      </c>
      <c r="DP158" s="42">
        <f t="shared" si="167"/>
        <v>0</v>
      </c>
      <c r="DQ158" s="42">
        <f t="shared" si="167"/>
        <v>226614.35</v>
      </c>
      <c r="DR158" s="42">
        <f t="shared" si="167"/>
        <v>1056399.1100000001</v>
      </c>
      <c r="DS158" s="42">
        <f t="shared" si="167"/>
        <v>631641.01</v>
      </c>
      <c r="DT158" s="42">
        <f t="shared" si="167"/>
        <v>0</v>
      </c>
      <c r="DU158" s="42">
        <f t="shared" si="167"/>
        <v>0</v>
      </c>
      <c r="DV158" s="42">
        <f t="shared" si="167"/>
        <v>0</v>
      </c>
      <c r="DW158" s="42">
        <f t="shared" si="167"/>
        <v>0</v>
      </c>
      <c r="DX158" s="42">
        <f t="shared" si="167"/>
        <v>0</v>
      </c>
      <c r="DY158" s="42">
        <f t="shared" si="167"/>
        <v>0</v>
      </c>
      <c r="DZ158" s="42">
        <f t="shared" si="167"/>
        <v>0</v>
      </c>
      <c r="EA158" s="42">
        <f t="shared" ref="EA158:FX158" si="168">ROUND(IF((AND((EA101&lt;=459),(EA137&lt;=EA12)))=TRUE(),0,+EA154+EA156),2)</f>
        <v>0</v>
      </c>
      <c r="EB158" s="42">
        <f t="shared" si="168"/>
        <v>208219.59</v>
      </c>
      <c r="EC158" s="42">
        <f t="shared" si="168"/>
        <v>0</v>
      </c>
      <c r="ED158" s="42">
        <f t="shared" si="168"/>
        <v>0</v>
      </c>
      <c r="EE158" s="42">
        <f t="shared" si="168"/>
        <v>0</v>
      </c>
      <c r="EF158" s="42">
        <f t="shared" si="168"/>
        <v>914141.86</v>
      </c>
      <c r="EG158" s="42">
        <f t="shared" si="168"/>
        <v>0</v>
      </c>
      <c r="EH158" s="42">
        <f t="shared" si="168"/>
        <v>0</v>
      </c>
      <c r="EI158" s="42">
        <f t="shared" si="168"/>
        <v>11851784.5</v>
      </c>
      <c r="EJ158" s="42">
        <f t="shared" si="168"/>
        <v>0</v>
      </c>
      <c r="EK158" s="42">
        <f t="shared" si="168"/>
        <v>0</v>
      </c>
      <c r="EL158" s="42">
        <f t="shared" si="168"/>
        <v>0</v>
      </c>
      <c r="EM158" s="42">
        <f t="shared" si="168"/>
        <v>252788.98</v>
      </c>
      <c r="EN158" s="42">
        <f t="shared" si="168"/>
        <v>756478.43</v>
      </c>
      <c r="EO158" s="42">
        <f t="shared" si="168"/>
        <v>0</v>
      </c>
      <c r="EP158" s="42">
        <f t="shared" si="168"/>
        <v>0</v>
      </c>
      <c r="EQ158" s="42">
        <f t="shared" si="168"/>
        <v>0</v>
      </c>
      <c r="ER158" s="42">
        <f t="shared" si="168"/>
        <v>0</v>
      </c>
      <c r="ES158" s="42">
        <f t="shared" si="168"/>
        <v>0</v>
      </c>
      <c r="ET158" s="42">
        <f t="shared" si="168"/>
        <v>0</v>
      </c>
      <c r="EU158" s="42">
        <f t="shared" si="168"/>
        <v>722082.43</v>
      </c>
      <c r="EV158" s="42">
        <f t="shared" si="168"/>
        <v>0</v>
      </c>
      <c r="EW158" s="42">
        <f t="shared" si="168"/>
        <v>0</v>
      </c>
      <c r="EX158" s="42">
        <f t="shared" si="168"/>
        <v>0</v>
      </c>
      <c r="EY158" s="42">
        <f t="shared" si="168"/>
        <v>417389.45</v>
      </c>
      <c r="EZ158" s="42">
        <f t="shared" si="168"/>
        <v>0</v>
      </c>
      <c r="FA158" s="42">
        <f t="shared" si="168"/>
        <v>0</v>
      </c>
      <c r="FB158" s="42">
        <f t="shared" si="168"/>
        <v>0</v>
      </c>
      <c r="FC158" s="42">
        <f t="shared" si="168"/>
        <v>0</v>
      </c>
      <c r="FD158" s="42">
        <f t="shared" si="168"/>
        <v>0</v>
      </c>
      <c r="FE158" s="42">
        <f t="shared" si="168"/>
        <v>0</v>
      </c>
      <c r="FF158" s="42">
        <f t="shared" si="168"/>
        <v>0</v>
      </c>
      <c r="FG158" s="42">
        <f t="shared" si="168"/>
        <v>0</v>
      </c>
      <c r="FH158" s="42">
        <f t="shared" si="168"/>
        <v>0</v>
      </c>
      <c r="FI158" s="42">
        <f t="shared" si="168"/>
        <v>931413.47</v>
      </c>
      <c r="FJ158" s="42">
        <f t="shared" si="168"/>
        <v>0</v>
      </c>
      <c r="FK158" s="42">
        <f t="shared" si="168"/>
        <v>777060.18</v>
      </c>
      <c r="FL158" s="42">
        <f t="shared" si="168"/>
        <v>0</v>
      </c>
      <c r="FM158" s="42">
        <f t="shared" si="168"/>
        <v>0</v>
      </c>
      <c r="FN158" s="42">
        <f t="shared" si="168"/>
        <v>10440164.359999999</v>
      </c>
      <c r="FO158" s="42">
        <f t="shared" si="168"/>
        <v>0</v>
      </c>
      <c r="FP158" s="42">
        <f t="shared" si="168"/>
        <v>1569168.34</v>
      </c>
      <c r="FQ158" s="42">
        <f t="shared" si="168"/>
        <v>328679.45</v>
      </c>
      <c r="FR158" s="42">
        <f t="shared" si="168"/>
        <v>0</v>
      </c>
      <c r="FS158" s="42">
        <f t="shared" si="168"/>
        <v>0</v>
      </c>
      <c r="FT158" s="42">
        <f t="shared" si="168"/>
        <v>0</v>
      </c>
      <c r="FU158" s="42">
        <f t="shared" si="168"/>
        <v>518248.17</v>
      </c>
      <c r="FV158" s="42">
        <f t="shared" si="168"/>
        <v>281756.18</v>
      </c>
      <c r="FW158" s="42">
        <f t="shared" si="168"/>
        <v>0</v>
      </c>
      <c r="FX158" s="42">
        <f t="shared" si="168"/>
        <v>0</v>
      </c>
      <c r="FY158" s="42"/>
      <c r="FZ158" s="42"/>
      <c r="GA158" s="42"/>
      <c r="GB158" s="42"/>
      <c r="GC158" s="42"/>
      <c r="GD158" s="42"/>
      <c r="GE158" s="5"/>
      <c r="GF158" s="5"/>
      <c r="GG158" s="5"/>
      <c r="GH158" s="5"/>
      <c r="GI158" s="5"/>
      <c r="GJ158" s="5"/>
      <c r="GK158" s="5"/>
      <c r="GL158" s="5"/>
      <c r="GM158" s="5"/>
    </row>
    <row r="159" spans="1:195" x14ac:dyDescent="0.2">
      <c r="A159" s="44"/>
      <c r="B159" s="2" t="s">
        <v>467</v>
      </c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3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  <c r="DB159" s="42"/>
      <c r="DC159" s="42"/>
      <c r="DD159" s="42"/>
      <c r="DE159" s="42"/>
      <c r="DF159" s="42"/>
      <c r="DG159" s="42"/>
      <c r="DH159" s="42"/>
      <c r="DI159" s="42"/>
      <c r="DJ159" s="42"/>
      <c r="DK159" s="42"/>
      <c r="DL159" s="42"/>
      <c r="DM159" s="42"/>
      <c r="DN159" s="42"/>
      <c r="DO159" s="42"/>
      <c r="DP159" s="42"/>
      <c r="DQ159" s="42"/>
      <c r="DR159" s="42"/>
      <c r="DS159" s="42"/>
      <c r="DT159" s="42"/>
      <c r="DU159" s="42"/>
      <c r="DV159" s="42"/>
      <c r="DW159" s="42"/>
      <c r="DX159" s="42"/>
      <c r="DY159" s="42"/>
      <c r="DZ159" s="42"/>
      <c r="EA159" s="42"/>
      <c r="EB159" s="42"/>
      <c r="EC159" s="42"/>
      <c r="ED159" s="42"/>
      <c r="EE159" s="42"/>
      <c r="EF159" s="42"/>
      <c r="EG159" s="42"/>
      <c r="EH159" s="42"/>
      <c r="EI159" s="42"/>
      <c r="EJ159" s="42"/>
      <c r="EK159" s="42"/>
      <c r="EL159" s="42"/>
      <c r="EM159" s="42"/>
      <c r="EN159" s="42"/>
      <c r="EO159" s="42"/>
      <c r="EP159" s="42"/>
      <c r="EQ159" s="42"/>
      <c r="ER159" s="42"/>
      <c r="ES159" s="42"/>
      <c r="ET159" s="42"/>
      <c r="EU159" s="42"/>
      <c r="EV159" s="42"/>
      <c r="EW159" s="42"/>
      <c r="EX159" s="42"/>
      <c r="EY159" s="42"/>
      <c r="EZ159" s="42"/>
      <c r="FA159" s="42"/>
      <c r="FB159" s="42"/>
      <c r="FC159" s="42"/>
      <c r="FD159" s="42"/>
      <c r="FE159" s="42"/>
      <c r="FF159" s="42"/>
      <c r="FG159" s="42"/>
      <c r="FH159" s="42"/>
      <c r="FI159" s="42"/>
      <c r="FJ159" s="42"/>
      <c r="FK159" s="42"/>
      <c r="FL159" s="42"/>
      <c r="FM159" s="42"/>
      <c r="FN159" s="42"/>
      <c r="FO159" s="42"/>
      <c r="FP159" s="42"/>
      <c r="FQ159" s="42"/>
      <c r="FR159" s="42"/>
      <c r="FS159" s="42"/>
      <c r="FT159" s="42"/>
      <c r="FU159" s="42"/>
      <c r="FV159" s="42"/>
      <c r="FW159" s="42"/>
      <c r="FX159" s="42"/>
      <c r="FY159" s="42"/>
      <c r="FZ159" s="42"/>
      <c r="GA159" s="42"/>
      <c r="GB159" s="42"/>
      <c r="GC159" s="42"/>
      <c r="GD159" s="42"/>
      <c r="GE159" s="5"/>
      <c r="GF159" s="5"/>
      <c r="GG159" s="5"/>
      <c r="GH159" s="5"/>
      <c r="GI159" s="5"/>
      <c r="GJ159" s="5"/>
      <c r="GK159" s="5"/>
      <c r="GL159" s="5"/>
      <c r="GM159" s="5"/>
    </row>
    <row r="160" spans="1:195" x14ac:dyDescent="0.2">
      <c r="A160" s="3" t="s">
        <v>468</v>
      </c>
      <c r="B160" s="2" t="s">
        <v>469</v>
      </c>
      <c r="C160" s="42">
        <f>MAX(C148,C150,C158)</f>
        <v>4981770</v>
      </c>
      <c r="D160" s="42">
        <f t="shared" ref="D160:BO160" si="169">MAX(D148,D150,D158)</f>
        <v>12732764.59</v>
      </c>
      <c r="E160" s="42">
        <f t="shared" si="169"/>
        <v>7737147.0099999998</v>
      </c>
      <c r="F160" s="42">
        <f t="shared" si="169"/>
        <v>4202314.6399999997</v>
      </c>
      <c r="G160" s="42">
        <f t="shared" si="169"/>
        <v>226133.85</v>
      </c>
      <c r="H160" s="42">
        <f t="shared" si="169"/>
        <v>154766.09</v>
      </c>
      <c r="I160" s="42">
        <f t="shared" si="169"/>
        <v>11179666.74</v>
      </c>
      <c r="J160" s="42">
        <f t="shared" si="169"/>
        <v>1477164.98</v>
      </c>
      <c r="K160" s="42">
        <f t="shared" si="169"/>
        <v>160547.25</v>
      </c>
      <c r="L160" s="42">
        <f t="shared" si="169"/>
        <v>1494760.58</v>
      </c>
      <c r="M160" s="42">
        <f t="shared" si="169"/>
        <v>1850263.04</v>
      </c>
      <c r="N160" s="42">
        <f t="shared" si="169"/>
        <v>9921077.7799999993</v>
      </c>
      <c r="O160" s="42">
        <f t="shared" si="169"/>
        <v>2413718.64</v>
      </c>
      <c r="P160" s="42">
        <f t="shared" si="169"/>
        <v>143973.66</v>
      </c>
      <c r="Q160" s="42">
        <f t="shared" si="169"/>
        <v>26526446.149999999</v>
      </c>
      <c r="R160" s="42">
        <f t="shared" si="169"/>
        <v>177528.69</v>
      </c>
      <c r="S160" s="42">
        <f t="shared" si="169"/>
        <v>566089.61</v>
      </c>
      <c r="T160" s="42">
        <f t="shared" si="169"/>
        <v>64617.21</v>
      </c>
      <c r="U160" s="42">
        <f t="shared" si="169"/>
        <v>39991.360000000001</v>
      </c>
      <c r="V160" s="42">
        <f t="shared" si="169"/>
        <v>153350.60999999999</v>
      </c>
      <c r="W160" s="43">
        <f t="shared" si="169"/>
        <v>145756.68</v>
      </c>
      <c r="X160" s="42">
        <f t="shared" si="169"/>
        <v>24060.21</v>
      </c>
      <c r="Y160" s="42">
        <f t="shared" si="169"/>
        <v>384748.92</v>
      </c>
      <c r="Z160" s="42">
        <f t="shared" si="169"/>
        <v>150800.4</v>
      </c>
      <c r="AA160" s="42">
        <f t="shared" si="169"/>
        <v>7178909.6900000004</v>
      </c>
      <c r="AB160" s="42">
        <f t="shared" si="169"/>
        <v>4320948.2</v>
      </c>
      <c r="AC160" s="42">
        <f t="shared" si="169"/>
        <v>270599.95</v>
      </c>
      <c r="AD160" s="42">
        <f t="shared" si="169"/>
        <v>297120.81</v>
      </c>
      <c r="AE160" s="42">
        <f t="shared" si="169"/>
        <v>43758.43</v>
      </c>
      <c r="AF160" s="42">
        <f t="shared" si="169"/>
        <v>82875.56</v>
      </c>
      <c r="AG160" s="42">
        <f t="shared" si="169"/>
        <v>172801.34</v>
      </c>
      <c r="AH160" s="42">
        <f t="shared" si="169"/>
        <v>503332.86</v>
      </c>
      <c r="AI160" s="42">
        <f t="shared" si="169"/>
        <v>142630.03</v>
      </c>
      <c r="AJ160" s="42">
        <f t="shared" si="169"/>
        <v>179645.36</v>
      </c>
      <c r="AK160" s="42">
        <f t="shared" si="169"/>
        <v>197650.05</v>
      </c>
      <c r="AL160" s="42">
        <f t="shared" si="169"/>
        <v>256898.22</v>
      </c>
      <c r="AM160" s="42">
        <f t="shared" si="169"/>
        <v>298365.84999999998</v>
      </c>
      <c r="AN160" s="42">
        <f t="shared" si="169"/>
        <v>141435.12</v>
      </c>
      <c r="AO160" s="42">
        <f t="shared" si="169"/>
        <v>1563014.19</v>
      </c>
      <c r="AP160" s="42">
        <f t="shared" si="169"/>
        <v>64450934.159999996</v>
      </c>
      <c r="AQ160" s="42">
        <f t="shared" si="169"/>
        <v>110502.15</v>
      </c>
      <c r="AR160" s="42">
        <f t="shared" si="169"/>
        <v>5307664.9000000004</v>
      </c>
      <c r="AS160" s="42">
        <f t="shared" si="169"/>
        <v>2006535.16</v>
      </c>
      <c r="AT160" s="42">
        <f t="shared" si="169"/>
        <v>318999.51</v>
      </c>
      <c r="AU160" s="42">
        <f t="shared" si="169"/>
        <v>108152.96000000001</v>
      </c>
      <c r="AV160" s="42">
        <f t="shared" si="169"/>
        <v>97937.73</v>
      </c>
      <c r="AW160" s="42">
        <f t="shared" si="169"/>
        <v>77508.850000000006</v>
      </c>
      <c r="AX160" s="42">
        <f t="shared" si="169"/>
        <v>30987.71</v>
      </c>
      <c r="AY160" s="42">
        <f t="shared" si="169"/>
        <v>224451.29</v>
      </c>
      <c r="AZ160" s="42">
        <f t="shared" si="169"/>
        <v>7068901.96</v>
      </c>
      <c r="BA160" s="42">
        <f t="shared" si="169"/>
        <v>2501234.88</v>
      </c>
      <c r="BB160" s="42">
        <f t="shared" si="169"/>
        <v>2170561.37</v>
      </c>
      <c r="BC160" s="42">
        <f t="shared" si="169"/>
        <v>13022406.859999999</v>
      </c>
      <c r="BD160" s="42">
        <f t="shared" si="169"/>
        <v>517679.07</v>
      </c>
      <c r="BE160" s="42">
        <f t="shared" si="169"/>
        <v>328219.82</v>
      </c>
      <c r="BF160" s="42">
        <f t="shared" si="169"/>
        <v>2079867.33</v>
      </c>
      <c r="BG160" s="42">
        <f t="shared" si="169"/>
        <v>520224.61</v>
      </c>
      <c r="BH160" s="42">
        <f t="shared" si="169"/>
        <v>133308.99</v>
      </c>
      <c r="BI160" s="42">
        <f t="shared" si="169"/>
        <v>175728.22</v>
      </c>
      <c r="BJ160" s="42">
        <f t="shared" si="169"/>
        <v>390593.24</v>
      </c>
      <c r="BK160" s="42">
        <f t="shared" si="169"/>
        <v>2052127.67</v>
      </c>
      <c r="BL160" s="42">
        <f t="shared" si="169"/>
        <v>68993.649999999994</v>
      </c>
      <c r="BM160" s="42">
        <f t="shared" si="169"/>
        <v>157434.28</v>
      </c>
      <c r="BN160" s="42">
        <f t="shared" si="169"/>
        <v>1338298.56</v>
      </c>
      <c r="BO160" s="42">
        <f t="shared" si="169"/>
        <v>553229.46</v>
      </c>
      <c r="BP160" s="42">
        <f t="shared" ref="BP160:EA160" si="170">MAX(BP148,BP150,BP158)</f>
        <v>122328.44</v>
      </c>
      <c r="BQ160" s="42">
        <f t="shared" si="170"/>
        <v>1908760.48</v>
      </c>
      <c r="BR160" s="42">
        <f t="shared" si="170"/>
        <v>1562708.86</v>
      </c>
      <c r="BS160" s="42">
        <f t="shared" si="170"/>
        <v>388252.37</v>
      </c>
      <c r="BT160" s="42">
        <f t="shared" si="170"/>
        <v>85882.16</v>
      </c>
      <c r="BU160" s="42">
        <f t="shared" si="170"/>
        <v>144188.95000000001</v>
      </c>
      <c r="BV160" s="42">
        <f t="shared" si="170"/>
        <v>235224.52</v>
      </c>
      <c r="BW160" s="42">
        <f t="shared" si="170"/>
        <v>323934.38</v>
      </c>
      <c r="BX160" s="42">
        <f t="shared" si="170"/>
        <v>22706.12</v>
      </c>
      <c r="BY160" s="42">
        <f t="shared" si="170"/>
        <v>433820.1</v>
      </c>
      <c r="BZ160" s="42">
        <f t="shared" si="170"/>
        <v>105036.5</v>
      </c>
      <c r="CA160" s="42">
        <f t="shared" si="170"/>
        <v>122773.75999999999</v>
      </c>
      <c r="CB160" s="42">
        <f t="shared" si="170"/>
        <v>20144250.739999998</v>
      </c>
      <c r="CC160" s="42">
        <f t="shared" si="170"/>
        <v>72603.42</v>
      </c>
      <c r="CD160" s="42">
        <f t="shared" si="170"/>
        <v>50138.03</v>
      </c>
      <c r="CE160" s="42">
        <f t="shared" si="170"/>
        <v>69918.7</v>
      </c>
      <c r="CF160" s="42">
        <f t="shared" si="170"/>
        <v>68119.44</v>
      </c>
      <c r="CG160" s="42">
        <f t="shared" si="170"/>
        <v>79181.119999999995</v>
      </c>
      <c r="CH160" s="42">
        <f t="shared" si="170"/>
        <v>105489.24</v>
      </c>
      <c r="CI160" s="42">
        <f t="shared" si="170"/>
        <v>290809.88</v>
      </c>
      <c r="CJ160" s="42">
        <f t="shared" si="170"/>
        <v>717828.83</v>
      </c>
      <c r="CK160" s="42">
        <f t="shared" si="170"/>
        <v>1001833.36</v>
      </c>
      <c r="CL160" s="42">
        <f t="shared" si="170"/>
        <v>300055.96999999997</v>
      </c>
      <c r="CM160" s="42">
        <f t="shared" si="170"/>
        <v>353494.82</v>
      </c>
      <c r="CN160" s="42">
        <f t="shared" si="170"/>
        <v>5988446.7699999996</v>
      </c>
      <c r="CO160" s="42">
        <f t="shared" si="170"/>
        <v>4063522.84</v>
      </c>
      <c r="CP160" s="42">
        <f t="shared" si="170"/>
        <v>298417.84999999998</v>
      </c>
      <c r="CQ160" s="42">
        <f t="shared" si="170"/>
        <v>645380.53</v>
      </c>
      <c r="CR160" s="42">
        <f t="shared" si="170"/>
        <v>87499.73</v>
      </c>
      <c r="CS160" s="42">
        <f t="shared" si="170"/>
        <v>133192.82</v>
      </c>
      <c r="CT160" s="42">
        <f t="shared" si="170"/>
        <v>92763.55</v>
      </c>
      <c r="CU160" s="42">
        <f t="shared" si="170"/>
        <v>52645.37</v>
      </c>
      <c r="CV160" s="42">
        <f t="shared" si="170"/>
        <v>32006.880000000001</v>
      </c>
      <c r="CW160" s="42">
        <f t="shared" si="170"/>
        <v>77650.28</v>
      </c>
      <c r="CX160" s="42">
        <f t="shared" si="170"/>
        <v>153719.14000000001</v>
      </c>
      <c r="CY160" s="42">
        <f t="shared" si="170"/>
        <v>12429.44</v>
      </c>
      <c r="CZ160" s="42">
        <f t="shared" si="170"/>
        <v>773334.91</v>
      </c>
      <c r="DA160" s="42">
        <f t="shared" si="170"/>
        <v>59241.34</v>
      </c>
      <c r="DB160" s="42">
        <f t="shared" si="170"/>
        <v>93473.83</v>
      </c>
      <c r="DC160" s="42">
        <f t="shared" si="170"/>
        <v>80272.429999999993</v>
      </c>
      <c r="DD160" s="42">
        <f t="shared" si="170"/>
        <v>70042.92</v>
      </c>
      <c r="DE160" s="42">
        <f t="shared" si="170"/>
        <v>129153.04</v>
      </c>
      <c r="DF160" s="42">
        <f t="shared" si="170"/>
        <v>6838489.9199999999</v>
      </c>
      <c r="DG160" s="42">
        <f t="shared" si="170"/>
        <v>44160.52</v>
      </c>
      <c r="DH160" s="42">
        <f t="shared" si="170"/>
        <v>631934.94999999995</v>
      </c>
      <c r="DI160" s="42">
        <f t="shared" si="170"/>
        <v>1255861.78</v>
      </c>
      <c r="DJ160" s="42">
        <f t="shared" si="170"/>
        <v>230278.3</v>
      </c>
      <c r="DK160" s="42">
        <f t="shared" si="170"/>
        <v>196915.23</v>
      </c>
      <c r="DL160" s="42">
        <f t="shared" si="170"/>
        <v>2745855.55</v>
      </c>
      <c r="DM160" s="42">
        <f t="shared" si="170"/>
        <v>139692.35999999999</v>
      </c>
      <c r="DN160" s="42">
        <f t="shared" si="170"/>
        <v>672265.53</v>
      </c>
      <c r="DO160" s="42">
        <f t="shared" si="170"/>
        <v>1746752.22</v>
      </c>
      <c r="DP160" s="42">
        <f t="shared" si="170"/>
        <v>92386.13</v>
      </c>
      <c r="DQ160" s="42">
        <f t="shared" si="170"/>
        <v>226614.35</v>
      </c>
      <c r="DR160" s="42">
        <f t="shared" si="170"/>
        <v>1056399.1100000001</v>
      </c>
      <c r="DS160" s="42">
        <f t="shared" si="170"/>
        <v>631641.01</v>
      </c>
      <c r="DT160" s="42">
        <f t="shared" si="170"/>
        <v>117952.61</v>
      </c>
      <c r="DU160" s="42">
        <f t="shared" si="170"/>
        <v>157987.32</v>
      </c>
      <c r="DV160" s="42">
        <f t="shared" si="170"/>
        <v>122891.84</v>
      </c>
      <c r="DW160" s="42">
        <f t="shared" si="170"/>
        <v>146052.94</v>
      </c>
      <c r="DX160" s="42">
        <f t="shared" si="170"/>
        <v>82572.820000000007</v>
      </c>
      <c r="DY160" s="42">
        <f t="shared" si="170"/>
        <v>108583.67999999999</v>
      </c>
      <c r="DZ160" s="42">
        <f t="shared" si="170"/>
        <v>269776.26</v>
      </c>
      <c r="EA160" s="42">
        <f t="shared" si="170"/>
        <v>177356.6</v>
      </c>
      <c r="EB160" s="42">
        <f t="shared" ref="EB160:FX160" si="171">MAX(EB148,EB150,EB158)</f>
        <v>208219.59</v>
      </c>
      <c r="EC160" s="42">
        <f t="shared" si="171"/>
        <v>92048.97</v>
      </c>
      <c r="ED160" s="42">
        <f t="shared" si="171"/>
        <v>128302.45</v>
      </c>
      <c r="EE160" s="42">
        <f t="shared" si="171"/>
        <v>143129.60999999999</v>
      </c>
      <c r="EF160" s="42">
        <f t="shared" si="171"/>
        <v>914141.86</v>
      </c>
      <c r="EG160" s="42">
        <f t="shared" si="171"/>
        <v>178420.53</v>
      </c>
      <c r="EH160" s="42">
        <f t="shared" si="171"/>
        <v>125322.8</v>
      </c>
      <c r="EI160" s="42">
        <f t="shared" si="171"/>
        <v>11851784.5</v>
      </c>
      <c r="EJ160" s="42">
        <f t="shared" si="171"/>
        <v>2442026.89</v>
      </c>
      <c r="EK160" s="42">
        <f t="shared" si="171"/>
        <v>157250.28</v>
      </c>
      <c r="EL160" s="42">
        <f t="shared" si="171"/>
        <v>100721.38</v>
      </c>
      <c r="EM160" s="42">
        <f t="shared" si="171"/>
        <v>252788.98</v>
      </c>
      <c r="EN160" s="42">
        <f t="shared" si="171"/>
        <v>756478.43</v>
      </c>
      <c r="EO160" s="42">
        <f t="shared" si="171"/>
        <v>128518.67</v>
      </c>
      <c r="EP160" s="42">
        <f t="shared" si="171"/>
        <v>117725.85</v>
      </c>
      <c r="EQ160" s="42">
        <f t="shared" si="171"/>
        <v>281795.24</v>
      </c>
      <c r="ER160" s="42">
        <f t="shared" si="171"/>
        <v>144550.19</v>
      </c>
      <c r="ES160" s="42">
        <f t="shared" si="171"/>
        <v>104497.5</v>
      </c>
      <c r="ET160" s="42">
        <f t="shared" si="171"/>
        <v>158871.54999999999</v>
      </c>
      <c r="EU160" s="42">
        <f t="shared" si="171"/>
        <v>722082.43</v>
      </c>
      <c r="EV160" s="42">
        <f t="shared" si="171"/>
        <v>60825.88</v>
      </c>
      <c r="EW160" s="42">
        <f t="shared" si="171"/>
        <v>183587.65</v>
      </c>
      <c r="EX160" s="42">
        <f t="shared" si="171"/>
        <v>138164.47</v>
      </c>
      <c r="EY160" s="42">
        <f t="shared" si="171"/>
        <v>417389.45</v>
      </c>
      <c r="EZ160" s="42">
        <f t="shared" si="171"/>
        <v>99167.41</v>
      </c>
      <c r="FA160" s="42">
        <f t="shared" si="171"/>
        <v>745834.74</v>
      </c>
      <c r="FB160" s="42">
        <f t="shared" si="171"/>
        <v>163930.79</v>
      </c>
      <c r="FC160" s="42">
        <f t="shared" si="171"/>
        <v>566664.66</v>
      </c>
      <c r="FD160" s="42">
        <f t="shared" si="171"/>
        <v>97148.36</v>
      </c>
      <c r="FE160" s="42">
        <f t="shared" si="171"/>
        <v>54737.03</v>
      </c>
      <c r="FF160" s="42">
        <f t="shared" si="171"/>
        <v>89932.58</v>
      </c>
      <c r="FG160" s="42">
        <f t="shared" si="171"/>
        <v>48694.46</v>
      </c>
      <c r="FH160" s="42">
        <f t="shared" si="171"/>
        <v>46763.05</v>
      </c>
      <c r="FI160" s="42">
        <f t="shared" si="171"/>
        <v>931413.47</v>
      </c>
      <c r="FJ160" s="42">
        <f t="shared" si="171"/>
        <v>438111.25</v>
      </c>
      <c r="FK160" s="42">
        <f t="shared" si="171"/>
        <v>777060.18</v>
      </c>
      <c r="FL160" s="42">
        <f t="shared" si="171"/>
        <v>493765.47</v>
      </c>
      <c r="FM160" s="42">
        <f t="shared" si="171"/>
        <v>688448.16</v>
      </c>
      <c r="FN160" s="42">
        <f t="shared" si="171"/>
        <v>10440164.359999999</v>
      </c>
      <c r="FO160" s="42">
        <f t="shared" si="171"/>
        <v>286670.09999999998</v>
      </c>
      <c r="FP160" s="42">
        <f t="shared" si="171"/>
        <v>1569168.34</v>
      </c>
      <c r="FQ160" s="42">
        <f t="shared" si="171"/>
        <v>328679.45</v>
      </c>
      <c r="FR160" s="42">
        <f t="shared" si="171"/>
        <v>66928.61</v>
      </c>
      <c r="FS160" s="42">
        <f t="shared" si="171"/>
        <v>33379.919999999998</v>
      </c>
      <c r="FT160" s="42">
        <f t="shared" si="171"/>
        <v>35722.81</v>
      </c>
      <c r="FU160" s="42">
        <f t="shared" si="171"/>
        <v>518248.17</v>
      </c>
      <c r="FV160" s="42">
        <f t="shared" si="171"/>
        <v>281756.18</v>
      </c>
      <c r="FW160" s="42">
        <f t="shared" si="171"/>
        <v>106434.4</v>
      </c>
      <c r="FX160" s="42">
        <f t="shared" si="171"/>
        <v>25937.57</v>
      </c>
      <c r="FY160" s="42"/>
      <c r="FZ160" s="42">
        <f>SUM(C160:FX160)</f>
        <v>306360290.30000019</v>
      </c>
      <c r="GA160" s="42"/>
      <c r="GB160" s="42"/>
      <c r="GC160" s="42"/>
      <c r="GD160" s="42"/>
      <c r="GE160" s="5"/>
      <c r="GF160" s="5"/>
      <c r="GG160" s="5"/>
      <c r="GH160" s="5"/>
      <c r="GI160" s="5"/>
      <c r="GJ160" s="5"/>
      <c r="GK160" s="5"/>
      <c r="GL160" s="5"/>
      <c r="GM160" s="5"/>
    </row>
    <row r="161" spans="1:217" x14ac:dyDescent="0.2">
      <c r="A161" s="44"/>
      <c r="B161" s="2" t="s">
        <v>470</v>
      </c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7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  <c r="DK161" s="116"/>
      <c r="DL161" s="116"/>
      <c r="DM161" s="116"/>
      <c r="DN161" s="116"/>
      <c r="DO161" s="116"/>
      <c r="DP161" s="116"/>
      <c r="DQ161" s="116"/>
      <c r="DR161" s="116"/>
      <c r="DS161" s="116"/>
      <c r="DT161" s="116"/>
      <c r="DU161" s="116"/>
      <c r="DV161" s="116"/>
      <c r="DW161" s="116"/>
      <c r="DX161" s="116"/>
      <c r="DY161" s="116"/>
      <c r="DZ161" s="116"/>
      <c r="EA161" s="116"/>
      <c r="EB161" s="116"/>
      <c r="EC161" s="116"/>
      <c r="ED161" s="116"/>
      <c r="EE161" s="116"/>
      <c r="EF161" s="116"/>
      <c r="EG161" s="116"/>
      <c r="EH161" s="116"/>
      <c r="EI161" s="116"/>
      <c r="EJ161" s="116"/>
      <c r="EK161" s="116"/>
      <c r="EL161" s="116"/>
      <c r="EM161" s="116"/>
      <c r="EN161" s="116"/>
      <c r="EO161" s="116"/>
      <c r="EP161" s="116"/>
      <c r="EQ161" s="116"/>
      <c r="ER161" s="116"/>
      <c r="ES161" s="116"/>
      <c r="ET161" s="116"/>
      <c r="EU161" s="116"/>
      <c r="EV161" s="116"/>
      <c r="EW161" s="116"/>
      <c r="EX161" s="116"/>
      <c r="EY161" s="116"/>
      <c r="EZ161" s="116"/>
      <c r="FA161" s="116"/>
      <c r="FB161" s="116"/>
      <c r="FC161" s="116"/>
      <c r="FD161" s="116"/>
      <c r="FE161" s="116"/>
      <c r="FF161" s="116"/>
      <c r="FG161" s="116"/>
      <c r="FH161" s="116"/>
      <c r="FI161" s="116"/>
      <c r="FJ161" s="116"/>
      <c r="FK161" s="116"/>
      <c r="FL161" s="116"/>
      <c r="FM161" s="116"/>
      <c r="FN161" s="116"/>
      <c r="FO161" s="116"/>
      <c r="FP161" s="116"/>
      <c r="FQ161" s="116"/>
      <c r="FR161" s="116"/>
      <c r="FS161" s="116"/>
      <c r="FT161" s="116"/>
      <c r="FU161" s="116"/>
      <c r="FV161" s="116"/>
      <c r="FW161" s="116"/>
      <c r="FX161" s="116"/>
      <c r="FY161" s="42"/>
      <c r="FZ161" s="42"/>
      <c r="GA161" s="42"/>
      <c r="GB161" s="42"/>
      <c r="GC161" s="42"/>
      <c r="GD161" s="42"/>
      <c r="GE161" s="5"/>
      <c r="GF161" s="5"/>
      <c r="GG161" s="5"/>
      <c r="GH161" s="5"/>
      <c r="GI161" s="5"/>
      <c r="GJ161" s="5"/>
      <c r="GK161" s="5"/>
      <c r="GL161" s="5"/>
      <c r="GM161" s="5"/>
    </row>
    <row r="162" spans="1:217" x14ac:dyDescent="0.2">
      <c r="A162" s="3" t="s">
        <v>394</v>
      </c>
      <c r="B162" s="2" t="s">
        <v>394</v>
      </c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  <c r="DJ162" s="26"/>
      <c r="DK162" s="26"/>
      <c r="DL162" s="26"/>
      <c r="DM162" s="26"/>
      <c r="DN162" s="26"/>
      <c r="DO162" s="26"/>
      <c r="DP162" s="26"/>
      <c r="DQ162" s="26"/>
      <c r="DR162" s="26"/>
      <c r="DS162" s="26"/>
      <c r="DT162" s="26"/>
      <c r="DU162" s="26"/>
      <c r="DV162" s="26"/>
      <c r="DW162" s="26"/>
      <c r="DX162" s="26"/>
      <c r="DY162" s="26"/>
      <c r="DZ162" s="26"/>
      <c r="EA162" s="26"/>
      <c r="EB162" s="26"/>
      <c r="EC162" s="26"/>
      <c r="ED162" s="26"/>
      <c r="EE162" s="26"/>
      <c r="EF162" s="26"/>
      <c r="EG162" s="26"/>
      <c r="EH162" s="26"/>
      <c r="EI162" s="26"/>
      <c r="EJ162" s="26"/>
      <c r="EK162" s="26"/>
      <c r="EL162" s="26"/>
      <c r="EM162" s="26"/>
      <c r="EN162" s="26"/>
      <c r="EO162" s="26"/>
      <c r="EP162" s="26"/>
      <c r="EQ162" s="26"/>
      <c r="ER162" s="26"/>
      <c r="ES162" s="26"/>
      <c r="ET162" s="26"/>
      <c r="EU162" s="26"/>
      <c r="EV162" s="26"/>
      <c r="EW162" s="26"/>
      <c r="EX162" s="26"/>
      <c r="EY162" s="26"/>
      <c r="EZ162" s="26"/>
      <c r="FA162" s="26"/>
      <c r="FB162" s="26"/>
      <c r="FC162" s="26"/>
      <c r="FD162" s="26"/>
      <c r="FE162" s="26"/>
      <c r="FF162" s="26"/>
      <c r="FG162" s="26"/>
      <c r="FH162" s="26"/>
      <c r="FI162" s="26"/>
      <c r="FJ162" s="26"/>
      <c r="FK162" s="26"/>
      <c r="FL162" s="26"/>
      <c r="FM162" s="26"/>
      <c r="FN162" s="26"/>
      <c r="FO162" s="26"/>
      <c r="FP162" s="26"/>
      <c r="FQ162" s="26"/>
      <c r="FR162" s="26"/>
      <c r="FS162" s="26"/>
      <c r="FT162" s="26"/>
      <c r="FU162" s="26"/>
      <c r="FV162" s="26"/>
      <c r="FW162" s="26"/>
      <c r="FX162" s="26"/>
      <c r="FY162" s="42"/>
      <c r="FZ162" s="42"/>
      <c r="GA162" s="42"/>
      <c r="GB162" s="42"/>
      <c r="GC162" s="42"/>
      <c r="GD162" s="42"/>
      <c r="GE162" s="5"/>
      <c r="GF162" s="5"/>
      <c r="GG162" s="5"/>
      <c r="GH162" s="5"/>
      <c r="GI162" s="5"/>
      <c r="GJ162" s="5"/>
      <c r="GK162" s="5"/>
      <c r="GL162" s="5"/>
      <c r="GM162" s="5"/>
    </row>
    <row r="163" spans="1:217" ht="15.75" x14ac:dyDescent="0.25">
      <c r="A163" s="3"/>
      <c r="B163" s="41" t="s">
        <v>471</v>
      </c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18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109"/>
      <c r="FZ163" s="11"/>
      <c r="GA163" s="42"/>
      <c r="GB163" s="42"/>
      <c r="GC163" s="42"/>
      <c r="GD163" s="42"/>
      <c r="GE163" s="5"/>
      <c r="GF163" s="5"/>
      <c r="GG163" s="5"/>
      <c r="GH163" s="5"/>
      <c r="GI163" s="5"/>
      <c r="GJ163" s="5"/>
      <c r="GK163" s="5"/>
      <c r="GL163" s="5"/>
      <c r="GM163" s="5"/>
    </row>
    <row r="164" spans="1:217" x14ac:dyDescent="0.2">
      <c r="A164" s="3" t="s">
        <v>472</v>
      </c>
      <c r="B164" s="2" t="s">
        <v>473</v>
      </c>
      <c r="C164" s="23">
        <f t="shared" ref="C164:BN164" si="172">C7+C27</f>
        <v>1508</v>
      </c>
      <c r="D164" s="23">
        <f t="shared" si="172"/>
        <v>4414</v>
      </c>
      <c r="E164" s="23">
        <f t="shared" si="172"/>
        <v>0</v>
      </c>
      <c r="F164" s="23">
        <f t="shared" si="172"/>
        <v>0</v>
      </c>
      <c r="G164" s="23">
        <f t="shared" si="172"/>
        <v>0</v>
      </c>
      <c r="H164" s="23">
        <f t="shared" si="172"/>
        <v>0</v>
      </c>
      <c r="I164" s="23">
        <f t="shared" si="172"/>
        <v>2567</v>
      </c>
      <c r="J164" s="23">
        <f t="shared" si="172"/>
        <v>0</v>
      </c>
      <c r="K164" s="23">
        <f t="shared" si="172"/>
        <v>0</v>
      </c>
      <c r="L164" s="23">
        <f t="shared" si="172"/>
        <v>0</v>
      </c>
      <c r="M164" s="23">
        <f t="shared" si="172"/>
        <v>0</v>
      </c>
      <c r="N164" s="23">
        <f t="shared" si="172"/>
        <v>0</v>
      </c>
      <c r="O164" s="23">
        <f t="shared" si="172"/>
        <v>0</v>
      </c>
      <c r="P164" s="23">
        <f t="shared" si="172"/>
        <v>0</v>
      </c>
      <c r="Q164" s="23">
        <f t="shared" si="172"/>
        <v>0</v>
      </c>
      <c r="R164" s="23">
        <f t="shared" si="172"/>
        <v>79</v>
      </c>
      <c r="S164" s="23">
        <f t="shared" si="172"/>
        <v>3</v>
      </c>
      <c r="T164" s="23">
        <f t="shared" si="172"/>
        <v>0</v>
      </c>
      <c r="U164" s="23">
        <f t="shared" si="172"/>
        <v>0</v>
      </c>
      <c r="V164" s="23">
        <f t="shared" si="172"/>
        <v>0</v>
      </c>
      <c r="W164" s="118">
        <f t="shared" si="172"/>
        <v>156</v>
      </c>
      <c r="X164" s="23">
        <f t="shared" si="172"/>
        <v>0</v>
      </c>
      <c r="Y164" s="23">
        <f t="shared" si="172"/>
        <v>0</v>
      </c>
      <c r="Z164" s="23">
        <f t="shared" si="172"/>
        <v>0</v>
      </c>
      <c r="AA164" s="23">
        <f t="shared" si="172"/>
        <v>0</v>
      </c>
      <c r="AB164" s="23">
        <f t="shared" si="172"/>
        <v>130</v>
      </c>
      <c r="AC164" s="23">
        <f t="shared" si="172"/>
        <v>0</v>
      </c>
      <c r="AD164" s="23">
        <f t="shared" si="172"/>
        <v>0</v>
      </c>
      <c r="AE164" s="23">
        <f t="shared" si="172"/>
        <v>0</v>
      </c>
      <c r="AF164" s="23">
        <f t="shared" si="172"/>
        <v>0</v>
      </c>
      <c r="AG164" s="23">
        <f t="shared" si="172"/>
        <v>0</v>
      </c>
      <c r="AH164" s="23">
        <f t="shared" si="172"/>
        <v>0</v>
      </c>
      <c r="AI164" s="23">
        <f t="shared" si="172"/>
        <v>0</v>
      </c>
      <c r="AJ164" s="23">
        <f t="shared" si="172"/>
        <v>0</v>
      </c>
      <c r="AK164" s="23">
        <f t="shared" si="172"/>
        <v>0</v>
      </c>
      <c r="AL164" s="23">
        <f t="shared" si="172"/>
        <v>0</v>
      </c>
      <c r="AM164" s="23">
        <f t="shared" si="172"/>
        <v>0</v>
      </c>
      <c r="AN164" s="23">
        <f t="shared" si="172"/>
        <v>0</v>
      </c>
      <c r="AO164" s="23">
        <f t="shared" si="172"/>
        <v>0</v>
      </c>
      <c r="AP164" s="23">
        <f t="shared" si="172"/>
        <v>107</v>
      </c>
      <c r="AQ164" s="23">
        <f t="shared" si="172"/>
        <v>2</v>
      </c>
      <c r="AR164" s="23">
        <f t="shared" si="172"/>
        <v>3135.5</v>
      </c>
      <c r="AS164" s="23">
        <f t="shared" si="172"/>
        <v>0</v>
      </c>
      <c r="AT164" s="23">
        <f t="shared" si="172"/>
        <v>0</v>
      </c>
      <c r="AU164" s="23">
        <f t="shared" si="172"/>
        <v>0</v>
      </c>
      <c r="AV164" s="23">
        <f t="shared" si="172"/>
        <v>0</v>
      </c>
      <c r="AW164" s="23">
        <f t="shared" si="172"/>
        <v>0</v>
      </c>
      <c r="AX164" s="23">
        <f t="shared" si="172"/>
        <v>0</v>
      </c>
      <c r="AY164" s="23">
        <f t="shared" si="172"/>
        <v>0</v>
      </c>
      <c r="AZ164" s="23">
        <f t="shared" si="172"/>
        <v>0</v>
      </c>
      <c r="BA164" s="23">
        <f t="shared" si="172"/>
        <v>0</v>
      </c>
      <c r="BB164" s="23">
        <f t="shared" si="172"/>
        <v>0</v>
      </c>
      <c r="BC164" s="23">
        <f t="shared" si="172"/>
        <v>190.5</v>
      </c>
      <c r="BD164" s="23">
        <f t="shared" si="172"/>
        <v>0</v>
      </c>
      <c r="BE164" s="23">
        <f t="shared" si="172"/>
        <v>0</v>
      </c>
      <c r="BF164" s="23">
        <f t="shared" si="172"/>
        <v>33</v>
      </c>
      <c r="BG164" s="23">
        <f t="shared" si="172"/>
        <v>0</v>
      </c>
      <c r="BH164" s="23">
        <f t="shared" si="172"/>
        <v>0</v>
      </c>
      <c r="BI164" s="23">
        <f t="shared" si="172"/>
        <v>0</v>
      </c>
      <c r="BJ164" s="23">
        <f t="shared" si="172"/>
        <v>0</v>
      </c>
      <c r="BK164" s="23">
        <f t="shared" si="172"/>
        <v>413</v>
      </c>
      <c r="BL164" s="23">
        <f t="shared" si="172"/>
        <v>5</v>
      </c>
      <c r="BM164" s="23">
        <f t="shared" si="172"/>
        <v>0</v>
      </c>
      <c r="BN164" s="23">
        <f t="shared" si="172"/>
        <v>0</v>
      </c>
      <c r="BO164" s="23">
        <f t="shared" ref="BO164:DZ164" si="173">BO7+BO27</f>
        <v>0</v>
      </c>
      <c r="BP164" s="23">
        <f t="shared" si="173"/>
        <v>0</v>
      </c>
      <c r="BQ164" s="23">
        <f t="shared" si="173"/>
        <v>0</v>
      </c>
      <c r="BR164" s="23">
        <f t="shared" si="173"/>
        <v>0</v>
      </c>
      <c r="BS164" s="23">
        <f t="shared" si="173"/>
        <v>0</v>
      </c>
      <c r="BT164" s="23">
        <f t="shared" si="173"/>
        <v>0</v>
      </c>
      <c r="BU164" s="23">
        <f t="shared" si="173"/>
        <v>0</v>
      </c>
      <c r="BV164" s="23">
        <f t="shared" si="173"/>
        <v>0</v>
      </c>
      <c r="BW164" s="23">
        <f t="shared" si="173"/>
        <v>0</v>
      </c>
      <c r="BX164" s="23">
        <f t="shared" si="173"/>
        <v>0</v>
      </c>
      <c r="BY164" s="23">
        <f t="shared" si="173"/>
        <v>0</v>
      </c>
      <c r="BZ164" s="23">
        <f t="shared" si="173"/>
        <v>0</v>
      </c>
      <c r="CA164" s="23">
        <f t="shared" si="173"/>
        <v>0</v>
      </c>
      <c r="CB164" s="23">
        <f t="shared" si="173"/>
        <v>218.5</v>
      </c>
      <c r="CC164" s="23">
        <f t="shared" si="173"/>
        <v>0</v>
      </c>
      <c r="CD164" s="23">
        <f t="shared" si="173"/>
        <v>0</v>
      </c>
      <c r="CE164" s="23">
        <f t="shared" si="173"/>
        <v>0</v>
      </c>
      <c r="CF164" s="23">
        <f t="shared" si="173"/>
        <v>0</v>
      </c>
      <c r="CG164" s="23">
        <f t="shared" si="173"/>
        <v>0</v>
      </c>
      <c r="CH164" s="23">
        <f t="shared" si="173"/>
        <v>0</v>
      </c>
      <c r="CI164" s="23">
        <f t="shared" si="173"/>
        <v>0</v>
      </c>
      <c r="CJ164" s="23">
        <f t="shared" si="173"/>
        <v>0</v>
      </c>
      <c r="CK164" s="23">
        <f t="shared" si="173"/>
        <v>9.5</v>
      </c>
      <c r="CL164" s="23">
        <f t="shared" si="173"/>
        <v>2</v>
      </c>
      <c r="CM164" s="23">
        <f t="shared" si="173"/>
        <v>0</v>
      </c>
      <c r="CN164" s="23">
        <f t="shared" si="173"/>
        <v>619.5</v>
      </c>
      <c r="CO164" s="23">
        <f t="shared" si="173"/>
        <v>32</v>
      </c>
      <c r="CP164" s="23">
        <f t="shared" si="173"/>
        <v>0</v>
      </c>
      <c r="CQ164" s="23">
        <f t="shared" si="173"/>
        <v>0</v>
      </c>
      <c r="CR164" s="23">
        <f t="shared" si="173"/>
        <v>0</v>
      </c>
      <c r="CS164" s="23">
        <f t="shared" si="173"/>
        <v>0</v>
      </c>
      <c r="CT164" s="23">
        <f t="shared" si="173"/>
        <v>0</v>
      </c>
      <c r="CU164" s="23">
        <f t="shared" si="173"/>
        <v>400</v>
      </c>
      <c r="CV164" s="23">
        <f t="shared" si="173"/>
        <v>0</v>
      </c>
      <c r="CW164" s="23">
        <f t="shared" si="173"/>
        <v>0</v>
      </c>
      <c r="CX164" s="23">
        <f t="shared" si="173"/>
        <v>0</v>
      </c>
      <c r="CY164" s="23">
        <f t="shared" si="173"/>
        <v>90</v>
      </c>
      <c r="CZ164" s="23">
        <f t="shared" si="173"/>
        <v>0</v>
      </c>
      <c r="DA164" s="23">
        <f t="shared" si="173"/>
        <v>0</v>
      </c>
      <c r="DB164" s="23">
        <f t="shared" si="173"/>
        <v>0</v>
      </c>
      <c r="DC164" s="23">
        <f t="shared" si="173"/>
        <v>0</v>
      </c>
      <c r="DD164" s="23">
        <f t="shared" si="173"/>
        <v>0</v>
      </c>
      <c r="DE164" s="23">
        <f t="shared" si="173"/>
        <v>0</v>
      </c>
      <c r="DF164" s="23">
        <f t="shared" si="173"/>
        <v>0</v>
      </c>
      <c r="DG164" s="23">
        <f t="shared" si="173"/>
        <v>0</v>
      </c>
      <c r="DH164" s="23">
        <f t="shared" si="173"/>
        <v>0</v>
      </c>
      <c r="DI164" s="23">
        <f t="shared" si="173"/>
        <v>3</v>
      </c>
      <c r="DJ164" s="23">
        <f t="shared" si="173"/>
        <v>7</v>
      </c>
      <c r="DK164" s="23">
        <f t="shared" si="173"/>
        <v>0</v>
      </c>
      <c r="DL164" s="23">
        <f t="shared" si="173"/>
        <v>0</v>
      </c>
      <c r="DM164" s="23">
        <f t="shared" si="173"/>
        <v>0</v>
      </c>
      <c r="DN164" s="23">
        <f t="shared" si="173"/>
        <v>0</v>
      </c>
      <c r="DO164" s="23">
        <f t="shared" si="173"/>
        <v>0</v>
      </c>
      <c r="DP164" s="23">
        <f t="shared" si="173"/>
        <v>0</v>
      </c>
      <c r="DQ164" s="23">
        <f t="shared" si="173"/>
        <v>0</v>
      </c>
      <c r="DR164" s="23">
        <f t="shared" si="173"/>
        <v>0</v>
      </c>
      <c r="DS164" s="23">
        <f t="shared" si="173"/>
        <v>0</v>
      </c>
      <c r="DT164" s="23">
        <f t="shared" si="173"/>
        <v>0</v>
      </c>
      <c r="DU164" s="23">
        <f t="shared" si="173"/>
        <v>0</v>
      </c>
      <c r="DV164" s="23">
        <f t="shared" si="173"/>
        <v>0</v>
      </c>
      <c r="DW164" s="23">
        <f t="shared" si="173"/>
        <v>0</v>
      </c>
      <c r="DX164" s="23">
        <f t="shared" si="173"/>
        <v>0</v>
      </c>
      <c r="DY164" s="23">
        <f t="shared" si="173"/>
        <v>0</v>
      </c>
      <c r="DZ164" s="23">
        <f t="shared" si="173"/>
        <v>0</v>
      </c>
      <c r="EA164" s="23">
        <f t="shared" ref="EA164:FX164" si="174">EA7+EA27</f>
        <v>0</v>
      </c>
      <c r="EB164" s="23">
        <f t="shared" si="174"/>
        <v>0</v>
      </c>
      <c r="EC164" s="23">
        <f t="shared" si="174"/>
        <v>0</v>
      </c>
      <c r="ED164" s="23">
        <f t="shared" si="174"/>
        <v>0</v>
      </c>
      <c r="EE164" s="23">
        <f t="shared" si="174"/>
        <v>0</v>
      </c>
      <c r="EF164" s="23">
        <f t="shared" si="174"/>
        <v>0</v>
      </c>
      <c r="EG164" s="23">
        <f t="shared" si="174"/>
        <v>0</v>
      </c>
      <c r="EH164" s="23">
        <f t="shared" si="174"/>
        <v>0</v>
      </c>
      <c r="EI164" s="23">
        <f t="shared" si="174"/>
        <v>0</v>
      </c>
      <c r="EJ164" s="23">
        <f t="shared" si="174"/>
        <v>0</v>
      </c>
      <c r="EK164" s="23">
        <f t="shared" si="174"/>
        <v>0</v>
      </c>
      <c r="EL164" s="23">
        <f t="shared" si="174"/>
        <v>0</v>
      </c>
      <c r="EM164" s="23">
        <f t="shared" si="174"/>
        <v>0</v>
      </c>
      <c r="EN164" s="23">
        <f t="shared" si="174"/>
        <v>78.5</v>
      </c>
      <c r="EO164" s="23">
        <f t="shared" si="174"/>
        <v>0</v>
      </c>
      <c r="EP164" s="23">
        <f t="shared" si="174"/>
        <v>0</v>
      </c>
      <c r="EQ164" s="23">
        <f t="shared" si="174"/>
        <v>0</v>
      </c>
      <c r="ER164" s="23">
        <f t="shared" si="174"/>
        <v>0</v>
      </c>
      <c r="ES164" s="23">
        <f t="shared" si="174"/>
        <v>0</v>
      </c>
      <c r="ET164" s="23">
        <f t="shared" si="174"/>
        <v>0</v>
      </c>
      <c r="EU164" s="23">
        <f t="shared" si="174"/>
        <v>0</v>
      </c>
      <c r="EV164" s="23">
        <f t="shared" si="174"/>
        <v>0</v>
      </c>
      <c r="EW164" s="23">
        <f t="shared" si="174"/>
        <v>0</v>
      </c>
      <c r="EX164" s="23">
        <f t="shared" si="174"/>
        <v>0</v>
      </c>
      <c r="EY164" s="23">
        <f t="shared" si="174"/>
        <v>832.5</v>
      </c>
      <c r="EZ164" s="23">
        <f t="shared" si="174"/>
        <v>0</v>
      </c>
      <c r="FA164" s="23">
        <f t="shared" si="174"/>
        <v>0</v>
      </c>
      <c r="FB164" s="23">
        <f t="shared" si="174"/>
        <v>0</v>
      </c>
      <c r="FC164" s="23">
        <f t="shared" si="174"/>
        <v>0</v>
      </c>
      <c r="FD164" s="23">
        <f t="shared" si="174"/>
        <v>0</v>
      </c>
      <c r="FE164" s="23">
        <f t="shared" si="174"/>
        <v>0</v>
      </c>
      <c r="FF164" s="23">
        <f t="shared" si="174"/>
        <v>0</v>
      </c>
      <c r="FG164" s="23">
        <f t="shared" si="174"/>
        <v>0</v>
      </c>
      <c r="FH164" s="23">
        <f t="shared" si="174"/>
        <v>0</v>
      </c>
      <c r="FI164" s="23">
        <f t="shared" si="174"/>
        <v>0</v>
      </c>
      <c r="FJ164" s="23">
        <f t="shared" si="174"/>
        <v>0</v>
      </c>
      <c r="FK164" s="23">
        <f t="shared" si="174"/>
        <v>0</v>
      </c>
      <c r="FL164" s="23">
        <f t="shared" si="174"/>
        <v>0</v>
      </c>
      <c r="FM164" s="23">
        <f t="shared" si="174"/>
        <v>0</v>
      </c>
      <c r="FN164" s="23">
        <f t="shared" si="174"/>
        <v>0</v>
      </c>
      <c r="FO164" s="23">
        <f t="shared" si="174"/>
        <v>0</v>
      </c>
      <c r="FP164" s="23">
        <f t="shared" si="174"/>
        <v>0</v>
      </c>
      <c r="FQ164" s="23">
        <f t="shared" si="174"/>
        <v>0</v>
      </c>
      <c r="FR164" s="23">
        <f t="shared" si="174"/>
        <v>0</v>
      </c>
      <c r="FS164" s="23">
        <f t="shared" si="174"/>
        <v>0</v>
      </c>
      <c r="FT164" s="23">
        <f t="shared" si="174"/>
        <v>0</v>
      </c>
      <c r="FU164" s="23">
        <f t="shared" si="174"/>
        <v>0</v>
      </c>
      <c r="FV164" s="23">
        <f t="shared" si="174"/>
        <v>0</v>
      </c>
      <c r="FW164" s="23">
        <f t="shared" si="174"/>
        <v>0</v>
      </c>
      <c r="FX164" s="23">
        <f t="shared" si="174"/>
        <v>0</v>
      </c>
      <c r="FY164" s="119"/>
      <c r="FZ164" s="42">
        <f>SUM(C164:FX164)</f>
        <v>15035.5</v>
      </c>
      <c r="GA164" s="112"/>
      <c r="GB164" s="42"/>
      <c r="GC164" s="42"/>
      <c r="GD164" s="42"/>
      <c r="GE164" s="5"/>
      <c r="GF164" s="5"/>
      <c r="GG164" s="5"/>
      <c r="GH164" s="5"/>
      <c r="GI164" s="5"/>
      <c r="GJ164" s="5"/>
      <c r="GK164" s="5"/>
      <c r="GL164" s="5"/>
      <c r="GM164" s="5"/>
    </row>
    <row r="165" spans="1:217" x14ac:dyDescent="0.2">
      <c r="A165" s="3" t="s">
        <v>474</v>
      </c>
      <c r="B165" s="2" t="s">
        <v>475</v>
      </c>
      <c r="C165" s="5">
        <f>C34</f>
        <v>7046</v>
      </c>
      <c r="D165" s="5">
        <f t="shared" ref="D165:BO165" si="175">D34</f>
        <v>7046</v>
      </c>
      <c r="E165" s="5">
        <f t="shared" si="175"/>
        <v>7046</v>
      </c>
      <c r="F165" s="5">
        <f t="shared" si="175"/>
        <v>7046</v>
      </c>
      <c r="G165" s="5">
        <f t="shared" si="175"/>
        <v>7046</v>
      </c>
      <c r="H165" s="5">
        <f t="shared" si="175"/>
        <v>7046</v>
      </c>
      <c r="I165" s="5">
        <f t="shared" si="175"/>
        <v>7046</v>
      </c>
      <c r="J165" s="5">
        <f t="shared" si="175"/>
        <v>7046</v>
      </c>
      <c r="K165" s="5">
        <f t="shared" si="175"/>
        <v>7046</v>
      </c>
      <c r="L165" s="5">
        <f t="shared" si="175"/>
        <v>7046</v>
      </c>
      <c r="M165" s="5">
        <f t="shared" si="175"/>
        <v>7046</v>
      </c>
      <c r="N165" s="5">
        <f t="shared" si="175"/>
        <v>7046</v>
      </c>
      <c r="O165" s="5">
        <f t="shared" si="175"/>
        <v>7046</v>
      </c>
      <c r="P165" s="5">
        <f t="shared" si="175"/>
        <v>7046</v>
      </c>
      <c r="Q165" s="5">
        <f t="shared" si="175"/>
        <v>7046</v>
      </c>
      <c r="R165" s="5">
        <f t="shared" si="175"/>
        <v>7046</v>
      </c>
      <c r="S165" s="5">
        <f t="shared" si="175"/>
        <v>7046</v>
      </c>
      <c r="T165" s="5">
        <f t="shared" si="175"/>
        <v>7046</v>
      </c>
      <c r="U165" s="5">
        <f t="shared" si="175"/>
        <v>7046</v>
      </c>
      <c r="V165" s="5">
        <f t="shared" si="175"/>
        <v>7046</v>
      </c>
      <c r="W165" s="5">
        <f t="shared" si="175"/>
        <v>7046</v>
      </c>
      <c r="X165" s="5">
        <f t="shared" si="175"/>
        <v>7046</v>
      </c>
      <c r="Y165" s="5">
        <f t="shared" si="175"/>
        <v>7046</v>
      </c>
      <c r="Z165" s="5">
        <f t="shared" si="175"/>
        <v>7046</v>
      </c>
      <c r="AA165" s="5">
        <f t="shared" si="175"/>
        <v>7046</v>
      </c>
      <c r="AB165" s="5">
        <f t="shared" si="175"/>
        <v>7046</v>
      </c>
      <c r="AC165" s="5">
        <f t="shared" si="175"/>
        <v>7046</v>
      </c>
      <c r="AD165" s="5">
        <f t="shared" si="175"/>
        <v>7046</v>
      </c>
      <c r="AE165" s="5">
        <f t="shared" si="175"/>
        <v>7046</v>
      </c>
      <c r="AF165" s="5">
        <f t="shared" si="175"/>
        <v>7046</v>
      </c>
      <c r="AG165" s="5">
        <f t="shared" si="175"/>
        <v>7046</v>
      </c>
      <c r="AH165" s="5">
        <f t="shared" si="175"/>
        <v>7046</v>
      </c>
      <c r="AI165" s="5">
        <f t="shared" si="175"/>
        <v>7046</v>
      </c>
      <c r="AJ165" s="5">
        <f t="shared" si="175"/>
        <v>7046</v>
      </c>
      <c r="AK165" s="5">
        <f t="shared" si="175"/>
        <v>7046</v>
      </c>
      <c r="AL165" s="5">
        <f t="shared" si="175"/>
        <v>7046</v>
      </c>
      <c r="AM165" s="5">
        <f t="shared" si="175"/>
        <v>7046</v>
      </c>
      <c r="AN165" s="5">
        <f t="shared" si="175"/>
        <v>7046</v>
      </c>
      <c r="AO165" s="5">
        <f t="shared" si="175"/>
        <v>7046</v>
      </c>
      <c r="AP165" s="5">
        <f t="shared" si="175"/>
        <v>7046</v>
      </c>
      <c r="AQ165" s="5">
        <f t="shared" si="175"/>
        <v>7046</v>
      </c>
      <c r="AR165" s="5">
        <f t="shared" si="175"/>
        <v>7046</v>
      </c>
      <c r="AS165" s="5">
        <f t="shared" si="175"/>
        <v>7046</v>
      </c>
      <c r="AT165" s="5">
        <f t="shared" si="175"/>
        <v>7046</v>
      </c>
      <c r="AU165" s="5">
        <f t="shared" si="175"/>
        <v>7046</v>
      </c>
      <c r="AV165" s="5">
        <f t="shared" si="175"/>
        <v>7046</v>
      </c>
      <c r="AW165" s="5">
        <f t="shared" si="175"/>
        <v>7046</v>
      </c>
      <c r="AX165" s="5">
        <f t="shared" si="175"/>
        <v>7046</v>
      </c>
      <c r="AY165" s="5">
        <f t="shared" si="175"/>
        <v>7046</v>
      </c>
      <c r="AZ165" s="5">
        <f t="shared" si="175"/>
        <v>7046</v>
      </c>
      <c r="BA165" s="5">
        <f t="shared" si="175"/>
        <v>7046</v>
      </c>
      <c r="BB165" s="5">
        <f t="shared" si="175"/>
        <v>7046</v>
      </c>
      <c r="BC165" s="5">
        <f t="shared" si="175"/>
        <v>7046</v>
      </c>
      <c r="BD165" s="5">
        <f t="shared" si="175"/>
        <v>7046</v>
      </c>
      <c r="BE165" s="5">
        <f t="shared" si="175"/>
        <v>7046</v>
      </c>
      <c r="BF165" s="5">
        <f t="shared" si="175"/>
        <v>7046</v>
      </c>
      <c r="BG165" s="5">
        <f t="shared" si="175"/>
        <v>7046</v>
      </c>
      <c r="BH165" s="5">
        <f t="shared" si="175"/>
        <v>7046</v>
      </c>
      <c r="BI165" s="5">
        <f t="shared" si="175"/>
        <v>7046</v>
      </c>
      <c r="BJ165" s="5">
        <f t="shared" si="175"/>
        <v>7046</v>
      </c>
      <c r="BK165" s="5">
        <f t="shared" si="175"/>
        <v>7046</v>
      </c>
      <c r="BL165" s="5">
        <f t="shared" si="175"/>
        <v>7046</v>
      </c>
      <c r="BM165" s="5">
        <f t="shared" si="175"/>
        <v>7046</v>
      </c>
      <c r="BN165" s="5">
        <f t="shared" si="175"/>
        <v>7046</v>
      </c>
      <c r="BO165" s="5">
        <f t="shared" si="175"/>
        <v>7046</v>
      </c>
      <c r="BP165" s="5">
        <f t="shared" ref="BP165:EA165" si="176">BP34</f>
        <v>7046</v>
      </c>
      <c r="BQ165" s="5">
        <f t="shared" si="176"/>
        <v>7046</v>
      </c>
      <c r="BR165" s="5">
        <f t="shared" si="176"/>
        <v>7046</v>
      </c>
      <c r="BS165" s="5">
        <f t="shared" si="176"/>
        <v>7046</v>
      </c>
      <c r="BT165" s="5">
        <f t="shared" si="176"/>
        <v>7046</v>
      </c>
      <c r="BU165" s="5">
        <f t="shared" si="176"/>
        <v>7046</v>
      </c>
      <c r="BV165" s="5">
        <f t="shared" si="176"/>
        <v>7046</v>
      </c>
      <c r="BW165" s="5">
        <f t="shared" si="176"/>
        <v>7046</v>
      </c>
      <c r="BX165" s="5">
        <f t="shared" si="176"/>
        <v>7046</v>
      </c>
      <c r="BY165" s="5">
        <f t="shared" si="176"/>
        <v>7046</v>
      </c>
      <c r="BZ165" s="5">
        <f t="shared" si="176"/>
        <v>7046</v>
      </c>
      <c r="CA165" s="5">
        <f t="shared" si="176"/>
        <v>7046</v>
      </c>
      <c r="CB165" s="5">
        <f t="shared" si="176"/>
        <v>7046</v>
      </c>
      <c r="CC165" s="5">
        <f t="shared" si="176"/>
        <v>7046</v>
      </c>
      <c r="CD165" s="5">
        <f t="shared" si="176"/>
        <v>7046</v>
      </c>
      <c r="CE165" s="5">
        <f t="shared" si="176"/>
        <v>7046</v>
      </c>
      <c r="CF165" s="5">
        <f t="shared" si="176"/>
        <v>7046</v>
      </c>
      <c r="CG165" s="5">
        <f t="shared" si="176"/>
        <v>7046</v>
      </c>
      <c r="CH165" s="5">
        <f t="shared" si="176"/>
        <v>7046</v>
      </c>
      <c r="CI165" s="5">
        <f t="shared" si="176"/>
        <v>7046</v>
      </c>
      <c r="CJ165" s="5">
        <f t="shared" si="176"/>
        <v>7046</v>
      </c>
      <c r="CK165" s="5">
        <f t="shared" si="176"/>
        <v>7046</v>
      </c>
      <c r="CL165" s="5">
        <f t="shared" si="176"/>
        <v>7046</v>
      </c>
      <c r="CM165" s="5">
        <f t="shared" si="176"/>
        <v>7046</v>
      </c>
      <c r="CN165" s="5">
        <f t="shared" si="176"/>
        <v>7046</v>
      </c>
      <c r="CO165" s="5">
        <f t="shared" si="176"/>
        <v>7046</v>
      </c>
      <c r="CP165" s="5">
        <f t="shared" si="176"/>
        <v>7046</v>
      </c>
      <c r="CQ165" s="5">
        <f t="shared" si="176"/>
        <v>7046</v>
      </c>
      <c r="CR165" s="5">
        <f t="shared" si="176"/>
        <v>7046</v>
      </c>
      <c r="CS165" s="5">
        <f t="shared" si="176"/>
        <v>7046</v>
      </c>
      <c r="CT165" s="5">
        <f t="shared" si="176"/>
        <v>7046</v>
      </c>
      <c r="CU165" s="5">
        <f t="shared" si="176"/>
        <v>7046</v>
      </c>
      <c r="CV165" s="5">
        <f t="shared" si="176"/>
        <v>7046</v>
      </c>
      <c r="CW165" s="5">
        <f t="shared" si="176"/>
        <v>7046</v>
      </c>
      <c r="CX165" s="5">
        <f t="shared" si="176"/>
        <v>7046</v>
      </c>
      <c r="CY165" s="5">
        <f t="shared" si="176"/>
        <v>7046</v>
      </c>
      <c r="CZ165" s="5">
        <f t="shared" si="176"/>
        <v>7046</v>
      </c>
      <c r="DA165" s="5">
        <f t="shared" si="176"/>
        <v>7046</v>
      </c>
      <c r="DB165" s="5">
        <f t="shared" si="176"/>
        <v>7046</v>
      </c>
      <c r="DC165" s="5">
        <f t="shared" si="176"/>
        <v>7046</v>
      </c>
      <c r="DD165" s="5">
        <f t="shared" si="176"/>
        <v>7046</v>
      </c>
      <c r="DE165" s="5">
        <f t="shared" si="176"/>
        <v>7046</v>
      </c>
      <c r="DF165" s="5">
        <f t="shared" si="176"/>
        <v>7046</v>
      </c>
      <c r="DG165" s="5">
        <f t="shared" si="176"/>
        <v>7046</v>
      </c>
      <c r="DH165" s="5">
        <f t="shared" si="176"/>
        <v>7046</v>
      </c>
      <c r="DI165" s="5">
        <f t="shared" si="176"/>
        <v>7046</v>
      </c>
      <c r="DJ165" s="5">
        <f t="shared" si="176"/>
        <v>7046</v>
      </c>
      <c r="DK165" s="5">
        <f t="shared" si="176"/>
        <v>7046</v>
      </c>
      <c r="DL165" s="5">
        <f t="shared" si="176"/>
        <v>7046</v>
      </c>
      <c r="DM165" s="5">
        <f t="shared" si="176"/>
        <v>7046</v>
      </c>
      <c r="DN165" s="5">
        <f t="shared" si="176"/>
        <v>7046</v>
      </c>
      <c r="DO165" s="5">
        <f t="shared" si="176"/>
        <v>7046</v>
      </c>
      <c r="DP165" s="5">
        <f t="shared" si="176"/>
        <v>7046</v>
      </c>
      <c r="DQ165" s="5">
        <f t="shared" si="176"/>
        <v>7046</v>
      </c>
      <c r="DR165" s="5">
        <f t="shared" si="176"/>
        <v>7046</v>
      </c>
      <c r="DS165" s="5">
        <f t="shared" si="176"/>
        <v>7046</v>
      </c>
      <c r="DT165" s="5">
        <f t="shared" si="176"/>
        <v>7046</v>
      </c>
      <c r="DU165" s="5">
        <f t="shared" si="176"/>
        <v>7046</v>
      </c>
      <c r="DV165" s="5">
        <f t="shared" si="176"/>
        <v>7046</v>
      </c>
      <c r="DW165" s="5">
        <f t="shared" si="176"/>
        <v>7046</v>
      </c>
      <c r="DX165" s="5">
        <f t="shared" si="176"/>
        <v>7046</v>
      </c>
      <c r="DY165" s="5">
        <f t="shared" si="176"/>
        <v>7046</v>
      </c>
      <c r="DZ165" s="5">
        <f t="shared" si="176"/>
        <v>7046</v>
      </c>
      <c r="EA165" s="5">
        <f t="shared" si="176"/>
        <v>7046</v>
      </c>
      <c r="EB165" s="5">
        <f t="shared" ref="EB165:FX165" si="177">EB34</f>
        <v>7046</v>
      </c>
      <c r="EC165" s="5">
        <f t="shared" si="177"/>
        <v>7046</v>
      </c>
      <c r="ED165" s="5">
        <f t="shared" si="177"/>
        <v>7046</v>
      </c>
      <c r="EE165" s="5">
        <f t="shared" si="177"/>
        <v>7046</v>
      </c>
      <c r="EF165" s="5">
        <f t="shared" si="177"/>
        <v>7046</v>
      </c>
      <c r="EG165" s="5">
        <f t="shared" si="177"/>
        <v>7046</v>
      </c>
      <c r="EH165" s="5">
        <f t="shared" si="177"/>
        <v>7046</v>
      </c>
      <c r="EI165" s="5">
        <f t="shared" si="177"/>
        <v>7046</v>
      </c>
      <c r="EJ165" s="5">
        <f t="shared" si="177"/>
        <v>7046</v>
      </c>
      <c r="EK165" s="5">
        <f t="shared" si="177"/>
        <v>7046</v>
      </c>
      <c r="EL165" s="5">
        <f t="shared" si="177"/>
        <v>7046</v>
      </c>
      <c r="EM165" s="5">
        <f t="shared" si="177"/>
        <v>7046</v>
      </c>
      <c r="EN165" s="5">
        <f t="shared" si="177"/>
        <v>7046</v>
      </c>
      <c r="EO165" s="5">
        <f t="shared" si="177"/>
        <v>7046</v>
      </c>
      <c r="EP165" s="5">
        <f t="shared" si="177"/>
        <v>7046</v>
      </c>
      <c r="EQ165" s="5">
        <f t="shared" si="177"/>
        <v>7046</v>
      </c>
      <c r="ER165" s="5">
        <f t="shared" si="177"/>
        <v>7046</v>
      </c>
      <c r="ES165" s="5">
        <f t="shared" si="177"/>
        <v>7046</v>
      </c>
      <c r="ET165" s="5">
        <f t="shared" si="177"/>
        <v>7046</v>
      </c>
      <c r="EU165" s="5">
        <f t="shared" si="177"/>
        <v>7046</v>
      </c>
      <c r="EV165" s="5">
        <f t="shared" si="177"/>
        <v>7046</v>
      </c>
      <c r="EW165" s="5">
        <f t="shared" si="177"/>
        <v>7046</v>
      </c>
      <c r="EX165" s="5">
        <f t="shared" si="177"/>
        <v>7046</v>
      </c>
      <c r="EY165" s="5">
        <f t="shared" si="177"/>
        <v>7046</v>
      </c>
      <c r="EZ165" s="5">
        <f t="shared" si="177"/>
        <v>7046</v>
      </c>
      <c r="FA165" s="5">
        <f t="shared" si="177"/>
        <v>7046</v>
      </c>
      <c r="FB165" s="5">
        <f t="shared" si="177"/>
        <v>7046</v>
      </c>
      <c r="FC165" s="5">
        <f t="shared" si="177"/>
        <v>7046</v>
      </c>
      <c r="FD165" s="5">
        <f t="shared" si="177"/>
        <v>7046</v>
      </c>
      <c r="FE165" s="5">
        <f t="shared" si="177"/>
        <v>7046</v>
      </c>
      <c r="FF165" s="5">
        <f t="shared" si="177"/>
        <v>7046</v>
      </c>
      <c r="FG165" s="5">
        <f t="shared" si="177"/>
        <v>7046</v>
      </c>
      <c r="FH165" s="5">
        <f t="shared" si="177"/>
        <v>7046</v>
      </c>
      <c r="FI165" s="5">
        <f t="shared" si="177"/>
        <v>7046</v>
      </c>
      <c r="FJ165" s="5">
        <f t="shared" si="177"/>
        <v>7046</v>
      </c>
      <c r="FK165" s="5">
        <f t="shared" si="177"/>
        <v>7046</v>
      </c>
      <c r="FL165" s="5">
        <f t="shared" si="177"/>
        <v>7046</v>
      </c>
      <c r="FM165" s="5">
        <f t="shared" si="177"/>
        <v>7046</v>
      </c>
      <c r="FN165" s="5">
        <f t="shared" si="177"/>
        <v>7046</v>
      </c>
      <c r="FO165" s="5">
        <f t="shared" si="177"/>
        <v>7046</v>
      </c>
      <c r="FP165" s="5">
        <f t="shared" si="177"/>
        <v>7046</v>
      </c>
      <c r="FQ165" s="5">
        <f t="shared" si="177"/>
        <v>7046</v>
      </c>
      <c r="FR165" s="5">
        <f t="shared" si="177"/>
        <v>7046</v>
      </c>
      <c r="FS165" s="5">
        <f t="shared" si="177"/>
        <v>7046</v>
      </c>
      <c r="FT165" s="5">
        <f t="shared" si="177"/>
        <v>7046</v>
      </c>
      <c r="FU165" s="5">
        <f t="shared" si="177"/>
        <v>7046</v>
      </c>
      <c r="FV165" s="5">
        <f t="shared" si="177"/>
        <v>7046</v>
      </c>
      <c r="FW165" s="5">
        <f t="shared" si="177"/>
        <v>7046</v>
      </c>
      <c r="FX165" s="5">
        <f t="shared" si="177"/>
        <v>7046</v>
      </c>
      <c r="FY165" s="5"/>
      <c r="FZ165" s="5">
        <f>FZ33</f>
        <v>0</v>
      </c>
      <c r="GA165" s="42"/>
      <c r="GB165" s="11"/>
      <c r="GC165" s="11"/>
      <c r="GD165" s="11"/>
      <c r="GE165" s="38"/>
      <c r="GF165" s="38"/>
      <c r="GG165" s="5"/>
      <c r="GH165" s="5"/>
      <c r="GI165" s="5"/>
      <c r="GJ165" s="5"/>
      <c r="GK165" s="5"/>
      <c r="GL165" s="5"/>
      <c r="GM165" s="5"/>
    </row>
    <row r="166" spans="1:217" x14ac:dyDescent="0.2">
      <c r="A166" s="3" t="s">
        <v>476</v>
      </c>
      <c r="B166" s="2" t="s">
        <v>477</v>
      </c>
      <c r="C166" s="5">
        <f>ROUND(C165*C164,2)</f>
        <v>10625368</v>
      </c>
      <c r="D166" s="5">
        <f t="shared" ref="D166:BO166" si="178">ROUND(D165*D164,2)</f>
        <v>31101044</v>
      </c>
      <c r="E166" s="5">
        <f t="shared" si="178"/>
        <v>0</v>
      </c>
      <c r="F166" s="5">
        <f t="shared" si="178"/>
        <v>0</v>
      </c>
      <c r="G166" s="5">
        <f t="shared" si="178"/>
        <v>0</v>
      </c>
      <c r="H166" s="5">
        <f t="shared" si="178"/>
        <v>0</v>
      </c>
      <c r="I166" s="5">
        <f t="shared" si="178"/>
        <v>18087082</v>
      </c>
      <c r="J166" s="5">
        <f t="shared" si="178"/>
        <v>0</v>
      </c>
      <c r="K166" s="5">
        <f t="shared" si="178"/>
        <v>0</v>
      </c>
      <c r="L166" s="5">
        <f t="shared" si="178"/>
        <v>0</v>
      </c>
      <c r="M166" s="5">
        <f t="shared" si="178"/>
        <v>0</v>
      </c>
      <c r="N166" s="5">
        <f t="shared" si="178"/>
        <v>0</v>
      </c>
      <c r="O166" s="5">
        <f t="shared" si="178"/>
        <v>0</v>
      </c>
      <c r="P166" s="5">
        <f t="shared" si="178"/>
        <v>0</v>
      </c>
      <c r="Q166" s="5">
        <f t="shared" si="178"/>
        <v>0</v>
      </c>
      <c r="R166" s="5">
        <f t="shared" si="178"/>
        <v>556634</v>
      </c>
      <c r="S166" s="5">
        <f t="shared" si="178"/>
        <v>21138</v>
      </c>
      <c r="T166" s="5">
        <f t="shared" si="178"/>
        <v>0</v>
      </c>
      <c r="U166" s="5">
        <f t="shared" si="178"/>
        <v>0</v>
      </c>
      <c r="V166" s="5">
        <f t="shared" si="178"/>
        <v>0</v>
      </c>
      <c r="W166" s="18">
        <f t="shared" si="178"/>
        <v>1099176</v>
      </c>
      <c r="X166" s="5">
        <f t="shared" si="178"/>
        <v>0</v>
      </c>
      <c r="Y166" s="5">
        <f t="shared" si="178"/>
        <v>0</v>
      </c>
      <c r="Z166" s="5">
        <f t="shared" si="178"/>
        <v>0</v>
      </c>
      <c r="AA166" s="5">
        <f t="shared" si="178"/>
        <v>0</v>
      </c>
      <c r="AB166" s="5">
        <f t="shared" si="178"/>
        <v>915980</v>
      </c>
      <c r="AC166" s="5">
        <f t="shared" si="178"/>
        <v>0</v>
      </c>
      <c r="AD166" s="5">
        <f t="shared" si="178"/>
        <v>0</v>
      </c>
      <c r="AE166" s="5">
        <f t="shared" si="178"/>
        <v>0</v>
      </c>
      <c r="AF166" s="5">
        <f t="shared" si="178"/>
        <v>0</v>
      </c>
      <c r="AG166" s="5">
        <f t="shared" si="178"/>
        <v>0</v>
      </c>
      <c r="AH166" s="5">
        <f t="shared" si="178"/>
        <v>0</v>
      </c>
      <c r="AI166" s="5">
        <f t="shared" si="178"/>
        <v>0</v>
      </c>
      <c r="AJ166" s="5">
        <f t="shared" si="178"/>
        <v>0</v>
      </c>
      <c r="AK166" s="5">
        <f t="shared" si="178"/>
        <v>0</v>
      </c>
      <c r="AL166" s="5">
        <f t="shared" si="178"/>
        <v>0</v>
      </c>
      <c r="AM166" s="5">
        <f t="shared" si="178"/>
        <v>0</v>
      </c>
      <c r="AN166" s="5">
        <f t="shared" si="178"/>
        <v>0</v>
      </c>
      <c r="AO166" s="5">
        <f t="shared" si="178"/>
        <v>0</v>
      </c>
      <c r="AP166" s="5">
        <f t="shared" si="178"/>
        <v>753922</v>
      </c>
      <c r="AQ166" s="5">
        <f t="shared" si="178"/>
        <v>14092</v>
      </c>
      <c r="AR166" s="5">
        <f t="shared" si="178"/>
        <v>22092733</v>
      </c>
      <c r="AS166" s="5">
        <f t="shared" si="178"/>
        <v>0</v>
      </c>
      <c r="AT166" s="5">
        <f t="shared" si="178"/>
        <v>0</v>
      </c>
      <c r="AU166" s="5">
        <f t="shared" si="178"/>
        <v>0</v>
      </c>
      <c r="AV166" s="5">
        <f t="shared" si="178"/>
        <v>0</v>
      </c>
      <c r="AW166" s="5">
        <f t="shared" si="178"/>
        <v>0</v>
      </c>
      <c r="AX166" s="5">
        <f t="shared" si="178"/>
        <v>0</v>
      </c>
      <c r="AY166" s="5">
        <f t="shared" si="178"/>
        <v>0</v>
      </c>
      <c r="AZ166" s="5">
        <f t="shared" si="178"/>
        <v>0</v>
      </c>
      <c r="BA166" s="5">
        <f t="shared" si="178"/>
        <v>0</v>
      </c>
      <c r="BB166" s="5">
        <f t="shared" si="178"/>
        <v>0</v>
      </c>
      <c r="BC166" s="5">
        <f t="shared" si="178"/>
        <v>1342263</v>
      </c>
      <c r="BD166" s="5">
        <f t="shared" si="178"/>
        <v>0</v>
      </c>
      <c r="BE166" s="5">
        <f t="shared" si="178"/>
        <v>0</v>
      </c>
      <c r="BF166" s="5">
        <f t="shared" si="178"/>
        <v>232518</v>
      </c>
      <c r="BG166" s="5">
        <f t="shared" si="178"/>
        <v>0</v>
      </c>
      <c r="BH166" s="5">
        <f t="shared" si="178"/>
        <v>0</v>
      </c>
      <c r="BI166" s="5">
        <f t="shared" si="178"/>
        <v>0</v>
      </c>
      <c r="BJ166" s="5">
        <f t="shared" si="178"/>
        <v>0</v>
      </c>
      <c r="BK166" s="5">
        <f t="shared" si="178"/>
        <v>2909998</v>
      </c>
      <c r="BL166" s="5">
        <f t="shared" si="178"/>
        <v>35230</v>
      </c>
      <c r="BM166" s="5">
        <f t="shared" si="178"/>
        <v>0</v>
      </c>
      <c r="BN166" s="5">
        <f t="shared" si="178"/>
        <v>0</v>
      </c>
      <c r="BO166" s="5">
        <f t="shared" si="178"/>
        <v>0</v>
      </c>
      <c r="BP166" s="5">
        <f t="shared" ref="BP166:EA166" si="179">ROUND(BP165*BP164,2)</f>
        <v>0</v>
      </c>
      <c r="BQ166" s="5">
        <f t="shared" si="179"/>
        <v>0</v>
      </c>
      <c r="BR166" s="5">
        <f t="shared" si="179"/>
        <v>0</v>
      </c>
      <c r="BS166" s="5">
        <f t="shared" si="179"/>
        <v>0</v>
      </c>
      <c r="BT166" s="5">
        <f t="shared" si="179"/>
        <v>0</v>
      </c>
      <c r="BU166" s="5">
        <f t="shared" si="179"/>
        <v>0</v>
      </c>
      <c r="BV166" s="5">
        <f t="shared" si="179"/>
        <v>0</v>
      </c>
      <c r="BW166" s="5">
        <f t="shared" si="179"/>
        <v>0</v>
      </c>
      <c r="BX166" s="5">
        <f t="shared" si="179"/>
        <v>0</v>
      </c>
      <c r="BY166" s="5">
        <f t="shared" si="179"/>
        <v>0</v>
      </c>
      <c r="BZ166" s="5">
        <f t="shared" si="179"/>
        <v>0</v>
      </c>
      <c r="CA166" s="5">
        <f t="shared" si="179"/>
        <v>0</v>
      </c>
      <c r="CB166" s="5">
        <f t="shared" si="179"/>
        <v>1539551</v>
      </c>
      <c r="CC166" s="5">
        <f t="shared" si="179"/>
        <v>0</v>
      </c>
      <c r="CD166" s="5">
        <f t="shared" si="179"/>
        <v>0</v>
      </c>
      <c r="CE166" s="5">
        <f t="shared" si="179"/>
        <v>0</v>
      </c>
      <c r="CF166" s="5">
        <f t="shared" si="179"/>
        <v>0</v>
      </c>
      <c r="CG166" s="5">
        <f t="shared" si="179"/>
        <v>0</v>
      </c>
      <c r="CH166" s="5">
        <f t="shared" si="179"/>
        <v>0</v>
      </c>
      <c r="CI166" s="5">
        <f t="shared" si="179"/>
        <v>0</v>
      </c>
      <c r="CJ166" s="5">
        <f t="shared" si="179"/>
        <v>0</v>
      </c>
      <c r="CK166" s="5">
        <f t="shared" si="179"/>
        <v>66937</v>
      </c>
      <c r="CL166" s="5">
        <f t="shared" si="179"/>
        <v>14092</v>
      </c>
      <c r="CM166" s="5">
        <f t="shared" si="179"/>
        <v>0</v>
      </c>
      <c r="CN166" s="5">
        <f t="shared" si="179"/>
        <v>4364997</v>
      </c>
      <c r="CO166" s="5">
        <f t="shared" si="179"/>
        <v>225472</v>
      </c>
      <c r="CP166" s="5">
        <f t="shared" si="179"/>
        <v>0</v>
      </c>
      <c r="CQ166" s="5">
        <f t="shared" si="179"/>
        <v>0</v>
      </c>
      <c r="CR166" s="5">
        <f t="shared" si="179"/>
        <v>0</v>
      </c>
      <c r="CS166" s="5">
        <f t="shared" si="179"/>
        <v>0</v>
      </c>
      <c r="CT166" s="5">
        <f t="shared" si="179"/>
        <v>0</v>
      </c>
      <c r="CU166" s="5">
        <f t="shared" si="179"/>
        <v>2818400</v>
      </c>
      <c r="CV166" s="5">
        <f t="shared" si="179"/>
        <v>0</v>
      </c>
      <c r="CW166" s="5">
        <f t="shared" si="179"/>
        <v>0</v>
      </c>
      <c r="CX166" s="5">
        <f t="shared" si="179"/>
        <v>0</v>
      </c>
      <c r="CY166" s="5">
        <f t="shared" si="179"/>
        <v>634140</v>
      </c>
      <c r="CZ166" s="5">
        <f t="shared" si="179"/>
        <v>0</v>
      </c>
      <c r="DA166" s="5">
        <f t="shared" si="179"/>
        <v>0</v>
      </c>
      <c r="DB166" s="5">
        <f t="shared" si="179"/>
        <v>0</v>
      </c>
      <c r="DC166" s="5">
        <f t="shared" si="179"/>
        <v>0</v>
      </c>
      <c r="DD166" s="5">
        <f t="shared" si="179"/>
        <v>0</v>
      </c>
      <c r="DE166" s="5">
        <f t="shared" si="179"/>
        <v>0</v>
      </c>
      <c r="DF166" s="5">
        <f t="shared" si="179"/>
        <v>0</v>
      </c>
      <c r="DG166" s="5">
        <f t="shared" si="179"/>
        <v>0</v>
      </c>
      <c r="DH166" s="5">
        <f t="shared" si="179"/>
        <v>0</v>
      </c>
      <c r="DI166" s="5">
        <f t="shared" si="179"/>
        <v>21138</v>
      </c>
      <c r="DJ166" s="5">
        <f t="shared" si="179"/>
        <v>49322</v>
      </c>
      <c r="DK166" s="5">
        <f t="shared" si="179"/>
        <v>0</v>
      </c>
      <c r="DL166" s="5">
        <f t="shared" si="179"/>
        <v>0</v>
      </c>
      <c r="DM166" s="5">
        <f t="shared" si="179"/>
        <v>0</v>
      </c>
      <c r="DN166" s="5">
        <f t="shared" si="179"/>
        <v>0</v>
      </c>
      <c r="DO166" s="5">
        <f t="shared" si="179"/>
        <v>0</v>
      </c>
      <c r="DP166" s="5">
        <f t="shared" si="179"/>
        <v>0</v>
      </c>
      <c r="DQ166" s="5">
        <f t="shared" si="179"/>
        <v>0</v>
      </c>
      <c r="DR166" s="5">
        <f t="shared" si="179"/>
        <v>0</v>
      </c>
      <c r="DS166" s="5">
        <f t="shared" si="179"/>
        <v>0</v>
      </c>
      <c r="DT166" s="5">
        <f t="shared" si="179"/>
        <v>0</v>
      </c>
      <c r="DU166" s="5">
        <f t="shared" si="179"/>
        <v>0</v>
      </c>
      <c r="DV166" s="5">
        <f t="shared" si="179"/>
        <v>0</v>
      </c>
      <c r="DW166" s="5">
        <f t="shared" si="179"/>
        <v>0</v>
      </c>
      <c r="DX166" s="5">
        <f t="shared" si="179"/>
        <v>0</v>
      </c>
      <c r="DY166" s="5">
        <f t="shared" si="179"/>
        <v>0</v>
      </c>
      <c r="DZ166" s="5">
        <f t="shared" si="179"/>
        <v>0</v>
      </c>
      <c r="EA166" s="5">
        <f t="shared" si="179"/>
        <v>0</v>
      </c>
      <c r="EB166" s="5">
        <f t="shared" ref="EB166:FX166" si="180">ROUND(EB165*EB164,2)</f>
        <v>0</v>
      </c>
      <c r="EC166" s="5">
        <f t="shared" si="180"/>
        <v>0</v>
      </c>
      <c r="ED166" s="5">
        <f t="shared" si="180"/>
        <v>0</v>
      </c>
      <c r="EE166" s="5">
        <f t="shared" si="180"/>
        <v>0</v>
      </c>
      <c r="EF166" s="5">
        <f t="shared" si="180"/>
        <v>0</v>
      </c>
      <c r="EG166" s="5">
        <f t="shared" si="180"/>
        <v>0</v>
      </c>
      <c r="EH166" s="5">
        <f t="shared" si="180"/>
        <v>0</v>
      </c>
      <c r="EI166" s="5">
        <f t="shared" si="180"/>
        <v>0</v>
      </c>
      <c r="EJ166" s="5">
        <f t="shared" si="180"/>
        <v>0</v>
      </c>
      <c r="EK166" s="5">
        <f t="shared" si="180"/>
        <v>0</v>
      </c>
      <c r="EL166" s="5">
        <f t="shared" si="180"/>
        <v>0</v>
      </c>
      <c r="EM166" s="5">
        <f t="shared" si="180"/>
        <v>0</v>
      </c>
      <c r="EN166" s="5">
        <f t="shared" si="180"/>
        <v>553111</v>
      </c>
      <c r="EO166" s="5">
        <f t="shared" si="180"/>
        <v>0</v>
      </c>
      <c r="EP166" s="5">
        <f t="shared" si="180"/>
        <v>0</v>
      </c>
      <c r="EQ166" s="5">
        <f t="shared" si="180"/>
        <v>0</v>
      </c>
      <c r="ER166" s="5">
        <f t="shared" si="180"/>
        <v>0</v>
      </c>
      <c r="ES166" s="5">
        <f t="shared" si="180"/>
        <v>0</v>
      </c>
      <c r="ET166" s="5">
        <f t="shared" si="180"/>
        <v>0</v>
      </c>
      <c r="EU166" s="5">
        <f t="shared" si="180"/>
        <v>0</v>
      </c>
      <c r="EV166" s="5">
        <f t="shared" si="180"/>
        <v>0</v>
      </c>
      <c r="EW166" s="5">
        <f t="shared" si="180"/>
        <v>0</v>
      </c>
      <c r="EX166" s="5">
        <f t="shared" si="180"/>
        <v>0</v>
      </c>
      <c r="EY166" s="5">
        <f t="shared" si="180"/>
        <v>5865795</v>
      </c>
      <c r="EZ166" s="5">
        <f t="shared" si="180"/>
        <v>0</v>
      </c>
      <c r="FA166" s="5">
        <f t="shared" si="180"/>
        <v>0</v>
      </c>
      <c r="FB166" s="5">
        <f t="shared" si="180"/>
        <v>0</v>
      </c>
      <c r="FC166" s="5">
        <f t="shared" si="180"/>
        <v>0</v>
      </c>
      <c r="FD166" s="5">
        <f t="shared" si="180"/>
        <v>0</v>
      </c>
      <c r="FE166" s="5">
        <f t="shared" si="180"/>
        <v>0</v>
      </c>
      <c r="FF166" s="5">
        <f t="shared" si="180"/>
        <v>0</v>
      </c>
      <c r="FG166" s="5">
        <f t="shared" si="180"/>
        <v>0</v>
      </c>
      <c r="FH166" s="5">
        <f t="shared" si="180"/>
        <v>0</v>
      </c>
      <c r="FI166" s="5">
        <f t="shared" si="180"/>
        <v>0</v>
      </c>
      <c r="FJ166" s="5">
        <f t="shared" si="180"/>
        <v>0</v>
      </c>
      <c r="FK166" s="5">
        <f t="shared" si="180"/>
        <v>0</v>
      </c>
      <c r="FL166" s="5">
        <f t="shared" si="180"/>
        <v>0</v>
      </c>
      <c r="FM166" s="5">
        <f t="shared" si="180"/>
        <v>0</v>
      </c>
      <c r="FN166" s="5">
        <f t="shared" si="180"/>
        <v>0</v>
      </c>
      <c r="FO166" s="5">
        <f t="shared" si="180"/>
        <v>0</v>
      </c>
      <c r="FP166" s="5">
        <f t="shared" si="180"/>
        <v>0</v>
      </c>
      <c r="FQ166" s="5">
        <f t="shared" si="180"/>
        <v>0</v>
      </c>
      <c r="FR166" s="5">
        <f t="shared" si="180"/>
        <v>0</v>
      </c>
      <c r="FS166" s="5">
        <f t="shared" si="180"/>
        <v>0</v>
      </c>
      <c r="FT166" s="5">
        <f t="shared" si="180"/>
        <v>0</v>
      </c>
      <c r="FU166" s="5">
        <f t="shared" si="180"/>
        <v>0</v>
      </c>
      <c r="FV166" s="5">
        <f t="shared" si="180"/>
        <v>0</v>
      </c>
      <c r="FW166" s="5">
        <f t="shared" si="180"/>
        <v>0</v>
      </c>
      <c r="FX166" s="5">
        <f t="shared" si="180"/>
        <v>0</v>
      </c>
      <c r="FY166" s="23">
        <v>0</v>
      </c>
      <c r="FZ166" s="42">
        <f>SUM(C166:FX166)</f>
        <v>105940133</v>
      </c>
      <c r="GA166" s="42"/>
      <c r="GB166" s="112"/>
      <c r="GC166" s="112"/>
      <c r="GD166" s="112"/>
      <c r="GE166" s="119"/>
      <c r="GF166" s="119"/>
      <c r="GG166" s="5"/>
      <c r="GH166" s="5"/>
      <c r="GI166" s="5"/>
      <c r="GJ166" s="5"/>
      <c r="GK166" s="5"/>
      <c r="GL166" s="5"/>
      <c r="GM166" s="5"/>
    </row>
    <row r="167" spans="1:217" x14ac:dyDescent="0.2">
      <c r="A167" s="3"/>
      <c r="B167" s="2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18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>
        <f>FY34</f>
        <v>0</v>
      </c>
      <c r="FZ167" s="42"/>
      <c r="GA167" s="5"/>
      <c r="GB167" s="42"/>
      <c r="GC167" s="42"/>
      <c r="GD167" s="42"/>
      <c r="GE167" s="5"/>
      <c r="GF167" s="5"/>
      <c r="GG167" s="5"/>
      <c r="GH167" s="5"/>
      <c r="GI167" s="5"/>
      <c r="GJ167" s="5"/>
      <c r="GK167" s="5"/>
      <c r="GL167" s="5"/>
      <c r="GM167" s="5"/>
    </row>
    <row r="168" spans="1:217" x14ac:dyDescent="0.2">
      <c r="A168" s="3" t="s">
        <v>478</v>
      </c>
      <c r="B168" s="2" t="s">
        <v>479</v>
      </c>
      <c r="C168" s="5">
        <f t="shared" ref="C168:BN168" si="181">C8+C29</f>
        <v>1</v>
      </c>
      <c r="D168" s="5">
        <f t="shared" si="181"/>
        <v>0</v>
      </c>
      <c r="E168" s="5">
        <f t="shared" si="181"/>
        <v>0</v>
      </c>
      <c r="F168" s="5">
        <f t="shared" si="181"/>
        <v>0</v>
      </c>
      <c r="G168" s="5">
        <f t="shared" si="181"/>
        <v>0</v>
      </c>
      <c r="H168" s="5">
        <f t="shared" si="181"/>
        <v>5</v>
      </c>
      <c r="I168" s="5">
        <f t="shared" si="181"/>
        <v>0</v>
      </c>
      <c r="J168" s="5">
        <f t="shared" si="181"/>
        <v>0</v>
      </c>
      <c r="K168" s="5">
        <f t="shared" si="181"/>
        <v>0</v>
      </c>
      <c r="L168" s="5">
        <f t="shared" si="181"/>
        <v>0</v>
      </c>
      <c r="M168" s="5">
        <f t="shared" si="181"/>
        <v>0</v>
      </c>
      <c r="N168" s="5">
        <f t="shared" si="181"/>
        <v>0</v>
      </c>
      <c r="O168" s="5">
        <f t="shared" si="181"/>
        <v>0</v>
      </c>
      <c r="P168" s="5">
        <f t="shared" si="181"/>
        <v>0</v>
      </c>
      <c r="Q168" s="5">
        <f t="shared" si="181"/>
        <v>134</v>
      </c>
      <c r="R168" s="5">
        <f t="shared" si="181"/>
        <v>0</v>
      </c>
      <c r="S168" s="5">
        <f t="shared" si="181"/>
        <v>0</v>
      </c>
      <c r="T168" s="5">
        <f t="shared" si="181"/>
        <v>0</v>
      </c>
      <c r="U168" s="5">
        <f t="shared" si="181"/>
        <v>0</v>
      </c>
      <c r="V168" s="5">
        <f t="shared" si="181"/>
        <v>0</v>
      </c>
      <c r="W168" s="5">
        <f t="shared" si="181"/>
        <v>0</v>
      </c>
      <c r="X168" s="5">
        <f t="shared" si="181"/>
        <v>0</v>
      </c>
      <c r="Y168" s="5">
        <f t="shared" si="181"/>
        <v>0</v>
      </c>
      <c r="Z168" s="5">
        <f t="shared" si="181"/>
        <v>1</v>
      </c>
      <c r="AA168" s="5">
        <f t="shared" si="181"/>
        <v>0</v>
      </c>
      <c r="AB168" s="5">
        <f t="shared" si="181"/>
        <v>0</v>
      </c>
      <c r="AC168" s="5">
        <f t="shared" si="181"/>
        <v>2</v>
      </c>
      <c r="AD168" s="5">
        <f t="shared" si="181"/>
        <v>0</v>
      </c>
      <c r="AE168" s="5">
        <f t="shared" si="181"/>
        <v>0</v>
      </c>
      <c r="AF168" s="5">
        <f t="shared" si="181"/>
        <v>0</v>
      </c>
      <c r="AG168" s="5">
        <f t="shared" si="181"/>
        <v>0</v>
      </c>
      <c r="AH168" s="5">
        <f t="shared" si="181"/>
        <v>0</v>
      </c>
      <c r="AI168" s="5">
        <f t="shared" si="181"/>
        <v>0</v>
      </c>
      <c r="AJ168" s="5">
        <f t="shared" si="181"/>
        <v>0</v>
      </c>
      <c r="AK168" s="5">
        <f t="shared" si="181"/>
        <v>0</v>
      </c>
      <c r="AL168" s="5">
        <f t="shared" si="181"/>
        <v>0</v>
      </c>
      <c r="AM168" s="5">
        <f t="shared" si="181"/>
        <v>0</v>
      </c>
      <c r="AN168" s="5">
        <f t="shared" si="181"/>
        <v>0</v>
      </c>
      <c r="AO168" s="5">
        <f t="shared" si="181"/>
        <v>12</v>
      </c>
      <c r="AP168" s="5">
        <f t="shared" si="181"/>
        <v>46</v>
      </c>
      <c r="AQ168" s="5">
        <f t="shared" si="181"/>
        <v>0</v>
      </c>
      <c r="AR168" s="5">
        <f t="shared" si="181"/>
        <v>0</v>
      </c>
      <c r="AS168" s="5">
        <f t="shared" si="181"/>
        <v>5</v>
      </c>
      <c r="AT168" s="5">
        <f t="shared" si="181"/>
        <v>0</v>
      </c>
      <c r="AU168" s="5">
        <f t="shared" si="181"/>
        <v>0</v>
      </c>
      <c r="AV168" s="5">
        <f t="shared" si="181"/>
        <v>0</v>
      </c>
      <c r="AW168" s="5">
        <f t="shared" si="181"/>
        <v>0</v>
      </c>
      <c r="AX168" s="5">
        <f t="shared" si="181"/>
        <v>0</v>
      </c>
      <c r="AY168" s="5">
        <f t="shared" si="181"/>
        <v>0</v>
      </c>
      <c r="AZ168" s="5">
        <f t="shared" si="181"/>
        <v>0</v>
      </c>
      <c r="BA168" s="5">
        <f t="shared" si="181"/>
        <v>3.5</v>
      </c>
      <c r="BB168" s="5">
        <f t="shared" si="181"/>
        <v>0</v>
      </c>
      <c r="BC168" s="5">
        <f t="shared" si="181"/>
        <v>4.5</v>
      </c>
      <c r="BD168" s="5">
        <f t="shared" si="181"/>
        <v>0</v>
      </c>
      <c r="BE168" s="5">
        <f t="shared" si="181"/>
        <v>0</v>
      </c>
      <c r="BF168" s="5">
        <f t="shared" si="181"/>
        <v>0</v>
      </c>
      <c r="BG168" s="5">
        <f t="shared" si="181"/>
        <v>0</v>
      </c>
      <c r="BH168" s="5">
        <f t="shared" si="181"/>
        <v>0</v>
      </c>
      <c r="BI168" s="5">
        <f t="shared" si="181"/>
        <v>0</v>
      </c>
      <c r="BJ168" s="5">
        <f t="shared" si="181"/>
        <v>0</v>
      </c>
      <c r="BK168" s="5">
        <f t="shared" si="181"/>
        <v>0</v>
      </c>
      <c r="BL168" s="5">
        <f t="shared" si="181"/>
        <v>10.5</v>
      </c>
      <c r="BM168" s="5">
        <f t="shared" si="181"/>
        <v>0</v>
      </c>
      <c r="BN168" s="5">
        <f t="shared" si="181"/>
        <v>0</v>
      </c>
      <c r="BO168" s="5">
        <f t="shared" ref="BO168:DZ168" si="182">BO8+BO29</f>
        <v>0</v>
      </c>
      <c r="BP168" s="5">
        <f t="shared" si="182"/>
        <v>0</v>
      </c>
      <c r="BQ168" s="5">
        <f t="shared" si="182"/>
        <v>0</v>
      </c>
      <c r="BR168" s="5">
        <f t="shared" si="182"/>
        <v>0</v>
      </c>
      <c r="BS168" s="5">
        <f t="shared" si="182"/>
        <v>0</v>
      </c>
      <c r="BT168" s="5">
        <f t="shared" si="182"/>
        <v>0</v>
      </c>
      <c r="BU168" s="5">
        <f t="shared" si="182"/>
        <v>0</v>
      </c>
      <c r="BV168" s="5">
        <f t="shared" si="182"/>
        <v>0</v>
      </c>
      <c r="BW168" s="5">
        <f t="shared" si="182"/>
        <v>0</v>
      </c>
      <c r="BX168" s="5">
        <f t="shared" si="182"/>
        <v>0</v>
      </c>
      <c r="BY168" s="5">
        <f t="shared" si="182"/>
        <v>0</v>
      </c>
      <c r="BZ168" s="5">
        <f t="shared" si="182"/>
        <v>0</v>
      </c>
      <c r="CA168" s="5">
        <f t="shared" si="182"/>
        <v>0</v>
      </c>
      <c r="CB168" s="5">
        <f t="shared" si="182"/>
        <v>9</v>
      </c>
      <c r="CC168" s="5">
        <f t="shared" si="182"/>
        <v>0</v>
      </c>
      <c r="CD168" s="5">
        <f t="shared" si="182"/>
        <v>0</v>
      </c>
      <c r="CE168" s="5">
        <f t="shared" si="182"/>
        <v>0</v>
      </c>
      <c r="CF168" s="5">
        <f t="shared" si="182"/>
        <v>0</v>
      </c>
      <c r="CG168" s="5">
        <f t="shared" si="182"/>
        <v>0</v>
      </c>
      <c r="CH168" s="5">
        <f t="shared" si="182"/>
        <v>0</v>
      </c>
      <c r="CI168" s="5">
        <f t="shared" si="182"/>
        <v>0</v>
      </c>
      <c r="CJ168" s="5">
        <f t="shared" si="182"/>
        <v>0</v>
      </c>
      <c r="CK168" s="5">
        <f t="shared" si="182"/>
        <v>0</v>
      </c>
      <c r="CL168" s="5">
        <f t="shared" si="182"/>
        <v>0</v>
      </c>
      <c r="CM168" s="5">
        <f t="shared" si="182"/>
        <v>0</v>
      </c>
      <c r="CN168" s="5">
        <f t="shared" si="182"/>
        <v>12.5</v>
      </c>
      <c r="CO168" s="5">
        <f t="shared" si="182"/>
        <v>7.5</v>
      </c>
      <c r="CP168" s="5">
        <f t="shared" si="182"/>
        <v>0</v>
      </c>
      <c r="CQ168" s="5">
        <f t="shared" si="182"/>
        <v>1</v>
      </c>
      <c r="CR168" s="5">
        <f t="shared" si="182"/>
        <v>0</v>
      </c>
      <c r="CS168" s="5">
        <f t="shared" si="182"/>
        <v>0</v>
      </c>
      <c r="CT168" s="5">
        <f t="shared" si="182"/>
        <v>0</v>
      </c>
      <c r="CU168" s="5">
        <f t="shared" si="182"/>
        <v>0</v>
      </c>
      <c r="CV168" s="5">
        <f t="shared" si="182"/>
        <v>0</v>
      </c>
      <c r="CW168" s="5">
        <f t="shared" si="182"/>
        <v>0</v>
      </c>
      <c r="CX168" s="5">
        <f t="shared" si="182"/>
        <v>0</v>
      </c>
      <c r="CY168" s="5">
        <f t="shared" si="182"/>
        <v>0</v>
      </c>
      <c r="CZ168" s="5">
        <f t="shared" si="182"/>
        <v>0</v>
      </c>
      <c r="DA168" s="5">
        <f t="shared" si="182"/>
        <v>0</v>
      </c>
      <c r="DB168" s="5">
        <f t="shared" si="182"/>
        <v>0</v>
      </c>
      <c r="DC168" s="5">
        <f t="shared" si="182"/>
        <v>0</v>
      </c>
      <c r="DD168" s="5">
        <f t="shared" si="182"/>
        <v>0</v>
      </c>
      <c r="DE168" s="5">
        <f t="shared" si="182"/>
        <v>0</v>
      </c>
      <c r="DF168" s="5">
        <f t="shared" si="182"/>
        <v>7</v>
      </c>
      <c r="DG168" s="5">
        <f t="shared" si="182"/>
        <v>0</v>
      </c>
      <c r="DH168" s="5">
        <f t="shared" si="182"/>
        <v>0</v>
      </c>
      <c r="DI168" s="5">
        <f t="shared" si="182"/>
        <v>1</v>
      </c>
      <c r="DJ168" s="5">
        <f t="shared" si="182"/>
        <v>0</v>
      </c>
      <c r="DK168" s="5">
        <f t="shared" si="182"/>
        <v>0</v>
      </c>
      <c r="DL168" s="5">
        <f t="shared" si="182"/>
        <v>0</v>
      </c>
      <c r="DM168" s="5">
        <f t="shared" si="182"/>
        <v>0</v>
      </c>
      <c r="DN168" s="5">
        <f t="shared" si="182"/>
        <v>0</v>
      </c>
      <c r="DO168" s="5">
        <f t="shared" si="182"/>
        <v>0</v>
      </c>
      <c r="DP168" s="5">
        <f t="shared" si="182"/>
        <v>0</v>
      </c>
      <c r="DQ168" s="5">
        <f t="shared" si="182"/>
        <v>0</v>
      </c>
      <c r="DR168" s="5">
        <f t="shared" si="182"/>
        <v>0</v>
      </c>
      <c r="DS168" s="5">
        <f t="shared" si="182"/>
        <v>0</v>
      </c>
      <c r="DT168" s="5">
        <f t="shared" si="182"/>
        <v>0</v>
      </c>
      <c r="DU168" s="5">
        <f t="shared" si="182"/>
        <v>0</v>
      </c>
      <c r="DV168" s="5">
        <f t="shared" si="182"/>
        <v>0</v>
      </c>
      <c r="DW168" s="5">
        <f t="shared" si="182"/>
        <v>0</v>
      </c>
      <c r="DX168" s="5">
        <f t="shared" si="182"/>
        <v>0</v>
      </c>
      <c r="DY168" s="5">
        <f t="shared" si="182"/>
        <v>0</v>
      </c>
      <c r="DZ168" s="5">
        <f t="shared" si="182"/>
        <v>3</v>
      </c>
      <c r="EA168" s="5">
        <f t="shared" ref="EA168:FX168" si="183">EA8+EA29</f>
        <v>1</v>
      </c>
      <c r="EB168" s="5">
        <f t="shared" si="183"/>
        <v>0</v>
      </c>
      <c r="EC168" s="5">
        <f t="shared" si="183"/>
        <v>0</v>
      </c>
      <c r="ED168" s="5">
        <f t="shared" si="183"/>
        <v>0</v>
      </c>
      <c r="EE168" s="5">
        <f t="shared" si="183"/>
        <v>0</v>
      </c>
      <c r="EF168" s="5">
        <f t="shared" si="183"/>
        <v>7</v>
      </c>
      <c r="EG168" s="5">
        <f t="shared" si="183"/>
        <v>0</v>
      </c>
      <c r="EH168" s="5">
        <f t="shared" si="183"/>
        <v>0</v>
      </c>
      <c r="EI168" s="5">
        <f t="shared" si="183"/>
        <v>0</v>
      </c>
      <c r="EJ168" s="5">
        <f t="shared" si="183"/>
        <v>0</v>
      </c>
      <c r="EK168" s="5">
        <f t="shared" si="183"/>
        <v>0</v>
      </c>
      <c r="EL168" s="5">
        <f t="shared" si="183"/>
        <v>0</v>
      </c>
      <c r="EM168" s="5">
        <f t="shared" si="183"/>
        <v>0</v>
      </c>
      <c r="EN168" s="5">
        <f t="shared" si="183"/>
        <v>0</v>
      </c>
      <c r="EO168" s="5">
        <f t="shared" si="183"/>
        <v>0</v>
      </c>
      <c r="EP168" s="5">
        <f t="shared" si="183"/>
        <v>0</v>
      </c>
      <c r="EQ168" s="5">
        <f t="shared" si="183"/>
        <v>0</v>
      </c>
      <c r="ER168" s="5">
        <f t="shared" si="183"/>
        <v>0</v>
      </c>
      <c r="ES168" s="5">
        <f t="shared" si="183"/>
        <v>0</v>
      </c>
      <c r="ET168" s="5">
        <f t="shared" si="183"/>
        <v>0</v>
      </c>
      <c r="EU168" s="5">
        <f t="shared" si="183"/>
        <v>0</v>
      </c>
      <c r="EV168" s="5">
        <f t="shared" si="183"/>
        <v>0</v>
      </c>
      <c r="EW168" s="5">
        <f t="shared" si="183"/>
        <v>0</v>
      </c>
      <c r="EX168" s="5">
        <f t="shared" si="183"/>
        <v>1</v>
      </c>
      <c r="EY168" s="5">
        <f t="shared" si="183"/>
        <v>0</v>
      </c>
      <c r="EZ168" s="5">
        <f t="shared" si="183"/>
        <v>0</v>
      </c>
      <c r="FA168" s="5">
        <f t="shared" si="183"/>
        <v>0</v>
      </c>
      <c r="FB168" s="5">
        <f t="shared" si="183"/>
        <v>0</v>
      </c>
      <c r="FC168" s="5">
        <f t="shared" si="183"/>
        <v>0</v>
      </c>
      <c r="FD168" s="5">
        <f t="shared" si="183"/>
        <v>0</v>
      </c>
      <c r="FE168" s="5">
        <f t="shared" si="183"/>
        <v>0</v>
      </c>
      <c r="FF168" s="5">
        <f t="shared" si="183"/>
        <v>0</v>
      </c>
      <c r="FG168" s="5">
        <f t="shared" si="183"/>
        <v>0</v>
      </c>
      <c r="FH168" s="5">
        <f t="shared" si="183"/>
        <v>0</v>
      </c>
      <c r="FI168" s="5">
        <f t="shared" si="183"/>
        <v>0</v>
      </c>
      <c r="FJ168" s="5">
        <f t="shared" si="183"/>
        <v>0</v>
      </c>
      <c r="FK168" s="5">
        <f t="shared" si="183"/>
        <v>0</v>
      </c>
      <c r="FL168" s="5">
        <f t="shared" si="183"/>
        <v>0</v>
      </c>
      <c r="FM168" s="5">
        <f t="shared" si="183"/>
        <v>0</v>
      </c>
      <c r="FN168" s="5">
        <f t="shared" si="183"/>
        <v>7</v>
      </c>
      <c r="FO168" s="5">
        <f t="shared" si="183"/>
        <v>0</v>
      </c>
      <c r="FP168" s="5">
        <f t="shared" si="183"/>
        <v>0</v>
      </c>
      <c r="FQ168" s="5">
        <f t="shared" si="183"/>
        <v>0</v>
      </c>
      <c r="FR168" s="5">
        <f t="shared" si="183"/>
        <v>0</v>
      </c>
      <c r="FS168" s="5">
        <f t="shared" si="183"/>
        <v>0</v>
      </c>
      <c r="FT168" s="5">
        <f t="shared" si="183"/>
        <v>0</v>
      </c>
      <c r="FU168" s="5">
        <f t="shared" si="183"/>
        <v>0</v>
      </c>
      <c r="FV168" s="5">
        <f t="shared" si="183"/>
        <v>0</v>
      </c>
      <c r="FW168" s="5">
        <f t="shared" si="183"/>
        <v>0</v>
      </c>
      <c r="FX168" s="5">
        <f t="shared" si="183"/>
        <v>0</v>
      </c>
      <c r="FY168" s="5">
        <f>ROUND(FY167*FY166,2)</f>
        <v>0</v>
      </c>
      <c r="FZ168" s="42">
        <f>SUM(C168:FX168)</f>
        <v>281.5</v>
      </c>
      <c r="GA168" s="42"/>
      <c r="GB168" s="42"/>
      <c r="GC168" s="42"/>
      <c r="GD168" s="42"/>
      <c r="GE168" s="5"/>
      <c r="GF168" s="5"/>
      <c r="GG168" s="5"/>
      <c r="GH168" s="5"/>
      <c r="GI168" s="5"/>
      <c r="GJ168" s="5"/>
      <c r="GK168" s="5"/>
      <c r="GL168" s="5"/>
      <c r="GM168" s="5"/>
    </row>
    <row r="169" spans="1:217" x14ac:dyDescent="0.2">
      <c r="A169" s="3" t="s">
        <v>480</v>
      </c>
      <c r="B169" s="2" t="s">
        <v>481</v>
      </c>
      <c r="C169" s="5">
        <f>C168*C165</f>
        <v>7046</v>
      </c>
      <c r="D169" s="5">
        <f t="shared" ref="D169:BO169" si="184">D168*D165</f>
        <v>0</v>
      </c>
      <c r="E169" s="5">
        <f t="shared" si="184"/>
        <v>0</v>
      </c>
      <c r="F169" s="5">
        <f t="shared" si="184"/>
        <v>0</v>
      </c>
      <c r="G169" s="5">
        <f t="shared" si="184"/>
        <v>0</v>
      </c>
      <c r="H169" s="5">
        <f t="shared" si="184"/>
        <v>35230</v>
      </c>
      <c r="I169" s="5">
        <f t="shared" si="184"/>
        <v>0</v>
      </c>
      <c r="J169" s="5">
        <f t="shared" si="184"/>
        <v>0</v>
      </c>
      <c r="K169" s="5">
        <f t="shared" si="184"/>
        <v>0</v>
      </c>
      <c r="L169" s="5">
        <f t="shared" si="184"/>
        <v>0</v>
      </c>
      <c r="M169" s="5">
        <f t="shared" si="184"/>
        <v>0</v>
      </c>
      <c r="N169" s="5">
        <f t="shared" si="184"/>
        <v>0</v>
      </c>
      <c r="O169" s="5">
        <f t="shared" si="184"/>
        <v>0</v>
      </c>
      <c r="P169" s="5">
        <f t="shared" si="184"/>
        <v>0</v>
      </c>
      <c r="Q169" s="5">
        <f t="shared" si="184"/>
        <v>944164</v>
      </c>
      <c r="R169" s="5">
        <f t="shared" si="184"/>
        <v>0</v>
      </c>
      <c r="S169" s="5">
        <f t="shared" si="184"/>
        <v>0</v>
      </c>
      <c r="T169" s="5">
        <f t="shared" si="184"/>
        <v>0</v>
      </c>
      <c r="U169" s="5">
        <f t="shared" si="184"/>
        <v>0</v>
      </c>
      <c r="V169" s="5">
        <f t="shared" si="184"/>
        <v>0</v>
      </c>
      <c r="W169" s="5">
        <f t="shared" si="184"/>
        <v>0</v>
      </c>
      <c r="X169" s="5">
        <f t="shared" si="184"/>
        <v>0</v>
      </c>
      <c r="Y169" s="5">
        <f t="shared" si="184"/>
        <v>0</v>
      </c>
      <c r="Z169" s="5">
        <f t="shared" si="184"/>
        <v>7046</v>
      </c>
      <c r="AA169" s="5">
        <f t="shared" si="184"/>
        <v>0</v>
      </c>
      <c r="AB169" s="5">
        <f t="shared" si="184"/>
        <v>0</v>
      </c>
      <c r="AC169" s="5">
        <f t="shared" si="184"/>
        <v>14092</v>
      </c>
      <c r="AD169" s="5">
        <f t="shared" si="184"/>
        <v>0</v>
      </c>
      <c r="AE169" s="5">
        <f t="shared" si="184"/>
        <v>0</v>
      </c>
      <c r="AF169" s="5">
        <f t="shared" si="184"/>
        <v>0</v>
      </c>
      <c r="AG169" s="5">
        <f t="shared" si="184"/>
        <v>0</v>
      </c>
      <c r="AH169" s="5">
        <f t="shared" si="184"/>
        <v>0</v>
      </c>
      <c r="AI169" s="5">
        <f t="shared" si="184"/>
        <v>0</v>
      </c>
      <c r="AJ169" s="5">
        <f t="shared" si="184"/>
        <v>0</v>
      </c>
      <c r="AK169" s="5">
        <f t="shared" si="184"/>
        <v>0</v>
      </c>
      <c r="AL169" s="5">
        <f t="shared" si="184"/>
        <v>0</v>
      </c>
      <c r="AM169" s="5">
        <f t="shared" si="184"/>
        <v>0</v>
      </c>
      <c r="AN169" s="5">
        <f t="shared" si="184"/>
        <v>0</v>
      </c>
      <c r="AO169" s="5">
        <f t="shared" si="184"/>
        <v>84552</v>
      </c>
      <c r="AP169" s="5">
        <f t="shared" si="184"/>
        <v>324116</v>
      </c>
      <c r="AQ169" s="5">
        <f t="shared" si="184"/>
        <v>0</v>
      </c>
      <c r="AR169" s="5">
        <f t="shared" si="184"/>
        <v>0</v>
      </c>
      <c r="AS169" s="5">
        <f t="shared" si="184"/>
        <v>35230</v>
      </c>
      <c r="AT169" s="5">
        <f t="shared" si="184"/>
        <v>0</v>
      </c>
      <c r="AU169" s="5">
        <f t="shared" si="184"/>
        <v>0</v>
      </c>
      <c r="AV169" s="5">
        <f t="shared" si="184"/>
        <v>0</v>
      </c>
      <c r="AW169" s="5">
        <f t="shared" si="184"/>
        <v>0</v>
      </c>
      <c r="AX169" s="5">
        <f t="shared" si="184"/>
        <v>0</v>
      </c>
      <c r="AY169" s="5">
        <f t="shared" si="184"/>
        <v>0</v>
      </c>
      <c r="AZ169" s="5">
        <f t="shared" si="184"/>
        <v>0</v>
      </c>
      <c r="BA169" s="5">
        <f t="shared" si="184"/>
        <v>24661</v>
      </c>
      <c r="BB169" s="5">
        <f t="shared" si="184"/>
        <v>0</v>
      </c>
      <c r="BC169" s="5">
        <f t="shared" si="184"/>
        <v>31707</v>
      </c>
      <c r="BD169" s="5">
        <f t="shared" si="184"/>
        <v>0</v>
      </c>
      <c r="BE169" s="5">
        <f t="shared" si="184"/>
        <v>0</v>
      </c>
      <c r="BF169" s="5">
        <f t="shared" si="184"/>
        <v>0</v>
      </c>
      <c r="BG169" s="5">
        <f t="shared" si="184"/>
        <v>0</v>
      </c>
      <c r="BH169" s="5">
        <f t="shared" si="184"/>
        <v>0</v>
      </c>
      <c r="BI169" s="5">
        <f t="shared" si="184"/>
        <v>0</v>
      </c>
      <c r="BJ169" s="5">
        <f t="shared" si="184"/>
        <v>0</v>
      </c>
      <c r="BK169" s="5">
        <f t="shared" si="184"/>
        <v>0</v>
      </c>
      <c r="BL169" s="5">
        <f t="shared" si="184"/>
        <v>73983</v>
      </c>
      <c r="BM169" s="5">
        <f t="shared" si="184"/>
        <v>0</v>
      </c>
      <c r="BN169" s="5">
        <f t="shared" si="184"/>
        <v>0</v>
      </c>
      <c r="BO169" s="5">
        <f t="shared" si="184"/>
        <v>0</v>
      </c>
      <c r="BP169" s="5">
        <f t="shared" ref="BP169:EA169" si="185">BP168*BP165</f>
        <v>0</v>
      </c>
      <c r="BQ169" s="5">
        <f t="shared" si="185"/>
        <v>0</v>
      </c>
      <c r="BR169" s="5">
        <f t="shared" si="185"/>
        <v>0</v>
      </c>
      <c r="BS169" s="5">
        <f t="shared" si="185"/>
        <v>0</v>
      </c>
      <c r="BT169" s="5">
        <f t="shared" si="185"/>
        <v>0</v>
      </c>
      <c r="BU169" s="5">
        <f t="shared" si="185"/>
        <v>0</v>
      </c>
      <c r="BV169" s="5">
        <f t="shared" si="185"/>
        <v>0</v>
      </c>
      <c r="BW169" s="5">
        <f t="shared" si="185"/>
        <v>0</v>
      </c>
      <c r="BX169" s="5">
        <f t="shared" si="185"/>
        <v>0</v>
      </c>
      <c r="BY169" s="5">
        <f t="shared" si="185"/>
        <v>0</v>
      </c>
      <c r="BZ169" s="5">
        <f t="shared" si="185"/>
        <v>0</v>
      </c>
      <c r="CA169" s="5">
        <f t="shared" si="185"/>
        <v>0</v>
      </c>
      <c r="CB169" s="5">
        <f t="shared" si="185"/>
        <v>63414</v>
      </c>
      <c r="CC169" s="5">
        <f t="shared" si="185"/>
        <v>0</v>
      </c>
      <c r="CD169" s="5">
        <f t="shared" si="185"/>
        <v>0</v>
      </c>
      <c r="CE169" s="5">
        <f t="shared" si="185"/>
        <v>0</v>
      </c>
      <c r="CF169" s="5">
        <f t="shared" si="185"/>
        <v>0</v>
      </c>
      <c r="CG169" s="5">
        <f t="shared" si="185"/>
        <v>0</v>
      </c>
      <c r="CH169" s="5">
        <f t="shared" si="185"/>
        <v>0</v>
      </c>
      <c r="CI169" s="5">
        <f t="shared" si="185"/>
        <v>0</v>
      </c>
      <c r="CJ169" s="5">
        <f t="shared" si="185"/>
        <v>0</v>
      </c>
      <c r="CK169" s="5">
        <f t="shared" si="185"/>
        <v>0</v>
      </c>
      <c r="CL169" s="5">
        <f t="shared" si="185"/>
        <v>0</v>
      </c>
      <c r="CM169" s="5">
        <f t="shared" si="185"/>
        <v>0</v>
      </c>
      <c r="CN169" s="5">
        <f t="shared" si="185"/>
        <v>88075</v>
      </c>
      <c r="CO169" s="5">
        <f t="shared" si="185"/>
        <v>52845</v>
      </c>
      <c r="CP169" s="5">
        <f t="shared" si="185"/>
        <v>0</v>
      </c>
      <c r="CQ169" s="5">
        <f t="shared" si="185"/>
        <v>7046</v>
      </c>
      <c r="CR169" s="5">
        <f t="shared" si="185"/>
        <v>0</v>
      </c>
      <c r="CS169" s="5">
        <f t="shared" si="185"/>
        <v>0</v>
      </c>
      <c r="CT169" s="5">
        <f t="shared" si="185"/>
        <v>0</v>
      </c>
      <c r="CU169" s="5">
        <f t="shared" si="185"/>
        <v>0</v>
      </c>
      <c r="CV169" s="5">
        <f t="shared" si="185"/>
        <v>0</v>
      </c>
      <c r="CW169" s="5">
        <f t="shared" si="185"/>
        <v>0</v>
      </c>
      <c r="CX169" s="5">
        <f t="shared" si="185"/>
        <v>0</v>
      </c>
      <c r="CY169" s="5">
        <f t="shared" si="185"/>
        <v>0</v>
      </c>
      <c r="CZ169" s="5">
        <f t="shared" si="185"/>
        <v>0</v>
      </c>
      <c r="DA169" s="5">
        <f t="shared" si="185"/>
        <v>0</v>
      </c>
      <c r="DB169" s="5">
        <f t="shared" si="185"/>
        <v>0</v>
      </c>
      <c r="DC169" s="5">
        <f t="shared" si="185"/>
        <v>0</v>
      </c>
      <c r="DD169" s="5">
        <f t="shared" si="185"/>
        <v>0</v>
      </c>
      <c r="DE169" s="5">
        <f t="shared" si="185"/>
        <v>0</v>
      </c>
      <c r="DF169" s="5">
        <f t="shared" si="185"/>
        <v>49322</v>
      </c>
      <c r="DG169" s="5">
        <f t="shared" si="185"/>
        <v>0</v>
      </c>
      <c r="DH169" s="5">
        <f t="shared" si="185"/>
        <v>0</v>
      </c>
      <c r="DI169" s="5">
        <f t="shared" si="185"/>
        <v>7046</v>
      </c>
      <c r="DJ169" s="5">
        <f t="shared" si="185"/>
        <v>0</v>
      </c>
      <c r="DK169" s="5">
        <f t="shared" si="185"/>
        <v>0</v>
      </c>
      <c r="DL169" s="5">
        <f t="shared" si="185"/>
        <v>0</v>
      </c>
      <c r="DM169" s="5">
        <f t="shared" si="185"/>
        <v>0</v>
      </c>
      <c r="DN169" s="5">
        <f t="shared" si="185"/>
        <v>0</v>
      </c>
      <c r="DO169" s="5">
        <f t="shared" si="185"/>
        <v>0</v>
      </c>
      <c r="DP169" s="5">
        <f t="shared" si="185"/>
        <v>0</v>
      </c>
      <c r="DQ169" s="5">
        <f t="shared" si="185"/>
        <v>0</v>
      </c>
      <c r="DR169" s="5">
        <f t="shared" si="185"/>
        <v>0</v>
      </c>
      <c r="DS169" s="5">
        <f t="shared" si="185"/>
        <v>0</v>
      </c>
      <c r="DT169" s="5">
        <f t="shared" si="185"/>
        <v>0</v>
      </c>
      <c r="DU169" s="5">
        <f t="shared" si="185"/>
        <v>0</v>
      </c>
      <c r="DV169" s="5">
        <f t="shared" si="185"/>
        <v>0</v>
      </c>
      <c r="DW169" s="5">
        <f t="shared" si="185"/>
        <v>0</v>
      </c>
      <c r="DX169" s="5">
        <f t="shared" si="185"/>
        <v>0</v>
      </c>
      <c r="DY169" s="5">
        <f t="shared" si="185"/>
        <v>0</v>
      </c>
      <c r="DZ169" s="5">
        <f t="shared" si="185"/>
        <v>21138</v>
      </c>
      <c r="EA169" s="5">
        <f t="shared" si="185"/>
        <v>7046</v>
      </c>
      <c r="EB169" s="5">
        <f t="shared" ref="EB169:FX169" si="186">EB168*EB165</f>
        <v>0</v>
      </c>
      <c r="EC169" s="5">
        <f t="shared" si="186"/>
        <v>0</v>
      </c>
      <c r="ED169" s="5">
        <f t="shared" si="186"/>
        <v>0</v>
      </c>
      <c r="EE169" s="5">
        <f t="shared" si="186"/>
        <v>0</v>
      </c>
      <c r="EF169" s="5">
        <f t="shared" si="186"/>
        <v>49322</v>
      </c>
      <c r="EG169" s="5">
        <f t="shared" si="186"/>
        <v>0</v>
      </c>
      <c r="EH169" s="5">
        <f t="shared" si="186"/>
        <v>0</v>
      </c>
      <c r="EI169" s="5">
        <f t="shared" si="186"/>
        <v>0</v>
      </c>
      <c r="EJ169" s="5">
        <f t="shared" si="186"/>
        <v>0</v>
      </c>
      <c r="EK169" s="5">
        <f t="shared" si="186"/>
        <v>0</v>
      </c>
      <c r="EL169" s="5">
        <f t="shared" si="186"/>
        <v>0</v>
      </c>
      <c r="EM169" s="5">
        <f t="shared" si="186"/>
        <v>0</v>
      </c>
      <c r="EN169" s="5">
        <f t="shared" si="186"/>
        <v>0</v>
      </c>
      <c r="EO169" s="5">
        <f t="shared" si="186"/>
        <v>0</v>
      </c>
      <c r="EP169" s="5">
        <f t="shared" si="186"/>
        <v>0</v>
      </c>
      <c r="EQ169" s="5">
        <f t="shared" si="186"/>
        <v>0</v>
      </c>
      <c r="ER169" s="5">
        <f t="shared" si="186"/>
        <v>0</v>
      </c>
      <c r="ES169" s="5">
        <f t="shared" si="186"/>
        <v>0</v>
      </c>
      <c r="ET169" s="5">
        <f t="shared" si="186"/>
        <v>0</v>
      </c>
      <c r="EU169" s="5">
        <f t="shared" si="186"/>
        <v>0</v>
      </c>
      <c r="EV169" s="5">
        <f t="shared" si="186"/>
        <v>0</v>
      </c>
      <c r="EW169" s="5">
        <f t="shared" si="186"/>
        <v>0</v>
      </c>
      <c r="EX169" s="5">
        <f t="shared" si="186"/>
        <v>7046</v>
      </c>
      <c r="EY169" s="5">
        <f t="shared" si="186"/>
        <v>0</v>
      </c>
      <c r="EZ169" s="5">
        <f t="shared" si="186"/>
        <v>0</v>
      </c>
      <c r="FA169" s="5">
        <f t="shared" si="186"/>
        <v>0</v>
      </c>
      <c r="FB169" s="5">
        <f t="shared" si="186"/>
        <v>0</v>
      </c>
      <c r="FC169" s="5">
        <f t="shared" si="186"/>
        <v>0</v>
      </c>
      <c r="FD169" s="5">
        <f t="shared" si="186"/>
        <v>0</v>
      </c>
      <c r="FE169" s="5">
        <f t="shared" si="186"/>
        <v>0</v>
      </c>
      <c r="FF169" s="5">
        <f t="shared" si="186"/>
        <v>0</v>
      </c>
      <c r="FG169" s="5">
        <f t="shared" si="186"/>
        <v>0</v>
      </c>
      <c r="FH169" s="5">
        <f t="shared" si="186"/>
        <v>0</v>
      </c>
      <c r="FI169" s="5">
        <f t="shared" si="186"/>
        <v>0</v>
      </c>
      <c r="FJ169" s="5">
        <f t="shared" si="186"/>
        <v>0</v>
      </c>
      <c r="FK169" s="5">
        <f t="shared" si="186"/>
        <v>0</v>
      </c>
      <c r="FL169" s="5">
        <f t="shared" si="186"/>
        <v>0</v>
      </c>
      <c r="FM169" s="5">
        <f t="shared" si="186"/>
        <v>0</v>
      </c>
      <c r="FN169" s="5">
        <f t="shared" si="186"/>
        <v>49322</v>
      </c>
      <c r="FO169" s="5">
        <f t="shared" si="186"/>
        <v>0</v>
      </c>
      <c r="FP169" s="5">
        <f t="shared" si="186"/>
        <v>0</v>
      </c>
      <c r="FQ169" s="5">
        <f t="shared" si="186"/>
        <v>0</v>
      </c>
      <c r="FR169" s="5">
        <f t="shared" si="186"/>
        <v>0</v>
      </c>
      <c r="FS169" s="5">
        <f t="shared" si="186"/>
        <v>0</v>
      </c>
      <c r="FT169" s="5">
        <f t="shared" si="186"/>
        <v>0</v>
      </c>
      <c r="FU169" s="5">
        <f t="shared" si="186"/>
        <v>0</v>
      </c>
      <c r="FV169" s="5">
        <f t="shared" si="186"/>
        <v>0</v>
      </c>
      <c r="FW169" s="5">
        <f t="shared" si="186"/>
        <v>0</v>
      </c>
      <c r="FX169" s="5">
        <f t="shared" si="186"/>
        <v>0</v>
      </c>
      <c r="FY169" s="5"/>
      <c r="FZ169" s="42">
        <f>SUM(C169:FX169)</f>
        <v>1983449</v>
      </c>
      <c r="GA169" s="42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</row>
    <row r="170" spans="1:217" x14ac:dyDescent="0.2">
      <c r="A170" s="3"/>
      <c r="B170" s="2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18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42"/>
      <c r="GA170" s="42"/>
      <c r="GB170" s="42"/>
      <c r="GC170" s="42"/>
      <c r="GD170" s="42"/>
      <c r="GE170" s="5"/>
      <c r="GF170" s="5"/>
      <c r="GG170" s="5"/>
      <c r="GH170" s="5"/>
      <c r="GI170" s="5"/>
      <c r="GJ170" s="5"/>
      <c r="GK170" s="5"/>
      <c r="GL170" s="5"/>
      <c r="GM170" s="5"/>
    </row>
    <row r="171" spans="1:217" x14ac:dyDescent="0.2">
      <c r="A171" s="3" t="s">
        <v>482</v>
      </c>
      <c r="B171" s="2" t="s">
        <v>483</v>
      </c>
      <c r="C171" s="5">
        <f>C166+C169</f>
        <v>10632414</v>
      </c>
      <c r="D171" s="5">
        <f t="shared" ref="D171:BO171" si="187">D166+D169</f>
        <v>31101044</v>
      </c>
      <c r="E171" s="5">
        <f t="shared" si="187"/>
        <v>0</v>
      </c>
      <c r="F171" s="5">
        <f t="shared" si="187"/>
        <v>0</v>
      </c>
      <c r="G171" s="5">
        <f t="shared" si="187"/>
        <v>0</v>
      </c>
      <c r="H171" s="5">
        <f t="shared" si="187"/>
        <v>35230</v>
      </c>
      <c r="I171" s="5">
        <f t="shared" si="187"/>
        <v>18087082</v>
      </c>
      <c r="J171" s="5">
        <f t="shared" si="187"/>
        <v>0</v>
      </c>
      <c r="K171" s="5">
        <f t="shared" si="187"/>
        <v>0</v>
      </c>
      <c r="L171" s="5">
        <f t="shared" si="187"/>
        <v>0</v>
      </c>
      <c r="M171" s="5">
        <f t="shared" si="187"/>
        <v>0</v>
      </c>
      <c r="N171" s="5">
        <f t="shared" si="187"/>
        <v>0</v>
      </c>
      <c r="O171" s="5">
        <f t="shared" si="187"/>
        <v>0</v>
      </c>
      <c r="P171" s="5">
        <f t="shared" si="187"/>
        <v>0</v>
      </c>
      <c r="Q171" s="5">
        <f t="shared" si="187"/>
        <v>944164</v>
      </c>
      <c r="R171" s="5">
        <f t="shared" si="187"/>
        <v>556634</v>
      </c>
      <c r="S171" s="5">
        <f t="shared" si="187"/>
        <v>21138</v>
      </c>
      <c r="T171" s="5">
        <f t="shared" si="187"/>
        <v>0</v>
      </c>
      <c r="U171" s="5">
        <f t="shared" si="187"/>
        <v>0</v>
      </c>
      <c r="V171" s="5">
        <f t="shared" si="187"/>
        <v>0</v>
      </c>
      <c r="W171" s="5">
        <f t="shared" si="187"/>
        <v>1099176</v>
      </c>
      <c r="X171" s="5">
        <f t="shared" si="187"/>
        <v>0</v>
      </c>
      <c r="Y171" s="5">
        <f t="shared" si="187"/>
        <v>0</v>
      </c>
      <c r="Z171" s="5">
        <f t="shared" si="187"/>
        <v>7046</v>
      </c>
      <c r="AA171" s="5">
        <f t="shared" si="187"/>
        <v>0</v>
      </c>
      <c r="AB171" s="5">
        <f t="shared" si="187"/>
        <v>915980</v>
      </c>
      <c r="AC171" s="5">
        <f t="shared" si="187"/>
        <v>14092</v>
      </c>
      <c r="AD171" s="5">
        <f t="shared" si="187"/>
        <v>0</v>
      </c>
      <c r="AE171" s="5">
        <f t="shared" si="187"/>
        <v>0</v>
      </c>
      <c r="AF171" s="5">
        <f t="shared" si="187"/>
        <v>0</v>
      </c>
      <c r="AG171" s="5">
        <f t="shared" si="187"/>
        <v>0</v>
      </c>
      <c r="AH171" s="5">
        <f t="shared" si="187"/>
        <v>0</v>
      </c>
      <c r="AI171" s="5">
        <f t="shared" si="187"/>
        <v>0</v>
      </c>
      <c r="AJ171" s="5">
        <f t="shared" si="187"/>
        <v>0</v>
      </c>
      <c r="AK171" s="5">
        <f t="shared" si="187"/>
        <v>0</v>
      </c>
      <c r="AL171" s="5">
        <f t="shared" si="187"/>
        <v>0</v>
      </c>
      <c r="AM171" s="5">
        <f t="shared" si="187"/>
        <v>0</v>
      </c>
      <c r="AN171" s="5">
        <f t="shared" si="187"/>
        <v>0</v>
      </c>
      <c r="AO171" s="5">
        <f t="shared" si="187"/>
        <v>84552</v>
      </c>
      <c r="AP171" s="5">
        <f t="shared" si="187"/>
        <v>1078038</v>
      </c>
      <c r="AQ171" s="5">
        <f t="shared" si="187"/>
        <v>14092</v>
      </c>
      <c r="AR171" s="5">
        <f t="shared" si="187"/>
        <v>22092733</v>
      </c>
      <c r="AS171" s="5">
        <f t="shared" si="187"/>
        <v>35230</v>
      </c>
      <c r="AT171" s="5">
        <f t="shared" si="187"/>
        <v>0</v>
      </c>
      <c r="AU171" s="5">
        <f t="shared" si="187"/>
        <v>0</v>
      </c>
      <c r="AV171" s="5">
        <f t="shared" si="187"/>
        <v>0</v>
      </c>
      <c r="AW171" s="5">
        <f t="shared" si="187"/>
        <v>0</v>
      </c>
      <c r="AX171" s="5">
        <f t="shared" si="187"/>
        <v>0</v>
      </c>
      <c r="AY171" s="5">
        <f t="shared" si="187"/>
        <v>0</v>
      </c>
      <c r="AZ171" s="5">
        <f t="shared" si="187"/>
        <v>0</v>
      </c>
      <c r="BA171" s="5">
        <f t="shared" si="187"/>
        <v>24661</v>
      </c>
      <c r="BB171" s="5">
        <f t="shared" si="187"/>
        <v>0</v>
      </c>
      <c r="BC171" s="5">
        <f t="shared" si="187"/>
        <v>1373970</v>
      </c>
      <c r="BD171" s="5">
        <f t="shared" si="187"/>
        <v>0</v>
      </c>
      <c r="BE171" s="5">
        <f t="shared" si="187"/>
        <v>0</v>
      </c>
      <c r="BF171" s="5">
        <f t="shared" si="187"/>
        <v>232518</v>
      </c>
      <c r="BG171" s="5">
        <f t="shared" si="187"/>
        <v>0</v>
      </c>
      <c r="BH171" s="5">
        <f t="shared" si="187"/>
        <v>0</v>
      </c>
      <c r="BI171" s="5">
        <f t="shared" si="187"/>
        <v>0</v>
      </c>
      <c r="BJ171" s="5">
        <f t="shared" si="187"/>
        <v>0</v>
      </c>
      <c r="BK171" s="5">
        <f t="shared" si="187"/>
        <v>2909998</v>
      </c>
      <c r="BL171" s="5">
        <f t="shared" si="187"/>
        <v>109213</v>
      </c>
      <c r="BM171" s="5">
        <f t="shared" si="187"/>
        <v>0</v>
      </c>
      <c r="BN171" s="5">
        <f t="shared" si="187"/>
        <v>0</v>
      </c>
      <c r="BO171" s="5">
        <f t="shared" si="187"/>
        <v>0</v>
      </c>
      <c r="BP171" s="5">
        <f t="shared" ref="BP171:EA171" si="188">BP166+BP169</f>
        <v>0</v>
      </c>
      <c r="BQ171" s="5">
        <f t="shared" si="188"/>
        <v>0</v>
      </c>
      <c r="BR171" s="5">
        <f t="shared" si="188"/>
        <v>0</v>
      </c>
      <c r="BS171" s="5">
        <f t="shared" si="188"/>
        <v>0</v>
      </c>
      <c r="BT171" s="5">
        <f t="shared" si="188"/>
        <v>0</v>
      </c>
      <c r="BU171" s="5">
        <f t="shared" si="188"/>
        <v>0</v>
      </c>
      <c r="BV171" s="5">
        <f t="shared" si="188"/>
        <v>0</v>
      </c>
      <c r="BW171" s="5">
        <f t="shared" si="188"/>
        <v>0</v>
      </c>
      <c r="BX171" s="5">
        <f t="shared" si="188"/>
        <v>0</v>
      </c>
      <c r="BY171" s="5">
        <f t="shared" si="188"/>
        <v>0</v>
      </c>
      <c r="BZ171" s="5">
        <f t="shared" si="188"/>
        <v>0</v>
      </c>
      <c r="CA171" s="5">
        <f t="shared" si="188"/>
        <v>0</v>
      </c>
      <c r="CB171" s="5">
        <f t="shared" si="188"/>
        <v>1602965</v>
      </c>
      <c r="CC171" s="5">
        <f t="shared" si="188"/>
        <v>0</v>
      </c>
      <c r="CD171" s="5">
        <f t="shared" si="188"/>
        <v>0</v>
      </c>
      <c r="CE171" s="5">
        <f t="shared" si="188"/>
        <v>0</v>
      </c>
      <c r="CF171" s="5">
        <f t="shared" si="188"/>
        <v>0</v>
      </c>
      <c r="CG171" s="5">
        <f t="shared" si="188"/>
        <v>0</v>
      </c>
      <c r="CH171" s="5">
        <f t="shared" si="188"/>
        <v>0</v>
      </c>
      <c r="CI171" s="5">
        <f t="shared" si="188"/>
        <v>0</v>
      </c>
      <c r="CJ171" s="5">
        <f t="shared" si="188"/>
        <v>0</v>
      </c>
      <c r="CK171" s="5">
        <f t="shared" si="188"/>
        <v>66937</v>
      </c>
      <c r="CL171" s="5">
        <f t="shared" si="188"/>
        <v>14092</v>
      </c>
      <c r="CM171" s="5">
        <f t="shared" si="188"/>
        <v>0</v>
      </c>
      <c r="CN171" s="5">
        <f t="shared" si="188"/>
        <v>4453072</v>
      </c>
      <c r="CO171" s="5">
        <f t="shared" si="188"/>
        <v>278317</v>
      </c>
      <c r="CP171" s="5">
        <f t="shared" si="188"/>
        <v>0</v>
      </c>
      <c r="CQ171" s="5">
        <f t="shared" si="188"/>
        <v>7046</v>
      </c>
      <c r="CR171" s="5">
        <f t="shared" si="188"/>
        <v>0</v>
      </c>
      <c r="CS171" s="5">
        <f t="shared" si="188"/>
        <v>0</v>
      </c>
      <c r="CT171" s="5">
        <f t="shared" si="188"/>
        <v>0</v>
      </c>
      <c r="CU171" s="5">
        <f t="shared" si="188"/>
        <v>2818400</v>
      </c>
      <c r="CV171" s="5">
        <f t="shared" si="188"/>
        <v>0</v>
      </c>
      <c r="CW171" s="5">
        <f t="shared" si="188"/>
        <v>0</v>
      </c>
      <c r="CX171" s="5">
        <f t="shared" si="188"/>
        <v>0</v>
      </c>
      <c r="CY171" s="5">
        <f t="shared" si="188"/>
        <v>634140</v>
      </c>
      <c r="CZ171" s="5">
        <f t="shared" si="188"/>
        <v>0</v>
      </c>
      <c r="DA171" s="5">
        <f t="shared" si="188"/>
        <v>0</v>
      </c>
      <c r="DB171" s="5">
        <f t="shared" si="188"/>
        <v>0</v>
      </c>
      <c r="DC171" s="5">
        <f t="shared" si="188"/>
        <v>0</v>
      </c>
      <c r="DD171" s="5">
        <f t="shared" si="188"/>
        <v>0</v>
      </c>
      <c r="DE171" s="5">
        <f t="shared" si="188"/>
        <v>0</v>
      </c>
      <c r="DF171" s="5">
        <f t="shared" si="188"/>
        <v>49322</v>
      </c>
      <c r="DG171" s="5">
        <f t="shared" si="188"/>
        <v>0</v>
      </c>
      <c r="DH171" s="5">
        <f t="shared" si="188"/>
        <v>0</v>
      </c>
      <c r="DI171" s="5">
        <f t="shared" si="188"/>
        <v>28184</v>
      </c>
      <c r="DJ171" s="5">
        <f t="shared" si="188"/>
        <v>49322</v>
      </c>
      <c r="DK171" s="5">
        <f t="shared" si="188"/>
        <v>0</v>
      </c>
      <c r="DL171" s="5">
        <f t="shared" si="188"/>
        <v>0</v>
      </c>
      <c r="DM171" s="5">
        <f t="shared" si="188"/>
        <v>0</v>
      </c>
      <c r="DN171" s="5">
        <f t="shared" si="188"/>
        <v>0</v>
      </c>
      <c r="DO171" s="5">
        <f t="shared" si="188"/>
        <v>0</v>
      </c>
      <c r="DP171" s="5">
        <f t="shared" si="188"/>
        <v>0</v>
      </c>
      <c r="DQ171" s="5">
        <f t="shared" si="188"/>
        <v>0</v>
      </c>
      <c r="DR171" s="5">
        <f t="shared" si="188"/>
        <v>0</v>
      </c>
      <c r="DS171" s="5">
        <f t="shared" si="188"/>
        <v>0</v>
      </c>
      <c r="DT171" s="5">
        <f t="shared" si="188"/>
        <v>0</v>
      </c>
      <c r="DU171" s="5">
        <f t="shared" si="188"/>
        <v>0</v>
      </c>
      <c r="DV171" s="5">
        <f t="shared" si="188"/>
        <v>0</v>
      </c>
      <c r="DW171" s="5">
        <f t="shared" si="188"/>
        <v>0</v>
      </c>
      <c r="DX171" s="5">
        <f t="shared" si="188"/>
        <v>0</v>
      </c>
      <c r="DY171" s="5">
        <f t="shared" si="188"/>
        <v>0</v>
      </c>
      <c r="DZ171" s="5">
        <f t="shared" si="188"/>
        <v>21138</v>
      </c>
      <c r="EA171" s="5">
        <f t="shared" si="188"/>
        <v>7046</v>
      </c>
      <c r="EB171" s="5">
        <f t="shared" ref="EB171:FX171" si="189">EB166+EB169</f>
        <v>0</v>
      </c>
      <c r="EC171" s="5">
        <f t="shared" si="189"/>
        <v>0</v>
      </c>
      <c r="ED171" s="5">
        <f t="shared" si="189"/>
        <v>0</v>
      </c>
      <c r="EE171" s="5">
        <f t="shared" si="189"/>
        <v>0</v>
      </c>
      <c r="EF171" s="5">
        <f t="shared" si="189"/>
        <v>49322</v>
      </c>
      <c r="EG171" s="5">
        <f t="shared" si="189"/>
        <v>0</v>
      </c>
      <c r="EH171" s="5">
        <f t="shared" si="189"/>
        <v>0</v>
      </c>
      <c r="EI171" s="5">
        <f t="shared" si="189"/>
        <v>0</v>
      </c>
      <c r="EJ171" s="5">
        <f t="shared" si="189"/>
        <v>0</v>
      </c>
      <c r="EK171" s="5">
        <f t="shared" si="189"/>
        <v>0</v>
      </c>
      <c r="EL171" s="5">
        <f t="shared" si="189"/>
        <v>0</v>
      </c>
      <c r="EM171" s="5">
        <f t="shared" si="189"/>
        <v>0</v>
      </c>
      <c r="EN171" s="5">
        <f t="shared" si="189"/>
        <v>553111</v>
      </c>
      <c r="EO171" s="5">
        <f t="shared" si="189"/>
        <v>0</v>
      </c>
      <c r="EP171" s="5">
        <f t="shared" si="189"/>
        <v>0</v>
      </c>
      <c r="EQ171" s="5">
        <f t="shared" si="189"/>
        <v>0</v>
      </c>
      <c r="ER171" s="5">
        <f t="shared" si="189"/>
        <v>0</v>
      </c>
      <c r="ES171" s="5">
        <f t="shared" si="189"/>
        <v>0</v>
      </c>
      <c r="ET171" s="5">
        <f t="shared" si="189"/>
        <v>0</v>
      </c>
      <c r="EU171" s="5">
        <f t="shared" si="189"/>
        <v>0</v>
      </c>
      <c r="EV171" s="5">
        <f t="shared" si="189"/>
        <v>0</v>
      </c>
      <c r="EW171" s="5">
        <f t="shared" si="189"/>
        <v>0</v>
      </c>
      <c r="EX171" s="5">
        <f t="shared" si="189"/>
        <v>7046</v>
      </c>
      <c r="EY171" s="5">
        <f t="shared" si="189"/>
        <v>5865795</v>
      </c>
      <c r="EZ171" s="5">
        <f t="shared" si="189"/>
        <v>0</v>
      </c>
      <c r="FA171" s="5">
        <f t="shared" si="189"/>
        <v>0</v>
      </c>
      <c r="FB171" s="5">
        <f t="shared" si="189"/>
        <v>0</v>
      </c>
      <c r="FC171" s="5">
        <f t="shared" si="189"/>
        <v>0</v>
      </c>
      <c r="FD171" s="5">
        <f t="shared" si="189"/>
        <v>0</v>
      </c>
      <c r="FE171" s="5">
        <f t="shared" si="189"/>
        <v>0</v>
      </c>
      <c r="FF171" s="5">
        <f t="shared" si="189"/>
        <v>0</v>
      </c>
      <c r="FG171" s="5">
        <f t="shared" si="189"/>
        <v>0</v>
      </c>
      <c r="FH171" s="5">
        <f t="shared" si="189"/>
        <v>0</v>
      </c>
      <c r="FI171" s="5">
        <f t="shared" si="189"/>
        <v>0</v>
      </c>
      <c r="FJ171" s="5">
        <f t="shared" si="189"/>
        <v>0</v>
      </c>
      <c r="FK171" s="5">
        <f t="shared" si="189"/>
        <v>0</v>
      </c>
      <c r="FL171" s="5">
        <f t="shared" si="189"/>
        <v>0</v>
      </c>
      <c r="FM171" s="5">
        <f t="shared" si="189"/>
        <v>0</v>
      </c>
      <c r="FN171" s="5">
        <f t="shared" si="189"/>
        <v>49322</v>
      </c>
      <c r="FO171" s="5">
        <f t="shared" si="189"/>
        <v>0</v>
      </c>
      <c r="FP171" s="5">
        <f t="shared" si="189"/>
        <v>0</v>
      </c>
      <c r="FQ171" s="5">
        <f t="shared" si="189"/>
        <v>0</v>
      </c>
      <c r="FR171" s="5">
        <f t="shared" si="189"/>
        <v>0</v>
      </c>
      <c r="FS171" s="5">
        <f t="shared" si="189"/>
        <v>0</v>
      </c>
      <c r="FT171" s="5">
        <f t="shared" si="189"/>
        <v>0</v>
      </c>
      <c r="FU171" s="5">
        <f t="shared" si="189"/>
        <v>0</v>
      </c>
      <c r="FV171" s="5">
        <f t="shared" si="189"/>
        <v>0</v>
      </c>
      <c r="FW171" s="5">
        <f t="shared" si="189"/>
        <v>0</v>
      </c>
      <c r="FX171" s="5">
        <f t="shared" si="189"/>
        <v>0</v>
      </c>
      <c r="FY171" s="5"/>
      <c r="FZ171" s="42">
        <f>FZ169+FZ166</f>
        <v>107923582</v>
      </c>
      <c r="GA171" s="42"/>
      <c r="GB171" s="42"/>
      <c r="GC171" s="42"/>
      <c r="GD171" s="42"/>
      <c r="GE171" s="5"/>
      <c r="GF171" s="5"/>
      <c r="GG171" s="5"/>
      <c r="GH171" s="5"/>
      <c r="GI171" s="5"/>
      <c r="GJ171" s="5"/>
      <c r="GK171" s="5"/>
      <c r="GL171" s="5"/>
      <c r="GM171" s="5"/>
    </row>
    <row r="172" spans="1:217" x14ac:dyDescent="0.2">
      <c r="A172" s="3"/>
      <c r="B172" s="2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18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42"/>
      <c r="GA172" s="42"/>
      <c r="GB172" s="42"/>
      <c r="GC172" s="42"/>
      <c r="GD172" s="42"/>
      <c r="GE172" s="5"/>
      <c r="GF172" s="5"/>
      <c r="GG172" s="5"/>
      <c r="GH172" s="5"/>
      <c r="GI172" s="5"/>
      <c r="GJ172" s="5"/>
      <c r="GK172" s="5"/>
      <c r="GL172" s="5"/>
      <c r="GM172" s="5"/>
    </row>
    <row r="173" spans="1:217" ht="15.75" x14ac:dyDescent="0.25">
      <c r="A173" s="3" t="s">
        <v>394</v>
      </c>
      <c r="B173" s="41" t="s">
        <v>484</v>
      </c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3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  <c r="DB173" s="42"/>
      <c r="DC173" s="42"/>
      <c r="DD173" s="42"/>
      <c r="DE173" s="42"/>
      <c r="DF173" s="42"/>
      <c r="DG173" s="42"/>
      <c r="DH173" s="42"/>
      <c r="DI173" s="42"/>
      <c r="DJ173" s="42"/>
      <c r="DK173" s="42"/>
      <c r="DL173" s="42"/>
      <c r="DM173" s="42"/>
      <c r="DN173" s="42"/>
      <c r="DO173" s="42"/>
      <c r="DP173" s="42"/>
      <c r="DQ173" s="42"/>
      <c r="DR173" s="42"/>
      <c r="DS173" s="42"/>
      <c r="DT173" s="42"/>
      <c r="DU173" s="42"/>
      <c r="DV173" s="42"/>
      <c r="DW173" s="42"/>
      <c r="DX173" s="42"/>
      <c r="DY173" s="42"/>
      <c r="DZ173" s="42"/>
      <c r="EA173" s="42"/>
      <c r="EB173" s="42"/>
      <c r="EC173" s="42"/>
      <c r="ED173" s="42"/>
      <c r="EE173" s="42"/>
      <c r="EF173" s="42"/>
      <c r="EG173" s="42"/>
      <c r="EH173" s="42"/>
      <c r="EI173" s="42"/>
      <c r="EJ173" s="42"/>
      <c r="EK173" s="42"/>
      <c r="EL173" s="42"/>
      <c r="EM173" s="42"/>
      <c r="EN173" s="42"/>
      <c r="EO173" s="42"/>
      <c r="EP173" s="42"/>
      <c r="EQ173" s="42"/>
      <c r="ER173" s="42"/>
      <c r="ES173" s="42"/>
      <c r="ET173" s="42"/>
      <c r="EU173" s="42"/>
      <c r="EV173" s="42"/>
      <c r="EW173" s="42"/>
      <c r="EX173" s="42"/>
      <c r="EY173" s="42"/>
      <c r="EZ173" s="42"/>
      <c r="FA173" s="42"/>
      <c r="FB173" s="42"/>
      <c r="FC173" s="42"/>
      <c r="FD173" s="42"/>
      <c r="FE173" s="42"/>
      <c r="FF173" s="42"/>
      <c r="FG173" s="42"/>
      <c r="FH173" s="42"/>
      <c r="FI173" s="42"/>
      <c r="FJ173" s="42"/>
      <c r="FK173" s="42"/>
      <c r="FL173" s="42"/>
      <c r="FM173" s="42"/>
      <c r="FN173" s="42"/>
      <c r="FO173" s="42"/>
      <c r="FP173" s="42"/>
      <c r="FQ173" s="42"/>
      <c r="FR173" s="42"/>
      <c r="FS173" s="42"/>
      <c r="FT173" s="42"/>
      <c r="FU173" s="42"/>
      <c r="FV173" s="42"/>
      <c r="FW173" s="42"/>
      <c r="FX173" s="42"/>
      <c r="FY173" s="5"/>
      <c r="FZ173" s="42"/>
      <c r="GA173" s="42"/>
      <c r="GB173" s="42"/>
      <c r="GC173" s="42"/>
      <c r="GD173" s="42"/>
      <c r="GE173" s="5"/>
      <c r="GF173" s="5"/>
      <c r="GG173" s="5"/>
      <c r="GH173" s="5"/>
      <c r="GI173" s="5"/>
      <c r="GJ173" s="5"/>
      <c r="GK173" s="5"/>
      <c r="GL173" s="5"/>
      <c r="GM173" s="5"/>
      <c r="GN173" s="120"/>
      <c r="GO173" s="120"/>
      <c r="GP173" s="120"/>
      <c r="GQ173" s="120"/>
      <c r="GR173" s="120"/>
      <c r="GS173" s="120"/>
      <c r="GT173" s="120"/>
      <c r="GU173" s="120"/>
      <c r="GV173" s="120"/>
      <c r="GW173" s="120"/>
      <c r="GX173" s="120"/>
      <c r="GY173" s="120"/>
      <c r="GZ173" s="120"/>
      <c r="HA173" s="120"/>
      <c r="HB173" s="120"/>
      <c r="HC173" s="120"/>
      <c r="HD173" s="120"/>
      <c r="HE173" s="120"/>
      <c r="HF173" s="120"/>
      <c r="HG173" s="120"/>
      <c r="HH173" s="120"/>
      <c r="HI173" s="120"/>
    </row>
    <row r="174" spans="1:217" x14ac:dyDescent="0.2">
      <c r="A174" s="3" t="s">
        <v>485</v>
      </c>
      <c r="B174" s="2" t="s">
        <v>486</v>
      </c>
      <c r="C174" s="42">
        <f>IF(C101&lt;=459,1,0)</f>
        <v>0</v>
      </c>
      <c r="D174" s="42">
        <f t="shared" ref="D174:BO174" si="190">IF(D101&lt;=459,1,0)</f>
        <v>0</v>
      </c>
      <c r="E174" s="42">
        <f t="shared" si="190"/>
        <v>0</v>
      </c>
      <c r="F174" s="42">
        <f t="shared" si="190"/>
        <v>0</v>
      </c>
      <c r="G174" s="42">
        <f t="shared" si="190"/>
        <v>0</v>
      </c>
      <c r="H174" s="42">
        <f t="shared" si="190"/>
        <v>0</v>
      </c>
      <c r="I174" s="42">
        <f t="shared" si="190"/>
        <v>0</v>
      </c>
      <c r="J174" s="42">
        <f t="shared" si="190"/>
        <v>0</v>
      </c>
      <c r="K174" s="42">
        <f t="shared" si="190"/>
        <v>1</v>
      </c>
      <c r="L174" s="42">
        <f t="shared" si="190"/>
        <v>0</v>
      </c>
      <c r="M174" s="42">
        <f t="shared" si="190"/>
        <v>0</v>
      </c>
      <c r="N174" s="42">
        <f t="shared" si="190"/>
        <v>0</v>
      </c>
      <c r="O174" s="42">
        <f t="shared" si="190"/>
        <v>0</v>
      </c>
      <c r="P174" s="42">
        <f t="shared" si="190"/>
        <v>1</v>
      </c>
      <c r="Q174" s="42">
        <f t="shared" si="190"/>
        <v>0</v>
      </c>
      <c r="R174" s="42">
        <f t="shared" si="190"/>
        <v>0</v>
      </c>
      <c r="S174" s="42">
        <f t="shared" si="190"/>
        <v>0</v>
      </c>
      <c r="T174" s="42">
        <f t="shared" si="190"/>
        <v>1</v>
      </c>
      <c r="U174" s="42">
        <f t="shared" si="190"/>
        <v>1</v>
      </c>
      <c r="V174" s="42">
        <f t="shared" si="190"/>
        <v>1</v>
      </c>
      <c r="W174" s="42">
        <f t="shared" si="190"/>
        <v>1</v>
      </c>
      <c r="X174" s="42">
        <f t="shared" si="190"/>
        <v>1</v>
      </c>
      <c r="Y174" s="42">
        <f t="shared" si="190"/>
        <v>0</v>
      </c>
      <c r="Z174" s="42">
        <f t="shared" si="190"/>
        <v>1</v>
      </c>
      <c r="AA174" s="42">
        <f t="shared" si="190"/>
        <v>0</v>
      </c>
      <c r="AB174" s="42">
        <f t="shared" si="190"/>
        <v>0</v>
      </c>
      <c r="AC174" s="42">
        <f t="shared" si="190"/>
        <v>0</v>
      </c>
      <c r="AD174" s="42">
        <f t="shared" si="190"/>
        <v>0</v>
      </c>
      <c r="AE174" s="42">
        <f t="shared" si="190"/>
        <v>1</v>
      </c>
      <c r="AF174" s="42">
        <f t="shared" si="190"/>
        <v>1</v>
      </c>
      <c r="AG174" s="42">
        <f t="shared" si="190"/>
        <v>0</v>
      </c>
      <c r="AH174" s="42">
        <f t="shared" si="190"/>
        <v>0</v>
      </c>
      <c r="AI174" s="42">
        <f t="shared" si="190"/>
        <v>1</v>
      </c>
      <c r="AJ174" s="42">
        <f t="shared" si="190"/>
        <v>1</v>
      </c>
      <c r="AK174" s="42">
        <f t="shared" si="190"/>
        <v>1</v>
      </c>
      <c r="AL174" s="42">
        <f t="shared" si="190"/>
        <v>1</v>
      </c>
      <c r="AM174" s="42">
        <f t="shared" si="190"/>
        <v>0</v>
      </c>
      <c r="AN174" s="42">
        <f t="shared" si="190"/>
        <v>1</v>
      </c>
      <c r="AO174" s="42">
        <f t="shared" si="190"/>
        <v>0</v>
      </c>
      <c r="AP174" s="42">
        <f t="shared" si="190"/>
        <v>0</v>
      </c>
      <c r="AQ174" s="42">
        <f t="shared" si="190"/>
        <v>1</v>
      </c>
      <c r="AR174" s="42">
        <f t="shared" si="190"/>
        <v>0</v>
      </c>
      <c r="AS174" s="42">
        <f t="shared" si="190"/>
        <v>0</v>
      </c>
      <c r="AT174" s="42">
        <f t="shared" si="190"/>
        <v>0</v>
      </c>
      <c r="AU174" s="42">
        <f t="shared" si="190"/>
        <v>1</v>
      </c>
      <c r="AV174" s="42">
        <f t="shared" si="190"/>
        <v>1</v>
      </c>
      <c r="AW174" s="42">
        <f t="shared" si="190"/>
        <v>1</v>
      </c>
      <c r="AX174" s="42">
        <f t="shared" si="190"/>
        <v>1</v>
      </c>
      <c r="AY174" s="42">
        <f t="shared" si="190"/>
        <v>0</v>
      </c>
      <c r="AZ174" s="42">
        <f t="shared" si="190"/>
        <v>0</v>
      </c>
      <c r="BA174" s="42">
        <f t="shared" si="190"/>
        <v>0</v>
      </c>
      <c r="BB174" s="42">
        <f t="shared" si="190"/>
        <v>0</v>
      </c>
      <c r="BC174" s="42">
        <f t="shared" si="190"/>
        <v>0</v>
      </c>
      <c r="BD174" s="42">
        <f t="shared" si="190"/>
        <v>0</v>
      </c>
      <c r="BE174" s="42">
        <f t="shared" si="190"/>
        <v>0</v>
      </c>
      <c r="BF174" s="42">
        <f t="shared" si="190"/>
        <v>0</v>
      </c>
      <c r="BG174" s="42">
        <f t="shared" si="190"/>
        <v>0</v>
      </c>
      <c r="BH174" s="42">
        <f t="shared" si="190"/>
        <v>0</v>
      </c>
      <c r="BI174" s="42">
        <f t="shared" si="190"/>
        <v>1</v>
      </c>
      <c r="BJ174" s="42">
        <f t="shared" si="190"/>
        <v>0</v>
      </c>
      <c r="BK174" s="42">
        <f t="shared" si="190"/>
        <v>0</v>
      </c>
      <c r="BL174" s="42">
        <f t="shared" si="190"/>
        <v>1</v>
      </c>
      <c r="BM174" s="42">
        <f t="shared" si="190"/>
        <v>1</v>
      </c>
      <c r="BN174" s="42">
        <f t="shared" si="190"/>
        <v>0</v>
      </c>
      <c r="BO174" s="42">
        <f t="shared" si="190"/>
        <v>0</v>
      </c>
      <c r="BP174" s="42">
        <f t="shared" ref="BP174:EA174" si="191">IF(BP101&lt;=459,1,0)</f>
        <v>1</v>
      </c>
      <c r="BQ174" s="42">
        <f t="shared" si="191"/>
        <v>0</v>
      </c>
      <c r="BR174" s="42">
        <f t="shared" si="191"/>
        <v>0</v>
      </c>
      <c r="BS174" s="42">
        <f t="shared" si="191"/>
        <v>0</v>
      </c>
      <c r="BT174" s="42">
        <f t="shared" si="191"/>
        <v>1</v>
      </c>
      <c r="BU174" s="42">
        <f t="shared" si="191"/>
        <v>1</v>
      </c>
      <c r="BV174" s="42">
        <f t="shared" si="191"/>
        <v>0</v>
      </c>
      <c r="BW174" s="42">
        <f t="shared" si="191"/>
        <v>0</v>
      </c>
      <c r="BX174" s="42">
        <f t="shared" si="191"/>
        <v>1</v>
      </c>
      <c r="BY174" s="42">
        <f t="shared" si="191"/>
        <v>0</v>
      </c>
      <c r="BZ174" s="42">
        <f t="shared" si="191"/>
        <v>1</v>
      </c>
      <c r="CA174" s="42">
        <f t="shared" si="191"/>
        <v>1</v>
      </c>
      <c r="CB174" s="42">
        <f t="shared" si="191"/>
        <v>0</v>
      </c>
      <c r="CC174" s="42">
        <f t="shared" si="191"/>
        <v>1</v>
      </c>
      <c r="CD174" s="42">
        <f t="shared" si="191"/>
        <v>1</v>
      </c>
      <c r="CE174" s="42">
        <f t="shared" si="191"/>
        <v>1</v>
      </c>
      <c r="CF174" s="42">
        <f t="shared" si="191"/>
        <v>1</v>
      </c>
      <c r="CG174" s="42">
        <f t="shared" si="191"/>
        <v>1</v>
      </c>
      <c r="CH174" s="42">
        <f t="shared" si="191"/>
        <v>1</v>
      </c>
      <c r="CI174" s="42">
        <f t="shared" si="191"/>
        <v>0</v>
      </c>
      <c r="CJ174" s="42">
        <f t="shared" si="191"/>
        <v>0</v>
      </c>
      <c r="CK174" s="42">
        <f t="shared" si="191"/>
        <v>0</v>
      </c>
      <c r="CL174" s="42">
        <f t="shared" si="191"/>
        <v>0</v>
      </c>
      <c r="CM174" s="42">
        <f t="shared" si="191"/>
        <v>0</v>
      </c>
      <c r="CN174" s="42">
        <f t="shared" si="191"/>
        <v>0</v>
      </c>
      <c r="CO174" s="42">
        <f t="shared" si="191"/>
        <v>0</v>
      </c>
      <c r="CP174" s="42">
        <f t="shared" si="191"/>
        <v>0</v>
      </c>
      <c r="CQ174" s="42">
        <f t="shared" si="191"/>
        <v>0</v>
      </c>
      <c r="CR174" s="42">
        <f t="shared" si="191"/>
        <v>1</v>
      </c>
      <c r="CS174" s="42">
        <f t="shared" si="191"/>
        <v>1</v>
      </c>
      <c r="CT174" s="42">
        <f t="shared" si="191"/>
        <v>1</v>
      </c>
      <c r="CU174" s="42">
        <f t="shared" si="191"/>
        <v>1</v>
      </c>
      <c r="CV174" s="42">
        <f t="shared" si="191"/>
        <v>1</v>
      </c>
      <c r="CW174" s="42">
        <f t="shared" si="191"/>
        <v>1</v>
      </c>
      <c r="CX174" s="42">
        <f t="shared" si="191"/>
        <v>1</v>
      </c>
      <c r="CY174" s="42">
        <f t="shared" si="191"/>
        <v>1</v>
      </c>
      <c r="CZ174" s="42">
        <f t="shared" si="191"/>
        <v>0</v>
      </c>
      <c r="DA174" s="42">
        <f t="shared" si="191"/>
        <v>1</v>
      </c>
      <c r="DB174" s="42">
        <f t="shared" si="191"/>
        <v>1</v>
      </c>
      <c r="DC174" s="42">
        <f t="shared" si="191"/>
        <v>1</v>
      </c>
      <c r="DD174" s="42">
        <f t="shared" si="191"/>
        <v>1</v>
      </c>
      <c r="DE174" s="42">
        <f t="shared" si="191"/>
        <v>0</v>
      </c>
      <c r="DF174" s="42">
        <f t="shared" si="191"/>
        <v>0</v>
      </c>
      <c r="DG174" s="42">
        <f t="shared" si="191"/>
        <v>1</v>
      </c>
      <c r="DH174" s="42">
        <f t="shared" si="191"/>
        <v>0</v>
      </c>
      <c r="DI174" s="42">
        <f t="shared" si="191"/>
        <v>0</v>
      </c>
      <c r="DJ174" s="42">
        <f t="shared" si="191"/>
        <v>0</v>
      </c>
      <c r="DK174" s="42">
        <f t="shared" si="191"/>
        <v>1</v>
      </c>
      <c r="DL174" s="42">
        <f t="shared" si="191"/>
        <v>0</v>
      </c>
      <c r="DM174" s="42">
        <f t="shared" si="191"/>
        <v>1</v>
      </c>
      <c r="DN174" s="42">
        <f t="shared" si="191"/>
        <v>0</v>
      </c>
      <c r="DO174" s="42">
        <f t="shared" si="191"/>
        <v>0</v>
      </c>
      <c r="DP174" s="42">
        <f t="shared" si="191"/>
        <v>1</v>
      </c>
      <c r="DQ174" s="42">
        <f t="shared" si="191"/>
        <v>0</v>
      </c>
      <c r="DR174" s="42">
        <f t="shared" si="191"/>
        <v>0</v>
      </c>
      <c r="DS174" s="42">
        <f t="shared" si="191"/>
        <v>0</v>
      </c>
      <c r="DT174" s="42">
        <f t="shared" si="191"/>
        <v>1</v>
      </c>
      <c r="DU174" s="42">
        <f t="shared" si="191"/>
        <v>1</v>
      </c>
      <c r="DV174" s="42">
        <f t="shared" si="191"/>
        <v>1</v>
      </c>
      <c r="DW174" s="42">
        <f t="shared" si="191"/>
        <v>1</v>
      </c>
      <c r="DX174" s="42">
        <f t="shared" si="191"/>
        <v>1</v>
      </c>
      <c r="DY174" s="42">
        <f t="shared" si="191"/>
        <v>1</v>
      </c>
      <c r="DZ174" s="42">
        <f t="shared" si="191"/>
        <v>0</v>
      </c>
      <c r="EA174" s="42">
        <f t="shared" si="191"/>
        <v>0</v>
      </c>
      <c r="EB174" s="42">
        <f t="shared" ref="EB174:FX174" si="192">IF(EB101&lt;=459,1,0)</f>
        <v>0</v>
      </c>
      <c r="EC174" s="42">
        <f t="shared" si="192"/>
        <v>1</v>
      </c>
      <c r="ED174" s="42">
        <f t="shared" si="192"/>
        <v>0</v>
      </c>
      <c r="EE174" s="42">
        <f t="shared" si="192"/>
        <v>1</v>
      </c>
      <c r="EF174" s="42">
        <f t="shared" si="192"/>
        <v>0</v>
      </c>
      <c r="EG174" s="42">
        <f t="shared" si="192"/>
        <v>1</v>
      </c>
      <c r="EH174" s="42">
        <f t="shared" si="192"/>
        <v>1</v>
      </c>
      <c r="EI174" s="42">
        <f t="shared" si="192"/>
        <v>0</v>
      </c>
      <c r="EJ174" s="42">
        <f t="shared" si="192"/>
        <v>0</v>
      </c>
      <c r="EK174" s="42">
        <f t="shared" si="192"/>
        <v>0</v>
      </c>
      <c r="EL174" s="42">
        <f t="shared" si="192"/>
        <v>0</v>
      </c>
      <c r="EM174" s="42">
        <f t="shared" si="192"/>
        <v>0</v>
      </c>
      <c r="EN174" s="42">
        <f t="shared" si="192"/>
        <v>0</v>
      </c>
      <c r="EO174" s="42">
        <f t="shared" si="192"/>
        <v>0</v>
      </c>
      <c r="EP174" s="42">
        <f t="shared" si="192"/>
        <v>1</v>
      </c>
      <c r="EQ174" s="42">
        <f t="shared" si="192"/>
        <v>0</v>
      </c>
      <c r="ER174" s="42">
        <f t="shared" si="192"/>
        <v>1</v>
      </c>
      <c r="ES174" s="42">
        <f t="shared" si="192"/>
        <v>1</v>
      </c>
      <c r="ET174" s="42">
        <f t="shared" si="192"/>
        <v>1</v>
      </c>
      <c r="EU174" s="42">
        <f t="shared" si="192"/>
        <v>0</v>
      </c>
      <c r="EV174" s="42">
        <f t="shared" si="192"/>
        <v>1</v>
      </c>
      <c r="EW174" s="42">
        <f t="shared" si="192"/>
        <v>0</v>
      </c>
      <c r="EX174" s="42">
        <f t="shared" si="192"/>
        <v>1</v>
      </c>
      <c r="EY174" s="42">
        <f t="shared" si="192"/>
        <v>0</v>
      </c>
      <c r="EZ174" s="42">
        <f t="shared" si="192"/>
        <v>1</v>
      </c>
      <c r="FA174" s="42">
        <f t="shared" si="192"/>
        <v>0</v>
      </c>
      <c r="FB174" s="42">
        <f t="shared" si="192"/>
        <v>1</v>
      </c>
      <c r="FC174" s="42">
        <f t="shared" si="192"/>
        <v>0</v>
      </c>
      <c r="FD174" s="42">
        <f t="shared" si="192"/>
        <v>1</v>
      </c>
      <c r="FE174" s="42">
        <f t="shared" si="192"/>
        <v>1</v>
      </c>
      <c r="FF174" s="42">
        <f t="shared" si="192"/>
        <v>1</v>
      </c>
      <c r="FG174" s="42">
        <f t="shared" si="192"/>
        <v>1</v>
      </c>
      <c r="FH174" s="42">
        <f t="shared" si="192"/>
        <v>1</v>
      </c>
      <c r="FI174" s="42">
        <f t="shared" si="192"/>
        <v>0</v>
      </c>
      <c r="FJ174" s="42">
        <f t="shared" si="192"/>
        <v>0</v>
      </c>
      <c r="FK174" s="42">
        <f t="shared" si="192"/>
        <v>0</v>
      </c>
      <c r="FL174" s="42">
        <f t="shared" si="192"/>
        <v>0</v>
      </c>
      <c r="FM174" s="42">
        <f t="shared" si="192"/>
        <v>0</v>
      </c>
      <c r="FN174" s="42">
        <f t="shared" si="192"/>
        <v>0</v>
      </c>
      <c r="FO174" s="42">
        <f t="shared" si="192"/>
        <v>0</v>
      </c>
      <c r="FP174" s="42">
        <f t="shared" si="192"/>
        <v>0</v>
      </c>
      <c r="FQ174" s="42">
        <f t="shared" si="192"/>
        <v>0</v>
      </c>
      <c r="FR174" s="42">
        <f t="shared" si="192"/>
        <v>1</v>
      </c>
      <c r="FS174" s="42">
        <f t="shared" si="192"/>
        <v>1</v>
      </c>
      <c r="FT174" s="42">
        <f t="shared" si="192"/>
        <v>1</v>
      </c>
      <c r="FU174" s="42">
        <f t="shared" si="192"/>
        <v>0</v>
      </c>
      <c r="FV174" s="42">
        <f t="shared" si="192"/>
        <v>0</v>
      </c>
      <c r="FW174" s="42">
        <f t="shared" si="192"/>
        <v>1</v>
      </c>
      <c r="FX174" s="42">
        <f t="shared" si="192"/>
        <v>1</v>
      </c>
      <c r="FY174" s="5"/>
      <c r="FZ174" s="42"/>
      <c r="GA174" s="42"/>
      <c r="GB174" s="42"/>
      <c r="GC174" s="42"/>
      <c r="GD174" s="42"/>
      <c r="GE174" s="5"/>
      <c r="GF174" s="5"/>
      <c r="GG174" s="5"/>
      <c r="GH174" s="5"/>
      <c r="GI174" s="5"/>
      <c r="GJ174" s="5"/>
      <c r="GK174" s="5"/>
      <c r="GL174" s="5"/>
      <c r="GM174" s="5"/>
    </row>
    <row r="175" spans="1:217" x14ac:dyDescent="0.2">
      <c r="A175" s="3" t="s">
        <v>487</v>
      </c>
      <c r="B175" s="2" t="s">
        <v>488</v>
      </c>
      <c r="C175" s="42">
        <f t="shared" ref="C175:BN175" si="193">IF(C137&lt;=C12,1,0)</f>
        <v>0</v>
      </c>
      <c r="D175" s="42">
        <f t="shared" si="193"/>
        <v>1</v>
      </c>
      <c r="E175" s="42">
        <f t="shared" si="193"/>
        <v>0</v>
      </c>
      <c r="F175" s="42">
        <f t="shared" si="193"/>
        <v>1</v>
      </c>
      <c r="G175" s="42">
        <f t="shared" si="193"/>
        <v>1</v>
      </c>
      <c r="H175" s="42">
        <f t="shared" si="193"/>
        <v>1</v>
      </c>
      <c r="I175" s="42">
        <f t="shared" si="193"/>
        <v>0</v>
      </c>
      <c r="J175" s="42">
        <f t="shared" si="193"/>
        <v>0</v>
      </c>
      <c r="K175" s="42">
        <f t="shared" si="193"/>
        <v>0</v>
      </c>
      <c r="L175" s="42">
        <f t="shared" si="193"/>
        <v>0</v>
      </c>
      <c r="M175" s="42">
        <f t="shared" si="193"/>
        <v>0</v>
      </c>
      <c r="N175" s="42">
        <f t="shared" si="193"/>
        <v>1</v>
      </c>
      <c r="O175" s="42">
        <f t="shared" si="193"/>
        <v>1</v>
      </c>
      <c r="P175" s="42">
        <f t="shared" si="193"/>
        <v>0</v>
      </c>
      <c r="Q175" s="42">
        <f t="shared" si="193"/>
        <v>0</v>
      </c>
      <c r="R175" s="42">
        <f t="shared" si="193"/>
        <v>1</v>
      </c>
      <c r="S175" s="42">
        <f t="shared" si="193"/>
        <v>0</v>
      </c>
      <c r="T175" s="42">
        <f t="shared" si="193"/>
        <v>1</v>
      </c>
      <c r="U175" s="42">
        <f t="shared" si="193"/>
        <v>0</v>
      </c>
      <c r="V175" s="42">
        <f t="shared" si="193"/>
        <v>0</v>
      </c>
      <c r="W175" s="42">
        <f t="shared" si="193"/>
        <v>0</v>
      </c>
      <c r="X175" s="42">
        <f t="shared" si="193"/>
        <v>1</v>
      </c>
      <c r="Y175" s="42">
        <f t="shared" si="193"/>
        <v>0</v>
      </c>
      <c r="Z175" s="42">
        <f t="shared" si="193"/>
        <v>0</v>
      </c>
      <c r="AA175" s="42">
        <f t="shared" si="193"/>
        <v>1</v>
      </c>
      <c r="AB175" s="42">
        <f t="shared" si="193"/>
        <v>1</v>
      </c>
      <c r="AC175" s="42">
        <f t="shared" si="193"/>
        <v>1</v>
      </c>
      <c r="AD175" s="42">
        <f t="shared" si="193"/>
        <v>1</v>
      </c>
      <c r="AE175" s="42">
        <f t="shared" si="193"/>
        <v>1</v>
      </c>
      <c r="AF175" s="42">
        <f t="shared" si="193"/>
        <v>1</v>
      </c>
      <c r="AG175" s="42">
        <f t="shared" si="193"/>
        <v>1</v>
      </c>
      <c r="AH175" s="42">
        <f t="shared" si="193"/>
        <v>0</v>
      </c>
      <c r="AI175" s="42">
        <f t="shared" si="193"/>
        <v>0</v>
      </c>
      <c r="AJ175" s="42">
        <f t="shared" si="193"/>
        <v>0</v>
      </c>
      <c r="AK175" s="42">
        <f t="shared" si="193"/>
        <v>0</v>
      </c>
      <c r="AL175" s="42">
        <f t="shared" si="193"/>
        <v>0</v>
      </c>
      <c r="AM175" s="42">
        <f t="shared" si="193"/>
        <v>0</v>
      </c>
      <c r="AN175" s="42">
        <f t="shared" si="193"/>
        <v>1</v>
      </c>
      <c r="AO175" s="42">
        <f t="shared" si="193"/>
        <v>0</v>
      </c>
      <c r="AP175" s="42">
        <f t="shared" si="193"/>
        <v>0</v>
      </c>
      <c r="AQ175" s="42">
        <f t="shared" si="193"/>
        <v>1</v>
      </c>
      <c r="AR175" s="42">
        <f t="shared" si="193"/>
        <v>1</v>
      </c>
      <c r="AS175" s="42">
        <f t="shared" si="193"/>
        <v>1</v>
      </c>
      <c r="AT175" s="42">
        <f t="shared" si="193"/>
        <v>1</v>
      </c>
      <c r="AU175" s="42">
        <f t="shared" si="193"/>
        <v>1</v>
      </c>
      <c r="AV175" s="42">
        <f t="shared" si="193"/>
        <v>1</v>
      </c>
      <c r="AW175" s="42">
        <f t="shared" si="193"/>
        <v>1</v>
      </c>
      <c r="AX175" s="42">
        <f t="shared" si="193"/>
        <v>0</v>
      </c>
      <c r="AY175" s="42">
        <f t="shared" si="193"/>
        <v>0</v>
      </c>
      <c r="AZ175" s="42">
        <f t="shared" si="193"/>
        <v>0</v>
      </c>
      <c r="BA175" s="42">
        <f t="shared" si="193"/>
        <v>1</v>
      </c>
      <c r="BB175" s="42">
        <f t="shared" si="193"/>
        <v>1</v>
      </c>
      <c r="BC175" s="42">
        <f t="shared" si="193"/>
        <v>0</v>
      </c>
      <c r="BD175" s="42">
        <f t="shared" si="193"/>
        <v>1</v>
      </c>
      <c r="BE175" s="42">
        <f t="shared" si="193"/>
        <v>1</v>
      </c>
      <c r="BF175" s="42">
        <f t="shared" si="193"/>
        <v>1</v>
      </c>
      <c r="BG175" s="42">
        <f t="shared" si="193"/>
        <v>0</v>
      </c>
      <c r="BH175" s="42">
        <f t="shared" si="193"/>
        <v>1</v>
      </c>
      <c r="BI175" s="42">
        <f t="shared" si="193"/>
        <v>0</v>
      </c>
      <c r="BJ175" s="42">
        <f t="shared" si="193"/>
        <v>1</v>
      </c>
      <c r="BK175" s="42">
        <f t="shared" si="193"/>
        <v>1</v>
      </c>
      <c r="BL175" s="42">
        <f t="shared" si="193"/>
        <v>1</v>
      </c>
      <c r="BM175" s="42">
        <f t="shared" si="193"/>
        <v>0</v>
      </c>
      <c r="BN175" s="42">
        <f t="shared" si="193"/>
        <v>0</v>
      </c>
      <c r="BO175" s="42">
        <f t="shared" ref="BO175:DZ175" si="194">IF(BO137&lt;=BO12,1,0)</f>
        <v>0</v>
      </c>
      <c r="BP175" s="42">
        <f t="shared" si="194"/>
        <v>0</v>
      </c>
      <c r="BQ175" s="42">
        <f t="shared" si="194"/>
        <v>0</v>
      </c>
      <c r="BR175" s="42">
        <f t="shared" si="194"/>
        <v>0</v>
      </c>
      <c r="BS175" s="42">
        <f t="shared" si="194"/>
        <v>0</v>
      </c>
      <c r="BT175" s="42">
        <f t="shared" si="194"/>
        <v>1</v>
      </c>
      <c r="BU175" s="42">
        <f t="shared" si="194"/>
        <v>1</v>
      </c>
      <c r="BV175" s="42">
        <f t="shared" si="194"/>
        <v>1</v>
      </c>
      <c r="BW175" s="42">
        <f t="shared" si="194"/>
        <v>1</v>
      </c>
      <c r="BX175" s="42">
        <f t="shared" si="194"/>
        <v>1</v>
      </c>
      <c r="BY175" s="42">
        <f t="shared" si="194"/>
        <v>0</v>
      </c>
      <c r="BZ175" s="42">
        <f t="shared" si="194"/>
        <v>0</v>
      </c>
      <c r="CA175" s="42">
        <f t="shared" si="194"/>
        <v>0</v>
      </c>
      <c r="CB175" s="42">
        <f t="shared" si="194"/>
        <v>1</v>
      </c>
      <c r="CC175" s="42">
        <f t="shared" si="194"/>
        <v>1</v>
      </c>
      <c r="CD175" s="42">
        <f t="shared" si="194"/>
        <v>0</v>
      </c>
      <c r="CE175" s="42">
        <f t="shared" si="194"/>
        <v>1</v>
      </c>
      <c r="CF175" s="42">
        <f t="shared" si="194"/>
        <v>1</v>
      </c>
      <c r="CG175" s="42">
        <f t="shared" si="194"/>
        <v>1</v>
      </c>
      <c r="CH175" s="42">
        <f t="shared" si="194"/>
        <v>0</v>
      </c>
      <c r="CI175" s="42">
        <f t="shared" si="194"/>
        <v>0</v>
      </c>
      <c r="CJ175" s="42">
        <f t="shared" si="194"/>
        <v>0</v>
      </c>
      <c r="CK175" s="42">
        <f t="shared" si="194"/>
        <v>1</v>
      </c>
      <c r="CL175" s="42">
        <f t="shared" si="194"/>
        <v>1</v>
      </c>
      <c r="CM175" s="42">
        <f t="shared" si="194"/>
        <v>0</v>
      </c>
      <c r="CN175" s="42">
        <f t="shared" si="194"/>
        <v>1</v>
      </c>
      <c r="CO175" s="42">
        <f t="shared" si="194"/>
        <v>1</v>
      </c>
      <c r="CP175" s="42">
        <f t="shared" si="194"/>
        <v>1</v>
      </c>
      <c r="CQ175" s="42">
        <f t="shared" si="194"/>
        <v>0</v>
      </c>
      <c r="CR175" s="42">
        <f t="shared" si="194"/>
        <v>1</v>
      </c>
      <c r="CS175" s="42">
        <f t="shared" si="194"/>
        <v>1</v>
      </c>
      <c r="CT175" s="42">
        <f t="shared" si="194"/>
        <v>0</v>
      </c>
      <c r="CU175" s="42">
        <f t="shared" si="194"/>
        <v>1</v>
      </c>
      <c r="CV175" s="42">
        <f t="shared" si="194"/>
        <v>0</v>
      </c>
      <c r="CW175" s="42">
        <f t="shared" si="194"/>
        <v>1</v>
      </c>
      <c r="CX175" s="42">
        <f t="shared" si="194"/>
        <v>1</v>
      </c>
      <c r="CY175" s="42">
        <f t="shared" si="194"/>
        <v>1</v>
      </c>
      <c r="CZ175" s="42">
        <f t="shared" si="194"/>
        <v>0</v>
      </c>
      <c r="DA175" s="42">
        <f t="shared" si="194"/>
        <v>1</v>
      </c>
      <c r="DB175" s="42">
        <f t="shared" si="194"/>
        <v>1</v>
      </c>
      <c r="DC175" s="42">
        <f t="shared" si="194"/>
        <v>1</v>
      </c>
      <c r="DD175" s="42">
        <f t="shared" si="194"/>
        <v>0</v>
      </c>
      <c r="DE175" s="42">
        <f t="shared" si="194"/>
        <v>1</v>
      </c>
      <c r="DF175" s="42">
        <f t="shared" si="194"/>
        <v>0</v>
      </c>
      <c r="DG175" s="42">
        <f t="shared" si="194"/>
        <v>1</v>
      </c>
      <c r="DH175" s="42">
        <f t="shared" si="194"/>
        <v>0</v>
      </c>
      <c r="DI175" s="42">
        <f t="shared" si="194"/>
        <v>0</v>
      </c>
      <c r="DJ175" s="42">
        <f t="shared" si="194"/>
        <v>1</v>
      </c>
      <c r="DK175" s="42">
        <f t="shared" si="194"/>
        <v>0</v>
      </c>
      <c r="DL175" s="42">
        <f t="shared" si="194"/>
        <v>0</v>
      </c>
      <c r="DM175" s="42">
        <f t="shared" si="194"/>
        <v>0</v>
      </c>
      <c r="DN175" s="42">
        <f t="shared" si="194"/>
        <v>0</v>
      </c>
      <c r="DO175" s="42">
        <f t="shared" si="194"/>
        <v>0</v>
      </c>
      <c r="DP175" s="42">
        <f t="shared" si="194"/>
        <v>1</v>
      </c>
      <c r="DQ175" s="42">
        <f t="shared" si="194"/>
        <v>0</v>
      </c>
      <c r="DR175" s="42">
        <f t="shared" si="194"/>
        <v>0</v>
      </c>
      <c r="DS175" s="42">
        <f t="shared" si="194"/>
        <v>0</v>
      </c>
      <c r="DT175" s="42">
        <f t="shared" si="194"/>
        <v>0</v>
      </c>
      <c r="DU175" s="42">
        <f t="shared" si="194"/>
        <v>0</v>
      </c>
      <c r="DV175" s="42">
        <f t="shared" si="194"/>
        <v>0</v>
      </c>
      <c r="DW175" s="42">
        <f t="shared" si="194"/>
        <v>0</v>
      </c>
      <c r="DX175" s="42">
        <f t="shared" si="194"/>
        <v>1</v>
      </c>
      <c r="DY175" s="42">
        <f t="shared" si="194"/>
        <v>1</v>
      </c>
      <c r="DZ175" s="42">
        <f t="shared" si="194"/>
        <v>1</v>
      </c>
      <c r="EA175" s="42">
        <f t="shared" ref="EA175:FX175" si="195">IF(EA137&lt;=EA12,1,0)</f>
        <v>1</v>
      </c>
      <c r="EB175" s="42">
        <f t="shared" si="195"/>
        <v>0</v>
      </c>
      <c r="EC175" s="42">
        <f t="shared" si="195"/>
        <v>1</v>
      </c>
      <c r="ED175" s="42">
        <f t="shared" si="195"/>
        <v>1</v>
      </c>
      <c r="EE175" s="42">
        <f t="shared" si="195"/>
        <v>0</v>
      </c>
      <c r="EF175" s="42">
        <f t="shared" si="195"/>
        <v>0</v>
      </c>
      <c r="EG175" s="42">
        <f t="shared" si="195"/>
        <v>0</v>
      </c>
      <c r="EH175" s="42">
        <f t="shared" si="195"/>
        <v>0</v>
      </c>
      <c r="EI175" s="42">
        <f t="shared" si="195"/>
        <v>0</v>
      </c>
      <c r="EJ175" s="42">
        <f t="shared" si="195"/>
        <v>1</v>
      </c>
      <c r="EK175" s="42">
        <f t="shared" si="195"/>
        <v>1</v>
      </c>
      <c r="EL175" s="42">
        <f t="shared" si="195"/>
        <v>1</v>
      </c>
      <c r="EM175" s="42">
        <f t="shared" si="195"/>
        <v>0</v>
      </c>
      <c r="EN175" s="42">
        <f t="shared" si="195"/>
        <v>0</v>
      </c>
      <c r="EO175" s="42">
        <f t="shared" si="195"/>
        <v>1</v>
      </c>
      <c r="EP175" s="42">
        <f t="shared" si="195"/>
        <v>1</v>
      </c>
      <c r="EQ175" s="42">
        <f t="shared" si="195"/>
        <v>1</v>
      </c>
      <c r="ER175" s="42">
        <f t="shared" si="195"/>
        <v>1</v>
      </c>
      <c r="ES175" s="42">
        <f t="shared" si="195"/>
        <v>0</v>
      </c>
      <c r="ET175" s="42">
        <f t="shared" si="195"/>
        <v>0</v>
      </c>
      <c r="EU175" s="42">
        <f t="shared" si="195"/>
        <v>0</v>
      </c>
      <c r="EV175" s="42">
        <f t="shared" si="195"/>
        <v>0</v>
      </c>
      <c r="EW175" s="42">
        <f t="shared" si="195"/>
        <v>1</v>
      </c>
      <c r="EX175" s="42">
        <f t="shared" si="195"/>
        <v>0</v>
      </c>
      <c r="EY175" s="42">
        <f t="shared" si="195"/>
        <v>0</v>
      </c>
      <c r="EZ175" s="42">
        <f t="shared" si="195"/>
        <v>0</v>
      </c>
      <c r="FA175" s="42">
        <f t="shared" si="195"/>
        <v>1</v>
      </c>
      <c r="FB175" s="42">
        <f t="shared" si="195"/>
        <v>0</v>
      </c>
      <c r="FC175" s="42">
        <f t="shared" si="195"/>
        <v>1</v>
      </c>
      <c r="FD175" s="42">
        <f t="shared" si="195"/>
        <v>1</v>
      </c>
      <c r="FE175" s="42">
        <f t="shared" si="195"/>
        <v>1</v>
      </c>
      <c r="FF175" s="42">
        <f t="shared" si="195"/>
        <v>1</v>
      </c>
      <c r="FG175" s="42">
        <f t="shared" si="195"/>
        <v>1</v>
      </c>
      <c r="FH175" s="42">
        <f t="shared" si="195"/>
        <v>1</v>
      </c>
      <c r="FI175" s="42">
        <f t="shared" si="195"/>
        <v>0</v>
      </c>
      <c r="FJ175" s="42">
        <f t="shared" si="195"/>
        <v>1</v>
      </c>
      <c r="FK175" s="42">
        <f t="shared" si="195"/>
        <v>0</v>
      </c>
      <c r="FL175" s="42">
        <f t="shared" si="195"/>
        <v>1</v>
      </c>
      <c r="FM175" s="42">
        <f t="shared" si="195"/>
        <v>1</v>
      </c>
      <c r="FN175" s="42">
        <f t="shared" si="195"/>
        <v>0</v>
      </c>
      <c r="FO175" s="42">
        <f t="shared" si="195"/>
        <v>1</v>
      </c>
      <c r="FP175" s="42">
        <f t="shared" si="195"/>
        <v>0</v>
      </c>
      <c r="FQ175" s="42">
        <f t="shared" si="195"/>
        <v>0</v>
      </c>
      <c r="FR175" s="42">
        <f t="shared" si="195"/>
        <v>1</v>
      </c>
      <c r="FS175" s="42">
        <f t="shared" si="195"/>
        <v>1</v>
      </c>
      <c r="FT175" s="42">
        <f t="shared" si="195"/>
        <v>1</v>
      </c>
      <c r="FU175" s="42">
        <f t="shared" si="195"/>
        <v>0</v>
      </c>
      <c r="FV175" s="42">
        <f t="shared" si="195"/>
        <v>0</v>
      </c>
      <c r="FW175" s="42">
        <f t="shared" si="195"/>
        <v>0</v>
      </c>
      <c r="FX175" s="42">
        <f t="shared" si="195"/>
        <v>1</v>
      </c>
      <c r="FY175" s="42"/>
      <c r="FZ175" s="42"/>
      <c r="GA175" s="42"/>
      <c r="GB175" s="42"/>
      <c r="GC175" s="42"/>
      <c r="GD175" s="42"/>
      <c r="GE175" s="5"/>
      <c r="GF175" s="5"/>
      <c r="GG175" s="5"/>
      <c r="GH175" s="5"/>
      <c r="GI175" s="5"/>
      <c r="GJ175" s="5"/>
      <c r="GK175" s="5"/>
      <c r="GL175" s="5"/>
      <c r="GM175" s="5"/>
      <c r="GN175" s="120"/>
      <c r="GO175" s="120"/>
      <c r="GP175" s="120"/>
      <c r="GQ175" s="120"/>
      <c r="GR175" s="120"/>
      <c r="GS175" s="120"/>
      <c r="GT175" s="120"/>
      <c r="GU175" s="120"/>
      <c r="GV175" s="120"/>
      <c r="GW175" s="120"/>
      <c r="GX175" s="120"/>
      <c r="GY175" s="120"/>
    </row>
    <row r="176" spans="1:217" x14ac:dyDescent="0.2">
      <c r="A176" s="3" t="s">
        <v>489</v>
      </c>
      <c r="B176" s="2" t="s">
        <v>490</v>
      </c>
      <c r="C176" s="121">
        <f t="shared" ref="C176:BN176" si="196">ROUND(IF((OR(C174=1,C175=1))=TRUE(),0,C121/C110),8)</f>
        <v>6996.1959679000001</v>
      </c>
      <c r="D176" s="121">
        <f t="shared" si="196"/>
        <v>0</v>
      </c>
      <c r="E176" s="121">
        <f t="shared" si="196"/>
        <v>6939.2008098699998</v>
      </c>
      <c r="F176" s="121">
        <f t="shared" si="196"/>
        <v>0</v>
      </c>
      <c r="G176" s="121">
        <f t="shared" si="196"/>
        <v>0</v>
      </c>
      <c r="H176" s="121">
        <f t="shared" si="196"/>
        <v>0</v>
      </c>
      <c r="I176" s="121">
        <f t="shared" si="196"/>
        <v>6950.2200295700004</v>
      </c>
      <c r="J176" s="121">
        <f t="shared" si="196"/>
        <v>6503.0926057200004</v>
      </c>
      <c r="K176" s="121">
        <f t="shared" si="196"/>
        <v>0</v>
      </c>
      <c r="L176" s="121">
        <f t="shared" si="196"/>
        <v>7067.5608709300004</v>
      </c>
      <c r="M176" s="121">
        <f t="shared" si="196"/>
        <v>7049.4052777899997</v>
      </c>
      <c r="N176" s="121">
        <f t="shared" si="196"/>
        <v>0</v>
      </c>
      <c r="O176" s="121">
        <f t="shared" si="196"/>
        <v>0</v>
      </c>
      <c r="P176" s="121">
        <f t="shared" si="196"/>
        <v>0</v>
      </c>
      <c r="Q176" s="121">
        <f t="shared" si="196"/>
        <v>7117.7042222999999</v>
      </c>
      <c r="R176" s="121">
        <f t="shared" si="196"/>
        <v>0</v>
      </c>
      <c r="S176" s="121">
        <f t="shared" si="196"/>
        <v>6748.3798053500004</v>
      </c>
      <c r="T176" s="121">
        <f t="shared" si="196"/>
        <v>0</v>
      </c>
      <c r="U176" s="121">
        <f t="shared" si="196"/>
        <v>0</v>
      </c>
      <c r="V176" s="121">
        <f t="shared" si="196"/>
        <v>0</v>
      </c>
      <c r="W176" s="122">
        <f t="shared" si="196"/>
        <v>0</v>
      </c>
      <c r="X176" s="121">
        <f t="shared" si="196"/>
        <v>0</v>
      </c>
      <c r="Y176" s="121">
        <f t="shared" si="196"/>
        <v>6176.6939453799996</v>
      </c>
      <c r="Z176" s="121">
        <f t="shared" si="196"/>
        <v>0</v>
      </c>
      <c r="AA176" s="121">
        <f t="shared" si="196"/>
        <v>0</v>
      </c>
      <c r="AB176" s="121">
        <f t="shared" si="196"/>
        <v>0</v>
      </c>
      <c r="AC176" s="121">
        <f t="shared" si="196"/>
        <v>0</v>
      </c>
      <c r="AD176" s="121">
        <f t="shared" si="196"/>
        <v>0</v>
      </c>
      <c r="AE176" s="121">
        <f t="shared" si="196"/>
        <v>0</v>
      </c>
      <c r="AF176" s="121">
        <f t="shared" si="196"/>
        <v>0</v>
      </c>
      <c r="AG176" s="121">
        <f t="shared" si="196"/>
        <v>0</v>
      </c>
      <c r="AH176" s="121">
        <f t="shared" si="196"/>
        <v>6380.2433231499999</v>
      </c>
      <c r="AI176" s="121">
        <f t="shared" si="196"/>
        <v>0</v>
      </c>
      <c r="AJ176" s="121">
        <f t="shared" si="196"/>
        <v>0</v>
      </c>
      <c r="AK176" s="121">
        <f t="shared" si="196"/>
        <v>0</v>
      </c>
      <c r="AL176" s="121">
        <f t="shared" si="196"/>
        <v>0</v>
      </c>
      <c r="AM176" s="121">
        <f t="shared" si="196"/>
        <v>6369.0973046999998</v>
      </c>
      <c r="AN176" s="121">
        <f t="shared" si="196"/>
        <v>0</v>
      </c>
      <c r="AO176" s="121">
        <f t="shared" si="196"/>
        <v>6826.9471106499996</v>
      </c>
      <c r="AP176" s="121">
        <f t="shared" si="196"/>
        <v>7128.2805228999996</v>
      </c>
      <c r="AQ176" s="121">
        <f t="shared" si="196"/>
        <v>0</v>
      </c>
      <c r="AR176" s="121">
        <f t="shared" si="196"/>
        <v>0</v>
      </c>
      <c r="AS176" s="121">
        <f t="shared" si="196"/>
        <v>0</v>
      </c>
      <c r="AT176" s="121">
        <f t="shared" si="196"/>
        <v>0</v>
      </c>
      <c r="AU176" s="121">
        <f t="shared" si="196"/>
        <v>0</v>
      </c>
      <c r="AV176" s="121">
        <f t="shared" si="196"/>
        <v>0</v>
      </c>
      <c r="AW176" s="121">
        <f t="shared" si="196"/>
        <v>0</v>
      </c>
      <c r="AX176" s="121">
        <f t="shared" si="196"/>
        <v>0</v>
      </c>
      <c r="AY176" s="121">
        <f t="shared" si="196"/>
        <v>6816.32932291</v>
      </c>
      <c r="AZ176" s="121">
        <f t="shared" si="196"/>
        <v>6911.4336383399996</v>
      </c>
      <c r="BA176" s="121">
        <f t="shared" si="196"/>
        <v>0</v>
      </c>
      <c r="BB176" s="121">
        <f t="shared" si="196"/>
        <v>0</v>
      </c>
      <c r="BC176" s="121">
        <f t="shared" si="196"/>
        <v>6927.3308115</v>
      </c>
      <c r="BD176" s="121">
        <f t="shared" si="196"/>
        <v>0</v>
      </c>
      <c r="BE176" s="121">
        <f t="shared" si="196"/>
        <v>0</v>
      </c>
      <c r="BF176" s="121">
        <f t="shared" si="196"/>
        <v>0</v>
      </c>
      <c r="BG176" s="121">
        <f t="shared" si="196"/>
        <v>6786.10973517</v>
      </c>
      <c r="BH176" s="121">
        <f t="shared" si="196"/>
        <v>0</v>
      </c>
      <c r="BI176" s="121">
        <f t="shared" si="196"/>
        <v>0</v>
      </c>
      <c r="BJ176" s="121">
        <f t="shared" si="196"/>
        <v>0</v>
      </c>
      <c r="BK176" s="121">
        <f t="shared" si="196"/>
        <v>0</v>
      </c>
      <c r="BL176" s="121">
        <f t="shared" si="196"/>
        <v>0</v>
      </c>
      <c r="BM176" s="121">
        <f t="shared" si="196"/>
        <v>0</v>
      </c>
      <c r="BN176" s="121">
        <f t="shared" si="196"/>
        <v>6616.2391550599996</v>
      </c>
      <c r="BO176" s="121">
        <f t="shared" ref="BO176:DZ176" si="197">ROUND(IF((OR(BO174=1,BO175=1))=TRUE(),0,BO121/BO110),8)</f>
        <v>6516.3240836599998</v>
      </c>
      <c r="BP176" s="121">
        <f t="shared" si="197"/>
        <v>0</v>
      </c>
      <c r="BQ176" s="121">
        <f t="shared" si="197"/>
        <v>7414.5874077300005</v>
      </c>
      <c r="BR176" s="121">
        <f t="shared" si="197"/>
        <v>6880.2201120700001</v>
      </c>
      <c r="BS176" s="121">
        <f t="shared" si="197"/>
        <v>6885.8237984099997</v>
      </c>
      <c r="BT176" s="121">
        <f t="shared" si="197"/>
        <v>0</v>
      </c>
      <c r="BU176" s="121">
        <f t="shared" si="197"/>
        <v>0</v>
      </c>
      <c r="BV176" s="121">
        <f t="shared" si="197"/>
        <v>0</v>
      </c>
      <c r="BW176" s="121">
        <f t="shared" si="197"/>
        <v>0</v>
      </c>
      <c r="BX176" s="121">
        <f t="shared" si="197"/>
        <v>0</v>
      </c>
      <c r="BY176" s="121">
        <f t="shared" si="197"/>
        <v>6239.9460662299998</v>
      </c>
      <c r="BZ176" s="121">
        <f t="shared" si="197"/>
        <v>0</v>
      </c>
      <c r="CA176" s="121">
        <f t="shared" si="197"/>
        <v>0</v>
      </c>
      <c r="CB176" s="121">
        <f t="shared" si="197"/>
        <v>0</v>
      </c>
      <c r="CC176" s="121">
        <f t="shared" si="197"/>
        <v>0</v>
      </c>
      <c r="CD176" s="121">
        <f t="shared" si="197"/>
        <v>0</v>
      </c>
      <c r="CE176" s="121">
        <f t="shared" si="197"/>
        <v>0</v>
      </c>
      <c r="CF176" s="121">
        <f t="shared" si="197"/>
        <v>0</v>
      </c>
      <c r="CG176" s="121">
        <f t="shared" si="197"/>
        <v>0</v>
      </c>
      <c r="CH176" s="121">
        <f t="shared" si="197"/>
        <v>0</v>
      </c>
      <c r="CI176" s="121">
        <f t="shared" si="197"/>
        <v>6208.5806151999996</v>
      </c>
      <c r="CJ176" s="121">
        <f t="shared" si="197"/>
        <v>6755.9509173300003</v>
      </c>
      <c r="CK176" s="121">
        <f t="shared" si="197"/>
        <v>0</v>
      </c>
      <c r="CL176" s="121">
        <f t="shared" si="197"/>
        <v>0</v>
      </c>
      <c r="CM176" s="121">
        <f t="shared" si="197"/>
        <v>6920.5128957300003</v>
      </c>
      <c r="CN176" s="121">
        <f t="shared" si="197"/>
        <v>0</v>
      </c>
      <c r="CO176" s="121">
        <f t="shared" si="197"/>
        <v>0</v>
      </c>
      <c r="CP176" s="121">
        <f t="shared" si="197"/>
        <v>0</v>
      </c>
      <c r="CQ176" s="121">
        <f t="shared" si="197"/>
        <v>6641.30907776</v>
      </c>
      <c r="CR176" s="121">
        <f t="shared" si="197"/>
        <v>0</v>
      </c>
      <c r="CS176" s="121">
        <f t="shared" si="197"/>
        <v>0</v>
      </c>
      <c r="CT176" s="121">
        <f t="shared" si="197"/>
        <v>0</v>
      </c>
      <c r="CU176" s="121">
        <f t="shared" si="197"/>
        <v>0</v>
      </c>
      <c r="CV176" s="121">
        <f t="shared" si="197"/>
        <v>0</v>
      </c>
      <c r="CW176" s="121">
        <f t="shared" si="197"/>
        <v>0</v>
      </c>
      <c r="CX176" s="121">
        <f t="shared" si="197"/>
        <v>0</v>
      </c>
      <c r="CY176" s="121">
        <f t="shared" si="197"/>
        <v>0</v>
      </c>
      <c r="CZ176" s="121">
        <f t="shared" si="197"/>
        <v>6644.9616995799997</v>
      </c>
      <c r="DA176" s="121">
        <f t="shared" si="197"/>
        <v>0</v>
      </c>
      <c r="DB176" s="121">
        <f t="shared" si="197"/>
        <v>0</v>
      </c>
      <c r="DC176" s="121">
        <f t="shared" si="197"/>
        <v>0</v>
      </c>
      <c r="DD176" s="121">
        <f t="shared" si="197"/>
        <v>0</v>
      </c>
      <c r="DE176" s="121">
        <f t="shared" si="197"/>
        <v>0</v>
      </c>
      <c r="DF176" s="121">
        <f t="shared" si="197"/>
        <v>6598.3587794599998</v>
      </c>
      <c r="DG176" s="121">
        <f t="shared" si="197"/>
        <v>0</v>
      </c>
      <c r="DH176" s="121">
        <f t="shared" si="197"/>
        <v>6518.6730741800002</v>
      </c>
      <c r="DI176" s="121">
        <f t="shared" si="197"/>
        <v>6576.5745218499997</v>
      </c>
      <c r="DJ176" s="121">
        <f t="shared" si="197"/>
        <v>0</v>
      </c>
      <c r="DK176" s="121">
        <f t="shared" si="197"/>
        <v>0</v>
      </c>
      <c r="DL176" s="121">
        <f t="shared" si="197"/>
        <v>6986.7450791800002</v>
      </c>
      <c r="DM176" s="121">
        <f t="shared" si="197"/>
        <v>0</v>
      </c>
      <c r="DN176" s="121">
        <f t="shared" si="197"/>
        <v>6768.5986536</v>
      </c>
      <c r="DO176" s="121">
        <f t="shared" si="197"/>
        <v>6815.39147968</v>
      </c>
      <c r="DP176" s="121">
        <f t="shared" si="197"/>
        <v>0</v>
      </c>
      <c r="DQ176" s="121">
        <f t="shared" si="197"/>
        <v>6659.1415386299996</v>
      </c>
      <c r="DR176" s="121">
        <f t="shared" si="197"/>
        <v>6545.05773039</v>
      </c>
      <c r="DS176" s="121">
        <f t="shared" si="197"/>
        <v>6478.3814591800001</v>
      </c>
      <c r="DT176" s="121">
        <f t="shared" si="197"/>
        <v>0</v>
      </c>
      <c r="DU176" s="121">
        <f t="shared" si="197"/>
        <v>0</v>
      </c>
      <c r="DV176" s="121">
        <f t="shared" si="197"/>
        <v>0</v>
      </c>
      <c r="DW176" s="121">
        <f t="shared" si="197"/>
        <v>0</v>
      </c>
      <c r="DX176" s="121">
        <f t="shared" si="197"/>
        <v>0</v>
      </c>
      <c r="DY176" s="121">
        <f t="shared" si="197"/>
        <v>0</v>
      </c>
      <c r="DZ176" s="121">
        <f t="shared" si="197"/>
        <v>0</v>
      </c>
      <c r="EA176" s="121">
        <f t="shared" ref="EA176:FX176" si="198">ROUND(IF((OR(EA174=1,EA175=1))=TRUE(),0,EA121/EA110),8)</f>
        <v>0</v>
      </c>
      <c r="EB176" s="121">
        <f t="shared" si="198"/>
        <v>6395.6163558899998</v>
      </c>
      <c r="EC176" s="121">
        <f t="shared" si="198"/>
        <v>0</v>
      </c>
      <c r="ED176" s="121">
        <f t="shared" si="198"/>
        <v>0</v>
      </c>
      <c r="EE176" s="121">
        <f t="shared" si="198"/>
        <v>0</v>
      </c>
      <c r="EF176" s="121">
        <f t="shared" si="198"/>
        <v>6496.1566561</v>
      </c>
      <c r="EG176" s="121">
        <f t="shared" si="198"/>
        <v>0</v>
      </c>
      <c r="EH176" s="121">
        <f t="shared" si="198"/>
        <v>0</v>
      </c>
      <c r="EI176" s="121">
        <f t="shared" si="198"/>
        <v>6751.6041162199999</v>
      </c>
      <c r="EJ176" s="121">
        <f t="shared" si="198"/>
        <v>0</v>
      </c>
      <c r="EK176" s="121">
        <f t="shared" si="198"/>
        <v>0</v>
      </c>
      <c r="EL176" s="121">
        <f t="shared" si="198"/>
        <v>0</v>
      </c>
      <c r="EM176" s="121">
        <f t="shared" si="198"/>
        <v>6428.6138294399998</v>
      </c>
      <c r="EN176" s="121">
        <f t="shared" si="198"/>
        <v>6445.7129611700002</v>
      </c>
      <c r="EO176" s="121">
        <f t="shared" si="198"/>
        <v>0</v>
      </c>
      <c r="EP176" s="121">
        <f t="shared" si="198"/>
        <v>0</v>
      </c>
      <c r="EQ176" s="121">
        <f t="shared" si="198"/>
        <v>0</v>
      </c>
      <c r="ER176" s="121">
        <f t="shared" si="198"/>
        <v>0</v>
      </c>
      <c r="ES176" s="121">
        <f t="shared" si="198"/>
        <v>0</v>
      </c>
      <c r="ET176" s="121">
        <f t="shared" si="198"/>
        <v>0</v>
      </c>
      <c r="EU176" s="121">
        <f t="shared" si="198"/>
        <v>6279.2782179400001</v>
      </c>
      <c r="EV176" s="121">
        <f t="shared" si="198"/>
        <v>0</v>
      </c>
      <c r="EW176" s="121">
        <f t="shared" si="198"/>
        <v>0</v>
      </c>
      <c r="EX176" s="121">
        <f t="shared" si="198"/>
        <v>0</v>
      </c>
      <c r="EY176" s="121">
        <f t="shared" si="198"/>
        <v>6395.7425702999999</v>
      </c>
      <c r="EZ176" s="121">
        <f t="shared" si="198"/>
        <v>0</v>
      </c>
      <c r="FA176" s="121">
        <f t="shared" si="198"/>
        <v>0</v>
      </c>
      <c r="FB176" s="121">
        <f t="shared" si="198"/>
        <v>0</v>
      </c>
      <c r="FC176" s="121">
        <f t="shared" si="198"/>
        <v>0</v>
      </c>
      <c r="FD176" s="121">
        <f t="shared" si="198"/>
        <v>0</v>
      </c>
      <c r="FE176" s="121">
        <f t="shared" si="198"/>
        <v>0</v>
      </c>
      <c r="FF176" s="121">
        <f t="shared" si="198"/>
        <v>0</v>
      </c>
      <c r="FG176" s="121">
        <f t="shared" si="198"/>
        <v>0</v>
      </c>
      <c r="FH176" s="121">
        <f t="shared" si="198"/>
        <v>0</v>
      </c>
      <c r="FI176" s="121">
        <f t="shared" si="198"/>
        <v>6708.1980436399999</v>
      </c>
      <c r="FJ176" s="121">
        <f t="shared" si="198"/>
        <v>0</v>
      </c>
      <c r="FK176" s="121">
        <f t="shared" si="198"/>
        <v>6760.2930438399999</v>
      </c>
      <c r="FL176" s="121">
        <f t="shared" si="198"/>
        <v>0</v>
      </c>
      <c r="FM176" s="121">
        <f t="shared" si="198"/>
        <v>0</v>
      </c>
      <c r="FN176" s="121">
        <f t="shared" si="198"/>
        <v>6790.15619272</v>
      </c>
      <c r="FO176" s="121">
        <f t="shared" si="198"/>
        <v>0</v>
      </c>
      <c r="FP176" s="121">
        <f t="shared" si="198"/>
        <v>6861.6560750500003</v>
      </c>
      <c r="FQ176" s="121">
        <f t="shared" si="198"/>
        <v>6639.6998439600002</v>
      </c>
      <c r="FR176" s="121">
        <f t="shared" si="198"/>
        <v>0</v>
      </c>
      <c r="FS176" s="121">
        <f t="shared" si="198"/>
        <v>0</v>
      </c>
      <c r="FT176" s="121">
        <f t="shared" si="198"/>
        <v>0</v>
      </c>
      <c r="FU176" s="121">
        <f t="shared" si="198"/>
        <v>6779.93925261</v>
      </c>
      <c r="FV176" s="121">
        <f t="shared" si="198"/>
        <v>6538.5512603799998</v>
      </c>
      <c r="FW176" s="121">
        <f t="shared" si="198"/>
        <v>0</v>
      </c>
      <c r="FX176" s="121">
        <f t="shared" si="198"/>
        <v>0</v>
      </c>
      <c r="FY176" s="42"/>
      <c r="FZ176" s="61"/>
      <c r="GA176" s="42"/>
      <c r="GB176" s="42"/>
      <c r="GC176" s="42"/>
      <c r="GD176" s="42"/>
      <c r="GE176" s="5"/>
      <c r="GF176" s="5"/>
      <c r="GG176" s="5"/>
      <c r="GH176" s="5"/>
      <c r="GI176" s="5"/>
      <c r="GJ176" s="5"/>
      <c r="GK176" s="5"/>
      <c r="GL176" s="5"/>
      <c r="GM176" s="5"/>
      <c r="GN176" s="50"/>
      <c r="GO176" s="50"/>
      <c r="GP176" s="50"/>
      <c r="GQ176" s="50"/>
      <c r="GR176" s="50"/>
      <c r="GS176" s="50"/>
      <c r="GT176" s="50"/>
      <c r="GU176" s="50"/>
      <c r="GV176" s="50"/>
      <c r="GW176" s="50"/>
      <c r="GX176" s="50"/>
      <c r="GY176" s="50"/>
    </row>
    <row r="177" spans="1:256" x14ac:dyDescent="0.2">
      <c r="A177" s="44"/>
      <c r="B177" s="2" t="s">
        <v>491</v>
      </c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3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  <c r="DB177" s="42"/>
      <c r="DC177" s="42"/>
      <c r="DD177" s="42"/>
      <c r="DE177" s="42"/>
      <c r="DF177" s="42"/>
      <c r="DG177" s="42"/>
      <c r="DH177" s="42"/>
      <c r="DI177" s="42"/>
      <c r="DJ177" s="42"/>
      <c r="DK177" s="42"/>
      <c r="DL177" s="42"/>
      <c r="DM177" s="42"/>
      <c r="DN177" s="42"/>
      <c r="DO177" s="42"/>
      <c r="DP177" s="42"/>
      <c r="DQ177" s="42"/>
      <c r="DR177" s="42"/>
      <c r="DS177" s="42"/>
      <c r="DT177" s="42"/>
      <c r="DU177" s="42"/>
      <c r="DV177" s="42"/>
      <c r="DW177" s="42"/>
      <c r="DX177" s="42"/>
      <c r="DY177" s="42"/>
      <c r="DZ177" s="42"/>
      <c r="EA177" s="42"/>
      <c r="EB177" s="42"/>
      <c r="EC177" s="42"/>
      <c r="ED177" s="42"/>
      <c r="EE177" s="42"/>
      <c r="EF177" s="42"/>
      <c r="EG177" s="42"/>
      <c r="EH177" s="42"/>
      <c r="EI177" s="42"/>
      <c r="EJ177" s="42"/>
      <c r="EK177" s="42"/>
      <c r="EL177" s="42"/>
      <c r="EM177" s="42"/>
      <c r="EN177" s="42"/>
      <c r="EO177" s="42"/>
      <c r="EP177" s="42"/>
      <c r="EQ177" s="42"/>
      <c r="ER177" s="42"/>
      <c r="ES177" s="42"/>
      <c r="ET177" s="42"/>
      <c r="EU177" s="42"/>
      <c r="EV177" s="42"/>
      <c r="EW177" s="42"/>
      <c r="EX177" s="42"/>
      <c r="EY177" s="42"/>
      <c r="EZ177" s="42"/>
      <c r="FA177" s="42"/>
      <c r="FB177" s="42"/>
      <c r="FC177" s="42"/>
      <c r="FD177" s="42"/>
      <c r="FE177" s="42"/>
      <c r="FF177" s="42"/>
      <c r="FG177" s="42"/>
      <c r="FH177" s="42"/>
      <c r="FI177" s="42"/>
      <c r="FJ177" s="42"/>
      <c r="FK177" s="42"/>
      <c r="FL177" s="42"/>
      <c r="FM177" s="42"/>
      <c r="FN177" s="42"/>
      <c r="FO177" s="42"/>
      <c r="FP177" s="42"/>
      <c r="FQ177" s="42"/>
      <c r="FR177" s="42"/>
      <c r="FS177" s="42"/>
      <c r="FT177" s="42"/>
      <c r="FU177" s="42"/>
      <c r="FV177" s="42"/>
      <c r="FW177" s="42"/>
      <c r="FX177" s="42"/>
      <c r="FY177" s="42"/>
      <c r="FZ177" s="42"/>
      <c r="GA177" s="42"/>
      <c r="GB177" s="42"/>
      <c r="GC177" s="42"/>
      <c r="GD177" s="42"/>
      <c r="GE177" s="5"/>
      <c r="GF177" s="5"/>
      <c r="GG177" s="5"/>
      <c r="GH177" s="5"/>
      <c r="GI177" s="5"/>
      <c r="GJ177" s="5"/>
      <c r="GK177" s="5"/>
      <c r="GL177" s="5"/>
      <c r="GM177" s="5"/>
      <c r="GN177" s="120"/>
      <c r="GO177" s="120"/>
      <c r="GP177" s="120"/>
      <c r="GQ177" s="120"/>
      <c r="GR177" s="120"/>
      <c r="GS177" s="120"/>
      <c r="GT177" s="120"/>
      <c r="GU177" s="120"/>
      <c r="GV177" s="120"/>
      <c r="GW177" s="120"/>
      <c r="GX177" s="120"/>
      <c r="GY177" s="120"/>
    </row>
    <row r="178" spans="1:256" x14ac:dyDescent="0.2">
      <c r="A178" s="3" t="s">
        <v>492</v>
      </c>
      <c r="B178" s="2" t="s">
        <v>493</v>
      </c>
      <c r="C178" s="112">
        <f t="shared" ref="C178:BO178" si="199">ROUND(IF((OR(C174=1,C175=1))=TRUE(),0,((1027-459)*0.00020599)+1.1215),4)</f>
        <v>1.2384999999999999</v>
      </c>
      <c r="D178" s="112">
        <f t="shared" si="199"/>
        <v>0</v>
      </c>
      <c r="E178" s="112">
        <f t="shared" si="199"/>
        <v>1.2384999999999999</v>
      </c>
      <c r="F178" s="112">
        <f t="shared" si="199"/>
        <v>0</v>
      </c>
      <c r="G178" s="112">
        <f t="shared" si="199"/>
        <v>0</v>
      </c>
      <c r="H178" s="112">
        <f t="shared" si="199"/>
        <v>0</v>
      </c>
      <c r="I178" s="112">
        <f t="shared" si="199"/>
        <v>1.2384999999999999</v>
      </c>
      <c r="J178" s="112">
        <f t="shared" si="199"/>
        <v>1.2384999999999999</v>
      </c>
      <c r="K178" s="112">
        <f t="shared" si="199"/>
        <v>0</v>
      </c>
      <c r="L178" s="112">
        <f t="shared" si="199"/>
        <v>1.2384999999999999</v>
      </c>
      <c r="M178" s="112">
        <f t="shared" si="199"/>
        <v>1.2384999999999999</v>
      </c>
      <c r="N178" s="112">
        <f t="shared" si="199"/>
        <v>0</v>
      </c>
      <c r="O178" s="112">
        <f t="shared" si="199"/>
        <v>0</v>
      </c>
      <c r="P178" s="112">
        <f t="shared" si="199"/>
        <v>0</v>
      </c>
      <c r="Q178" s="112">
        <f t="shared" si="199"/>
        <v>1.2384999999999999</v>
      </c>
      <c r="R178" s="112">
        <f t="shared" si="199"/>
        <v>0</v>
      </c>
      <c r="S178" s="112">
        <f t="shared" si="199"/>
        <v>1.2384999999999999</v>
      </c>
      <c r="T178" s="112">
        <f t="shared" si="199"/>
        <v>0</v>
      </c>
      <c r="U178" s="112">
        <f t="shared" si="199"/>
        <v>0</v>
      </c>
      <c r="V178" s="112">
        <f t="shared" si="199"/>
        <v>0</v>
      </c>
      <c r="W178" s="112">
        <f t="shared" si="199"/>
        <v>0</v>
      </c>
      <c r="X178" s="112">
        <f t="shared" si="199"/>
        <v>0</v>
      </c>
      <c r="Y178" s="112">
        <f t="shared" si="199"/>
        <v>1.2384999999999999</v>
      </c>
      <c r="Z178" s="112">
        <f t="shared" si="199"/>
        <v>0</v>
      </c>
      <c r="AA178" s="112">
        <f t="shared" si="199"/>
        <v>0</v>
      </c>
      <c r="AB178" s="112">
        <f t="shared" si="199"/>
        <v>0</v>
      </c>
      <c r="AC178" s="112">
        <f t="shared" si="199"/>
        <v>0</v>
      </c>
      <c r="AD178" s="112">
        <f t="shared" si="199"/>
        <v>0</v>
      </c>
      <c r="AE178" s="112">
        <f t="shared" si="199"/>
        <v>0</v>
      </c>
      <c r="AF178" s="112">
        <f t="shared" si="199"/>
        <v>0</v>
      </c>
      <c r="AG178" s="112">
        <f t="shared" si="199"/>
        <v>0</v>
      </c>
      <c r="AH178" s="112">
        <f t="shared" si="199"/>
        <v>1.2384999999999999</v>
      </c>
      <c r="AI178" s="112">
        <f t="shared" si="199"/>
        <v>0</v>
      </c>
      <c r="AJ178" s="112">
        <f t="shared" si="199"/>
        <v>0</v>
      </c>
      <c r="AK178" s="112">
        <f t="shared" si="199"/>
        <v>0</v>
      </c>
      <c r="AL178" s="112">
        <f t="shared" si="199"/>
        <v>0</v>
      </c>
      <c r="AM178" s="112">
        <f t="shared" si="199"/>
        <v>1.2384999999999999</v>
      </c>
      <c r="AN178" s="112">
        <f t="shared" si="199"/>
        <v>0</v>
      </c>
      <c r="AO178" s="112">
        <f t="shared" si="199"/>
        <v>1.2384999999999999</v>
      </c>
      <c r="AP178" s="112">
        <f t="shared" si="199"/>
        <v>1.2384999999999999</v>
      </c>
      <c r="AQ178" s="112">
        <f t="shared" si="199"/>
        <v>0</v>
      </c>
      <c r="AR178" s="112">
        <f t="shared" si="199"/>
        <v>0</v>
      </c>
      <c r="AS178" s="112">
        <f t="shared" si="199"/>
        <v>0</v>
      </c>
      <c r="AT178" s="112">
        <f t="shared" si="199"/>
        <v>0</v>
      </c>
      <c r="AU178" s="112">
        <f t="shared" si="199"/>
        <v>0</v>
      </c>
      <c r="AV178" s="112">
        <f t="shared" si="199"/>
        <v>0</v>
      </c>
      <c r="AW178" s="112">
        <f t="shared" si="199"/>
        <v>0</v>
      </c>
      <c r="AX178" s="112">
        <f t="shared" si="199"/>
        <v>0</v>
      </c>
      <c r="AY178" s="112">
        <f t="shared" si="199"/>
        <v>1.2384999999999999</v>
      </c>
      <c r="AZ178" s="112">
        <f t="shared" si="199"/>
        <v>1.2384999999999999</v>
      </c>
      <c r="BA178" s="112">
        <f t="shared" si="199"/>
        <v>0</v>
      </c>
      <c r="BB178" s="112">
        <f t="shared" si="199"/>
        <v>0</v>
      </c>
      <c r="BC178" s="112">
        <f t="shared" si="199"/>
        <v>1.2384999999999999</v>
      </c>
      <c r="BD178" s="112">
        <f t="shared" si="199"/>
        <v>0</v>
      </c>
      <c r="BE178" s="112">
        <f t="shared" si="199"/>
        <v>0</v>
      </c>
      <c r="BF178" s="112">
        <f t="shared" si="199"/>
        <v>0</v>
      </c>
      <c r="BG178" s="112">
        <f t="shared" si="199"/>
        <v>1.2384999999999999</v>
      </c>
      <c r="BH178" s="112">
        <f t="shared" si="199"/>
        <v>0</v>
      </c>
      <c r="BI178" s="112">
        <f t="shared" si="199"/>
        <v>0</v>
      </c>
      <c r="BJ178" s="112">
        <f t="shared" si="199"/>
        <v>0</v>
      </c>
      <c r="BK178" s="112">
        <f t="shared" si="199"/>
        <v>0</v>
      </c>
      <c r="BL178" s="112">
        <f t="shared" si="199"/>
        <v>0</v>
      </c>
      <c r="BM178" s="112">
        <f t="shared" si="199"/>
        <v>0</v>
      </c>
      <c r="BN178" s="112">
        <f t="shared" si="199"/>
        <v>1.2384999999999999</v>
      </c>
      <c r="BO178" s="112">
        <f t="shared" si="199"/>
        <v>1.2384999999999999</v>
      </c>
      <c r="BP178" s="112">
        <f t="shared" ref="BP178:EA178" si="200">ROUND(IF((OR(BP174=1,BP175=1))=TRUE(),0,((1027-459)*0.00020599)+1.1215),4)</f>
        <v>0</v>
      </c>
      <c r="BQ178" s="112">
        <f t="shared" si="200"/>
        <v>1.2384999999999999</v>
      </c>
      <c r="BR178" s="112">
        <f t="shared" si="200"/>
        <v>1.2384999999999999</v>
      </c>
      <c r="BS178" s="112">
        <f t="shared" si="200"/>
        <v>1.2384999999999999</v>
      </c>
      <c r="BT178" s="112">
        <f t="shared" si="200"/>
        <v>0</v>
      </c>
      <c r="BU178" s="112">
        <f t="shared" si="200"/>
        <v>0</v>
      </c>
      <c r="BV178" s="112">
        <f t="shared" si="200"/>
        <v>0</v>
      </c>
      <c r="BW178" s="112">
        <f t="shared" si="200"/>
        <v>0</v>
      </c>
      <c r="BX178" s="112">
        <f t="shared" si="200"/>
        <v>0</v>
      </c>
      <c r="BY178" s="112">
        <f t="shared" si="200"/>
        <v>1.2384999999999999</v>
      </c>
      <c r="BZ178" s="112">
        <f t="shared" si="200"/>
        <v>0</v>
      </c>
      <c r="CA178" s="112">
        <f t="shared" si="200"/>
        <v>0</v>
      </c>
      <c r="CB178" s="112">
        <f t="shared" si="200"/>
        <v>0</v>
      </c>
      <c r="CC178" s="112">
        <f t="shared" si="200"/>
        <v>0</v>
      </c>
      <c r="CD178" s="112">
        <f t="shared" si="200"/>
        <v>0</v>
      </c>
      <c r="CE178" s="112">
        <f t="shared" si="200"/>
        <v>0</v>
      </c>
      <c r="CF178" s="112">
        <f t="shared" si="200"/>
        <v>0</v>
      </c>
      <c r="CG178" s="112">
        <f t="shared" si="200"/>
        <v>0</v>
      </c>
      <c r="CH178" s="112">
        <f t="shared" si="200"/>
        <v>0</v>
      </c>
      <c r="CI178" s="112">
        <f t="shared" si="200"/>
        <v>1.2384999999999999</v>
      </c>
      <c r="CJ178" s="112">
        <f t="shared" si="200"/>
        <v>1.2384999999999999</v>
      </c>
      <c r="CK178" s="112">
        <f t="shared" si="200"/>
        <v>0</v>
      </c>
      <c r="CL178" s="112">
        <f t="shared" si="200"/>
        <v>0</v>
      </c>
      <c r="CM178" s="112">
        <f t="shared" si="200"/>
        <v>1.2384999999999999</v>
      </c>
      <c r="CN178" s="112">
        <f t="shared" si="200"/>
        <v>0</v>
      </c>
      <c r="CO178" s="112">
        <f t="shared" si="200"/>
        <v>0</v>
      </c>
      <c r="CP178" s="112">
        <f t="shared" si="200"/>
        <v>0</v>
      </c>
      <c r="CQ178" s="112">
        <f t="shared" si="200"/>
        <v>1.2384999999999999</v>
      </c>
      <c r="CR178" s="112">
        <f t="shared" si="200"/>
        <v>0</v>
      </c>
      <c r="CS178" s="112">
        <f t="shared" si="200"/>
        <v>0</v>
      </c>
      <c r="CT178" s="112">
        <f t="shared" si="200"/>
        <v>0</v>
      </c>
      <c r="CU178" s="112">
        <f t="shared" si="200"/>
        <v>0</v>
      </c>
      <c r="CV178" s="112">
        <f t="shared" si="200"/>
        <v>0</v>
      </c>
      <c r="CW178" s="112">
        <f t="shared" si="200"/>
        <v>0</v>
      </c>
      <c r="CX178" s="112">
        <f t="shared" si="200"/>
        <v>0</v>
      </c>
      <c r="CY178" s="112">
        <f t="shared" si="200"/>
        <v>0</v>
      </c>
      <c r="CZ178" s="112">
        <f t="shared" si="200"/>
        <v>1.2384999999999999</v>
      </c>
      <c r="DA178" s="112">
        <f t="shared" si="200"/>
        <v>0</v>
      </c>
      <c r="DB178" s="112">
        <f t="shared" si="200"/>
        <v>0</v>
      </c>
      <c r="DC178" s="112">
        <f t="shared" si="200"/>
        <v>0</v>
      </c>
      <c r="DD178" s="112">
        <f t="shared" si="200"/>
        <v>0</v>
      </c>
      <c r="DE178" s="112">
        <f t="shared" si="200"/>
        <v>0</v>
      </c>
      <c r="DF178" s="112">
        <f t="shared" si="200"/>
        <v>1.2384999999999999</v>
      </c>
      <c r="DG178" s="112">
        <f t="shared" si="200"/>
        <v>0</v>
      </c>
      <c r="DH178" s="112">
        <f t="shared" si="200"/>
        <v>1.2384999999999999</v>
      </c>
      <c r="DI178" s="112">
        <f t="shared" si="200"/>
        <v>1.2384999999999999</v>
      </c>
      <c r="DJ178" s="112">
        <f t="shared" si="200"/>
        <v>0</v>
      </c>
      <c r="DK178" s="112">
        <f t="shared" si="200"/>
        <v>0</v>
      </c>
      <c r="DL178" s="112">
        <f t="shared" si="200"/>
        <v>1.2384999999999999</v>
      </c>
      <c r="DM178" s="112">
        <f t="shared" si="200"/>
        <v>0</v>
      </c>
      <c r="DN178" s="112">
        <f t="shared" si="200"/>
        <v>1.2384999999999999</v>
      </c>
      <c r="DO178" s="112">
        <f t="shared" si="200"/>
        <v>1.2384999999999999</v>
      </c>
      <c r="DP178" s="112">
        <f t="shared" si="200"/>
        <v>0</v>
      </c>
      <c r="DQ178" s="112">
        <f t="shared" si="200"/>
        <v>1.2384999999999999</v>
      </c>
      <c r="DR178" s="112">
        <f t="shared" si="200"/>
        <v>1.2384999999999999</v>
      </c>
      <c r="DS178" s="112">
        <f t="shared" si="200"/>
        <v>1.2384999999999999</v>
      </c>
      <c r="DT178" s="112">
        <f t="shared" si="200"/>
        <v>0</v>
      </c>
      <c r="DU178" s="112">
        <f t="shared" si="200"/>
        <v>0</v>
      </c>
      <c r="DV178" s="112">
        <f t="shared" si="200"/>
        <v>0</v>
      </c>
      <c r="DW178" s="112">
        <f t="shared" si="200"/>
        <v>0</v>
      </c>
      <c r="DX178" s="112">
        <f t="shared" si="200"/>
        <v>0</v>
      </c>
      <c r="DY178" s="112">
        <f t="shared" si="200"/>
        <v>0</v>
      </c>
      <c r="DZ178" s="112">
        <f t="shared" si="200"/>
        <v>0</v>
      </c>
      <c r="EA178" s="112">
        <f t="shared" si="200"/>
        <v>0</v>
      </c>
      <c r="EB178" s="112">
        <f t="shared" ref="EB178:FX178" si="201">ROUND(IF((OR(EB174=1,EB175=1))=TRUE(),0,((1027-459)*0.00020599)+1.1215),4)</f>
        <v>1.2384999999999999</v>
      </c>
      <c r="EC178" s="112">
        <f t="shared" si="201"/>
        <v>0</v>
      </c>
      <c r="ED178" s="112">
        <f t="shared" si="201"/>
        <v>0</v>
      </c>
      <c r="EE178" s="112">
        <f t="shared" si="201"/>
        <v>0</v>
      </c>
      <c r="EF178" s="112">
        <f t="shared" si="201"/>
        <v>1.2384999999999999</v>
      </c>
      <c r="EG178" s="112">
        <f t="shared" si="201"/>
        <v>0</v>
      </c>
      <c r="EH178" s="112">
        <f t="shared" si="201"/>
        <v>0</v>
      </c>
      <c r="EI178" s="112">
        <f t="shared" si="201"/>
        <v>1.2384999999999999</v>
      </c>
      <c r="EJ178" s="112">
        <f t="shared" si="201"/>
        <v>0</v>
      </c>
      <c r="EK178" s="112">
        <f t="shared" si="201"/>
        <v>0</v>
      </c>
      <c r="EL178" s="112">
        <f t="shared" si="201"/>
        <v>0</v>
      </c>
      <c r="EM178" s="112">
        <f t="shared" si="201"/>
        <v>1.2384999999999999</v>
      </c>
      <c r="EN178" s="112">
        <f t="shared" si="201"/>
        <v>1.2384999999999999</v>
      </c>
      <c r="EO178" s="112">
        <f t="shared" si="201"/>
        <v>0</v>
      </c>
      <c r="EP178" s="112">
        <f t="shared" si="201"/>
        <v>0</v>
      </c>
      <c r="EQ178" s="112">
        <f t="shared" si="201"/>
        <v>0</v>
      </c>
      <c r="ER178" s="112">
        <f t="shared" si="201"/>
        <v>0</v>
      </c>
      <c r="ES178" s="112">
        <f t="shared" si="201"/>
        <v>0</v>
      </c>
      <c r="ET178" s="112">
        <f t="shared" si="201"/>
        <v>0</v>
      </c>
      <c r="EU178" s="112">
        <f t="shared" si="201"/>
        <v>1.2384999999999999</v>
      </c>
      <c r="EV178" s="112">
        <f t="shared" si="201"/>
        <v>0</v>
      </c>
      <c r="EW178" s="112">
        <f t="shared" si="201"/>
        <v>0</v>
      </c>
      <c r="EX178" s="112">
        <f t="shared" si="201"/>
        <v>0</v>
      </c>
      <c r="EY178" s="112">
        <f t="shared" si="201"/>
        <v>1.2384999999999999</v>
      </c>
      <c r="EZ178" s="112">
        <f t="shared" si="201"/>
        <v>0</v>
      </c>
      <c r="FA178" s="112">
        <f t="shared" si="201"/>
        <v>0</v>
      </c>
      <c r="FB178" s="112">
        <f t="shared" si="201"/>
        <v>0</v>
      </c>
      <c r="FC178" s="112">
        <f t="shared" si="201"/>
        <v>0</v>
      </c>
      <c r="FD178" s="112">
        <f t="shared" si="201"/>
        <v>0</v>
      </c>
      <c r="FE178" s="112">
        <f t="shared" si="201"/>
        <v>0</v>
      </c>
      <c r="FF178" s="112">
        <f t="shared" si="201"/>
        <v>0</v>
      </c>
      <c r="FG178" s="112">
        <f t="shared" si="201"/>
        <v>0</v>
      </c>
      <c r="FH178" s="112">
        <f t="shared" si="201"/>
        <v>0</v>
      </c>
      <c r="FI178" s="112">
        <f t="shared" si="201"/>
        <v>1.2384999999999999</v>
      </c>
      <c r="FJ178" s="112">
        <f t="shared" si="201"/>
        <v>0</v>
      </c>
      <c r="FK178" s="112">
        <f t="shared" si="201"/>
        <v>1.2384999999999999</v>
      </c>
      <c r="FL178" s="112">
        <f t="shared" si="201"/>
        <v>0</v>
      </c>
      <c r="FM178" s="112">
        <f t="shared" si="201"/>
        <v>0</v>
      </c>
      <c r="FN178" s="112">
        <f t="shared" si="201"/>
        <v>1.2384999999999999</v>
      </c>
      <c r="FO178" s="112">
        <f t="shared" si="201"/>
        <v>0</v>
      </c>
      <c r="FP178" s="112">
        <f t="shared" si="201"/>
        <v>1.2384999999999999</v>
      </c>
      <c r="FQ178" s="112">
        <f t="shared" si="201"/>
        <v>1.2384999999999999</v>
      </c>
      <c r="FR178" s="112">
        <f t="shared" si="201"/>
        <v>0</v>
      </c>
      <c r="FS178" s="112">
        <f t="shared" si="201"/>
        <v>0</v>
      </c>
      <c r="FT178" s="112">
        <f t="shared" si="201"/>
        <v>0</v>
      </c>
      <c r="FU178" s="112">
        <f t="shared" si="201"/>
        <v>1.2384999999999999</v>
      </c>
      <c r="FV178" s="112">
        <f t="shared" si="201"/>
        <v>1.2384999999999999</v>
      </c>
      <c r="FW178" s="112">
        <f t="shared" si="201"/>
        <v>0</v>
      </c>
      <c r="FX178" s="112">
        <f t="shared" si="201"/>
        <v>0</v>
      </c>
      <c r="FY178" s="121"/>
      <c r="FZ178" s="61"/>
      <c r="GA178" s="61"/>
      <c r="GB178" s="42"/>
      <c r="GC178" s="42"/>
      <c r="GD178" s="42"/>
      <c r="GE178" s="5"/>
      <c r="GF178" s="5"/>
      <c r="GG178" s="5"/>
      <c r="GH178" s="5"/>
      <c r="GI178" s="5"/>
      <c r="GJ178" s="5"/>
      <c r="GK178" s="5"/>
      <c r="GL178" s="5"/>
      <c r="GM178" s="5"/>
    </row>
    <row r="179" spans="1:256" x14ac:dyDescent="0.2">
      <c r="A179" s="44"/>
      <c r="B179" s="2" t="s">
        <v>494</v>
      </c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3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  <c r="DB179" s="42"/>
      <c r="DC179" s="42"/>
      <c r="DD179" s="42"/>
      <c r="DE179" s="42"/>
      <c r="DF179" s="42"/>
      <c r="DG179" s="42"/>
      <c r="DH179" s="42"/>
      <c r="DI179" s="42"/>
      <c r="DJ179" s="42"/>
      <c r="DK179" s="42"/>
      <c r="DL179" s="42"/>
      <c r="DM179" s="42"/>
      <c r="DN179" s="42"/>
      <c r="DO179" s="42"/>
      <c r="DP179" s="42"/>
      <c r="DQ179" s="42"/>
      <c r="DR179" s="42"/>
      <c r="DS179" s="42"/>
      <c r="DT179" s="42"/>
      <c r="DU179" s="42"/>
      <c r="DV179" s="42"/>
      <c r="DW179" s="42"/>
      <c r="DX179" s="42"/>
      <c r="DY179" s="42"/>
      <c r="DZ179" s="42"/>
      <c r="EA179" s="42"/>
      <c r="EB179" s="42"/>
      <c r="EC179" s="42"/>
      <c r="ED179" s="42"/>
      <c r="EE179" s="42"/>
      <c r="EF179" s="42"/>
      <c r="EG179" s="42"/>
      <c r="EH179" s="42"/>
      <c r="EI179" s="42"/>
      <c r="EJ179" s="42"/>
      <c r="EK179" s="42"/>
      <c r="EL179" s="42"/>
      <c r="EM179" s="42"/>
      <c r="EN179" s="42"/>
      <c r="EO179" s="42"/>
      <c r="EP179" s="42"/>
      <c r="EQ179" s="42"/>
      <c r="ER179" s="42"/>
      <c r="ES179" s="42"/>
      <c r="ET179" s="42"/>
      <c r="EU179" s="42"/>
      <c r="EV179" s="42"/>
      <c r="EW179" s="42"/>
      <c r="EX179" s="42"/>
      <c r="EY179" s="42"/>
      <c r="EZ179" s="42"/>
      <c r="FA179" s="42"/>
      <c r="FB179" s="42"/>
      <c r="FC179" s="42"/>
      <c r="FD179" s="42"/>
      <c r="FE179" s="42"/>
      <c r="FF179" s="42"/>
      <c r="FG179" s="42"/>
      <c r="FH179" s="42"/>
      <c r="FI179" s="42"/>
      <c r="FJ179" s="42"/>
      <c r="FK179" s="42"/>
      <c r="FL179" s="42"/>
      <c r="FM179" s="42"/>
      <c r="FN179" s="42"/>
      <c r="FO179" s="42"/>
      <c r="FP179" s="42"/>
      <c r="FQ179" s="42"/>
      <c r="FR179" s="42"/>
      <c r="FS179" s="42"/>
      <c r="FT179" s="42"/>
      <c r="FU179" s="42"/>
      <c r="FV179" s="42"/>
      <c r="FW179" s="42"/>
      <c r="FX179" s="42"/>
      <c r="FY179" s="42"/>
      <c r="FZ179" s="42"/>
      <c r="GA179" s="42"/>
      <c r="GB179" s="42"/>
      <c r="GC179" s="42"/>
      <c r="GD179" s="42"/>
      <c r="GE179" s="5"/>
      <c r="GF179" s="5"/>
      <c r="GG179" s="5"/>
      <c r="GH179" s="5"/>
      <c r="GI179" s="5"/>
      <c r="GJ179" s="5"/>
      <c r="GK179" s="5"/>
      <c r="GL179" s="5"/>
      <c r="GM179" s="5"/>
    </row>
    <row r="180" spans="1:256" x14ac:dyDescent="0.2">
      <c r="A180" s="3" t="s">
        <v>495</v>
      </c>
      <c r="B180" s="2" t="s">
        <v>496</v>
      </c>
      <c r="C180" s="61">
        <f>ROUND(IF((OR(C174=1,C175=1))=TRUE(),0,C176*C178),8)</f>
        <v>8664.7887062400005</v>
      </c>
      <c r="D180" s="61">
        <f t="shared" ref="D180:BO180" si="202">ROUND(IF((OR(D174=1,D175=1))=TRUE(),0,D176*D178),8)</f>
        <v>0</v>
      </c>
      <c r="E180" s="61">
        <f t="shared" si="202"/>
        <v>8594.2002030200001</v>
      </c>
      <c r="F180" s="61">
        <f t="shared" si="202"/>
        <v>0</v>
      </c>
      <c r="G180" s="61">
        <f t="shared" si="202"/>
        <v>0</v>
      </c>
      <c r="H180" s="61">
        <f t="shared" si="202"/>
        <v>0</v>
      </c>
      <c r="I180" s="61">
        <f t="shared" si="202"/>
        <v>8607.8475066200008</v>
      </c>
      <c r="J180" s="61">
        <f t="shared" si="202"/>
        <v>8054.0801921800003</v>
      </c>
      <c r="K180" s="61">
        <f t="shared" si="202"/>
        <v>0</v>
      </c>
      <c r="L180" s="61">
        <f t="shared" si="202"/>
        <v>8753.1741386499998</v>
      </c>
      <c r="M180" s="61">
        <f t="shared" si="202"/>
        <v>8730.6884365400001</v>
      </c>
      <c r="N180" s="61">
        <f t="shared" si="202"/>
        <v>0</v>
      </c>
      <c r="O180" s="61">
        <f t="shared" si="202"/>
        <v>0</v>
      </c>
      <c r="P180" s="61">
        <f t="shared" si="202"/>
        <v>0</v>
      </c>
      <c r="Q180" s="61">
        <f t="shared" si="202"/>
        <v>8815.2766793200008</v>
      </c>
      <c r="R180" s="61">
        <f t="shared" si="202"/>
        <v>0</v>
      </c>
      <c r="S180" s="61">
        <f t="shared" si="202"/>
        <v>8357.8683889299991</v>
      </c>
      <c r="T180" s="61">
        <f t="shared" si="202"/>
        <v>0</v>
      </c>
      <c r="U180" s="61">
        <f t="shared" si="202"/>
        <v>0</v>
      </c>
      <c r="V180" s="61">
        <f t="shared" si="202"/>
        <v>0</v>
      </c>
      <c r="W180" s="40">
        <f t="shared" si="202"/>
        <v>0</v>
      </c>
      <c r="X180" s="61">
        <f t="shared" si="202"/>
        <v>0</v>
      </c>
      <c r="Y180" s="61">
        <f t="shared" si="202"/>
        <v>7649.8354513499999</v>
      </c>
      <c r="Z180" s="61">
        <f t="shared" si="202"/>
        <v>0</v>
      </c>
      <c r="AA180" s="61">
        <f t="shared" si="202"/>
        <v>0</v>
      </c>
      <c r="AB180" s="61">
        <f t="shared" si="202"/>
        <v>0</v>
      </c>
      <c r="AC180" s="61">
        <f t="shared" si="202"/>
        <v>0</v>
      </c>
      <c r="AD180" s="61">
        <f t="shared" si="202"/>
        <v>0</v>
      </c>
      <c r="AE180" s="61">
        <f t="shared" si="202"/>
        <v>0</v>
      </c>
      <c r="AF180" s="61">
        <f t="shared" si="202"/>
        <v>0</v>
      </c>
      <c r="AG180" s="61">
        <f t="shared" si="202"/>
        <v>0</v>
      </c>
      <c r="AH180" s="61">
        <f t="shared" si="202"/>
        <v>7901.9313557200003</v>
      </c>
      <c r="AI180" s="61">
        <f t="shared" si="202"/>
        <v>0</v>
      </c>
      <c r="AJ180" s="61">
        <f t="shared" si="202"/>
        <v>0</v>
      </c>
      <c r="AK180" s="61">
        <f t="shared" si="202"/>
        <v>0</v>
      </c>
      <c r="AL180" s="61">
        <f t="shared" si="202"/>
        <v>0</v>
      </c>
      <c r="AM180" s="61">
        <f t="shared" si="202"/>
        <v>7888.1270118700004</v>
      </c>
      <c r="AN180" s="61">
        <f t="shared" si="202"/>
        <v>0</v>
      </c>
      <c r="AO180" s="61">
        <f t="shared" si="202"/>
        <v>8455.1739965399993</v>
      </c>
      <c r="AP180" s="61">
        <f t="shared" si="202"/>
        <v>8828.3754276100008</v>
      </c>
      <c r="AQ180" s="61">
        <f t="shared" si="202"/>
        <v>0</v>
      </c>
      <c r="AR180" s="61">
        <f t="shared" si="202"/>
        <v>0</v>
      </c>
      <c r="AS180" s="61">
        <f t="shared" si="202"/>
        <v>0</v>
      </c>
      <c r="AT180" s="61">
        <f t="shared" si="202"/>
        <v>0</v>
      </c>
      <c r="AU180" s="61">
        <f t="shared" si="202"/>
        <v>0</v>
      </c>
      <c r="AV180" s="61">
        <f t="shared" si="202"/>
        <v>0</v>
      </c>
      <c r="AW180" s="61">
        <f t="shared" si="202"/>
        <v>0</v>
      </c>
      <c r="AX180" s="61">
        <f t="shared" si="202"/>
        <v>0</v>
      </c>
      <c r="AY180" s="61">
        <f t="shared" si="202"/>
        <v>8442.0238664200006</v>
      </c>
      <c r="AZ180" s="61">
        <f t="shared" si="202"/>
        <v>8559.8105610799994</v>
      </c>
      <c r="BA180" s="61">
        <f t="shared" si="202"/>
        <v>0</v>
      </c>
      <c r="BB180" s="61">
        <f t="shared" si="202"/>
        <v>0</v>
      </c>
      <c r="BC180" s="61">
        <f t="shared" si="202"/>
        <v>8579.4992100399995</v>
      </c>
      <c r="BD180" s="61">
        <f t="shared" si="202"/>
        <v>0</v>
      </c>
      <c r="BE180" s="61">
        <f t="shared" si="202"/>
        <v>0</v>
      </c>
      <c r="BF180" s="61">
        <f t="shared" si="202"/>
        <v>0</v>
      </c>
      <c r="BG180" s="61">
        <f t="shared" si="202"/>
        <v>8404.59690701</v>
      </c>
      <c r="BH180" s="61">
        <f t="shared" si="202"/>
        <v>0</v>
      </c>
      <c r="BI180" s="61">
        <f t="shared" si="202"/>
        <v>0</v>
      </c>
      <c r="BJ180" s="61">
        <f t="shared" si="202"/>
        <v>0</v>
      </c>
      <c r="BK180" s="61">
        <f t="shared" si="202"/>
        <v>0</v>
      </c>
      <c r="BL180" s="61">
        <f t="shared" si="202"/>
        <v>0</v>
      </c>
      <c r="BM180" s="61">
        <f t="shared" si="202"/>
        <v>0</v>
      </c>
      <c r="BN180" s="61">
        <f t="shared" si="202"/>
        <v>8194.2121935399991</v>
      </c>
      <c r="BO180" s="61">
        <f t="shared" si="202"/>
        <v>8070.4673776099999</v>
      </c>
      <c r="BP180" s="61">
        <f t="shared" ref="BP180:EA180" si="203">ROUND(IF((OR(BP174=1,BP175=1))=TRUE(),0,BP176*BP178),8)</f>
        <v>0</v>
      </c>
      <c r="BQ180" s="61">
        <f t="shared" si="203"/>
        <v>9182.9665044699996</v>
      </c>
      <c r="BR180" s="61">
        <f t="shared" si="203"/>
        <v>8521.1526087999991</v>
      </c>
      <c r="BS180" s="61">
        <f t="shared" si="203"/>
        <v>8528.0927743299999</v>
      </c>
      <c r="BT180" s="61">
        <f t="shared" si="203"/>
        <v>0</v>
      </c>
      <c r="BU180" s="61">
        <f t="shared" si="203"/>
        <v>0</v>
      </c>
      <c r="BV180" s="61">
        <f t="shared" si="203"/>
        <v>0</v>
      </c>
      <c r="BW180" s="61">
        <f t="shared" si="203"/>
        <v>0</v>
      </c>
      <c r="BX180" s="61">
        <f t="shared" si="203"/>
        <v>0</v>
      </c>
      <c r="BY180" s="61">
        <f t="shared" si="203"/>
        <v>7728.17320303</v>
      </c>
      <c r="BZ180" s="61">
        <f t="shared" si="203"/>
        <v>0</v>
      </c>
      <c r="CA180" s="61">
        <f t="shared" si="203"/>
        <v>0</v>
      </c>
      <c r="CB180" s="61">
        <f t="shared" si="203"/>
        <v>0</v>
      </c>
      <c r="CC180" s="61">
        <f t="shared" si="203"/>
        <v>0</v>
      </c>
      <c r="CD180" s="61">
        <f t="shared" si="203"/>
        <v>0</v>
      </c>
      <c r="CE180" s="61">
        <f t="shared" si="203"/>
        <v>0</v>
      </c>
      <c r="CF180" s="61">
        <f t="shared" si="203"/>
        <v>0</v>
      </c>
      <c r="CG180" s="61">
        <f t="shared" si="203"/>
        <v>0</v>
      </c>
      <c r="CH180" s="61">
        <f t="shared" si="203"/>
        <v>0</v>
      </c>
      <c r="CI180" s="61">
        <f t="shared" si="203"/>
        <v>7689.3270919300003</v>
      </c>
      <c r="CJ180" s="61">
        <f t="shared" si="203"/>
        <v>8367.2452111099992</v>
      </c>
      <c r="CK180" s="61">
        <f t="shared" si="203"/>
        <v>0</v>
      </c>
      <c r="CL180" s="61">
        <f t="shared" si="203"/>
        <v>0</v>
      </c>
      <c r="CM180" s="61">
        <f t="shared" si="203"/>
        <v>8571.0552213600004</v>
      </c>
      <c r="CN180" s="61">
        <f t="shared" si="203"/>
        <v>0</v>
      </c>
      <c r="CO180" s="61">
        <f t="shared" si="203"/>
        <v>0</v>
      </c>
      <c r="CP180" s="61">
        <f t="shared" si="203"/>
        <v>0</v>
      </c>
      <c r="CQ180" s="61">
        <f t="shared" si="203"/>
        <v>8225.2612928100007</v>
      </c>
      <c r="CR180" s="61">
        <f t="shared" si="203"/>
        <v>0</v>
      </c>
      <c r="CS180" s="61">
        <f t="shared" si="203"/>
        <v>0</v>
      </c>
      <c r="CT180" s="61">
        <f t="shared" si="203"/>
        <v>0</v>
      </c>
      <c r="CU180" s="61">
        <f t="shared" si="203"/>
        <v>0</v>
      </c>
      <c r="CV180" s="61">
        <f t="shared" si="203"/>
        <v>0</v>
      </c>
      <c r="CW180" s="61">
        <f t="shared" si="203"/>
        <v>0</v>
      </c>
      <c r="CX180" s="61">
        <f t="shared" si="203"/>
        <v>0</v>
      </c>
      <c r="CY180" s="61">
        <f t="shared" si="203"/>
        <v>0</v>
      </c>
      <c r="CZ180" s="61">
        <f t="shared" si="203"/>
        <v>8229.7850649299999</v>
      </c>
      <c r="DA180" s="61">
        <f t="shared" si="203"/>
        <v>0</v>
      </c>
      <c r="DB180" s="61">
        <f t="shared" si="203"/>
        <v>0</v>
      </c>
      <c r="DC180" s="61">
        <f t="shared" si="203"/>
        <v>0</v>
      </c>
      <c r="DD180" s="61">
        <f t="shared" si="203"/>
        <v>0</v>
      </c>
      <c r="DE180" s="61">
        <f t="shared" si="203"/>
        <v>0</v>
      </c>
      <c r="DF180" s="61">
        <f t="shared" si="203"/>
        <v>8172.0673483600003</v>
      </c>
      <c r="DG180" s="61">
        <f t="shared" si="203"/>
        <v>0</v>
      </c>
      <c r="DH180" s="61">
        <f t="shared" si="203"/>
        <v>8073.37660237</v>
      </c>
      <c r="DI180" s="61">
        <f t="shared" si="203"/>
        <v>8145.0875453099998</v>
      </c>
      <c r="DJ180" s="61">
        <f t="shared" si="203"/>
        <v>0</v>
      </c>
      <c r="DK180" s="61">
        <f t="shared" si="203"/>
        <v>0</v>
      </c>
      <c r="DL180" s="61">
        <f t="shared" si="203"/>
        <v>8653.0837805600004</v>
      </c>
      <c r="DM180" s="61">
        <f t="shared" si="203"/>
        <v>0</v>
      </c>
      <c r="DN180" s="61">
        <f t="shared" si="203"/>
        <v>8382.9094324800008</v>
      </c>
      <c r="DO180" s="61">
        <f t="shared" si="203"/>
        <v>8440.8623475799996</v>
      </c>
      <c r="DP180" s="61">
        <f t="shared" si="203"/>
        <v>0</v>
      </c>
      <c r="DQ180" s="61">
        <f t="shared" si="203"/>
        <v>8247.3467955899996</v>
      </c>
      <c r="DR180" s="61">
        <f t="shared" si="203"/>
        <v>8106.0539990899997</v>
      </c>
      <c r="DS180" s="61">
        <f t="shared" si="203"/>
        <v>8023.4754371899999</v>
      </c>
      <c r="DT180" s="61">
        <f t="shared" si="203"/>
        <v>0</v>
      </c>
      <c r="DU180" s="61">
        <f t="shared" si="203"/>
        <v>0</v>
      </c>
      <c r="DV180" s="61">
        <f t="shared" si="203"/>
        <v>0</v>
      </c>
      <c r="DW180" s="61">
        <f t="shared" si="203"/>
        <v>0</v>
      </c>
      <c r="DX180" s="61">
        <f t="shared" si="203"/>
        <v>0</v>
      </c>
      <c r="DY180" s="61">
        <f t="shared" si="203"/>
        <v>0</v>
      </c>
      <c r="DZ180" s="61">
        <f t="shared" si="203"/>
        <v>0</v>
      </c>
      <c r="EA180" s="61">
        <f t="shared" si="203"/>
        <v>0</v>
      </c>
      <c r="EB180" s="61">
        <f t="shared" ref="EB180:FX180" si="204">ROUND(IF((OR(EB174=1,EB175=1))=TRUE(),0,EB176*EB178),8)</f>
        <v>7920.97085677</v>
      </c>
      <c r="EC180" s="61">
        <f t="shared" si="204"/>
        <v>0</v>
      </c>
      <c r="ED180" s="61">
        <f t="shared" si="204"/>
        <v>0</v>
      </c>
      <c r="EE180" s="61">
        <f t="shared" si="204"/>
        <v>0</v>
      </c>
      <c r="EF180" s="61">
        <f t="shared" si="204"/>
        <v>8045.4900185799997</v>
      </c>
      <c r="EG180" s="61">
        <f t="shared" si="204"/>
        <v>0</v>
      </c>
      <c r="EH180" s="61">
        <f t="shared" si="204"/>
        <v>0</v>
      </c>
      <c r="EI180" s="61">
        <f t="shared" si="204"/>
        <v>8361.8616979399994</v>
      </c>
      <c r="EJ180" s="61">
        <f t="shared" si="204"/>
        <v>0</v>
      </c>
      <c r="EK180" s="61">
        <f t="shared" si="204"/>
        <v>0</v>
      </c>
      <c r="EL180" s="61">
        <f t="shared" si="204"/>
        <v>0</v>
      </c>
      <c r="EM180" s="61">
        <f t="shared" si="204"/>
        <v>7961.8382277600003</v>
      </c>
      <c r="EN180" s="61">
        <f t="shared" si="204"/>
        <v>7983.0155024100004</v>
      </c>
      <c r="EO180" s="61">
        <f t="shared" si="204"/>
        <v>0</v>
      </c>
      <c r="EP180" s="61">
        <f t="shared" si="204"/>
        <v>0</v>
      </c>
      <c r="EQ180" s="61">
        <f t="shared" si="204"/>
        <v>0</v>
      </c>
      <c r="ER180" s="61">
        <f t="shared" si="204"/>
        <v>0</v>
      </c>
      <c r="ES180" s="61">
        <f t="shared" si="204"/>
        <v>0</v>
      </c>
      <c r="ET180" s="61">
        <f t="shared" si="204"/>
        <v>0</v>
      </c>
      <c r="EU180" s="61">
        <f t="shared" si="204"/>
        <v>7776.8860729199996</v>
      </c>
      <c r="EV180" s="61">
        <f t="shared" si="204"/>
        <v>0</v>
      </c>
      <c r="EW180" s="61">
        <f t="shared" si="204"/>
        <v>0</v>
      </c>
      <c r="EX180" s="61">
        <f t="shared" si="204"/>
        <v>0</v>
      </c>
      <c r="EY180" s="61">
        <f t="shared" si="204"/>
        <v>7921.1271733200001</v>
      </c>
      <c r="EZ180" s="61">
        <f t="shared" si="204"/>
        <v>0</v>
      </c>
      <c r="FA180" s="61">
        <f t="shared" si="204"/>
        <v>0</v>
      </c>
      <c r="FB180" s="61">
        <f t="shared" si="204"/>
        <v>0</v>
      </c>
      <c r="FC180" s="61">
        <f t="shared" si="204"/>
        <v>0</v>
      </c>
      <c r="FD180" s="61">
        <f t="shared" si="204"/>
        <v>0</v>
      </c>
      <c r="FE180" s="61">
        <f t="shared" si="204"/>
        <v>0</v>
      </c>
      <c r="FF180" s="61">
        <f t="shared" si="204"/>
        <v>0</v>
      </c>
      <c r="FG180" s="61">
        <f t="shared" si="204"/>
        <v>0</v>
      </c>
      <c r="FH180" s="61">
        <f t="shared" si="204"/>
        <v>0</v>
      </c>
      <c r="FI180" s="61">
        <f t="shared" si="204"/>
        <v>8308.1032770500005</v>
      </c>
      <c r="FJ180" s="61">
        <f t="shared" si="204"/>
        <v>0</v>
      </c>
      <c r="FK180" s="61">
        <f t="shared" si="204"/>
        <v>8372.6229347999997</v>
      </c>
      <c r="FL180" s="61">
        <f t="shared" si="204"/>
        <v>0</v>
      </c>
      <c r="FM180" s="61">
        <f t="shared" si="204"/>
        <v>0</v>
      </c>
      <c r="FN180" s="61">
        <f t="shared" si="204"/>
        <v>8409.6084446799996</v>
      </c>
      <c r="FO180" s="61">
        <f t="shared" si="204"/>
        <v>0</v>
      </c>
      <c r="FP180" s="61">
        <f t="shared" si="204"/>
        <v>8498.1610489499999</v>
      </c>
      <c r="FQ180" s="61">
        <f t="shared" si="204"/>
        <v>8223.2682567400007</v>
      </c>
      <c r="FR180" s="61">
        <f t="shared" si="204"/>
        <v>0</v>
      </c>
      <c r="FS180" s="61">
        <f t="shared" si="204"/>
        <v>0</v>
      </c>
      <c r="FT180" s="61">
        <f t="shared" si="204"/>
        <v>0</v>
      </c>
      <c r="FU180" s="61">
        <f t="shared" si="204"/>
        <v>8396.9547643599999</v>
      </c>
      <c r="FV180" s="61">
        <f t="shared" si="204"/>
        <v>8097.9957359800001</v>
      </c>
      <c r="FW180" s="61">
        <f t="shared" si="204"/>
        <v>0</v>
      </c>
      <c r="FX180" s="61">
        <f t="shared" si="204"/>
        <v>0</v>
      </c>
      <c r="FY180" s="112"/>
      <c r="FZ180" s="61"/>
      <c r="GA180" s="61"/>
      <c r="GB180" s="61"/>
      <c r="GC180" s="61"/>
      <c r="GD180" s="61"/>
      <c r="GE180" s="61"/>
      <c r="GF180" s="61"/>
      <c r="GG180" s="5"/>
      <c r="GH180" s="61"/>
      <c r="GI180" s="61"/>
      <c r="GJ180" s="61"/>
      <c r="GK180" s="61"/>
      <c r="GL180" s="61"/>
      <c r="GM180" s="61"/>
    </row>
    <row r="181" spans="1:256" x14ac:dyDescent="0.2">
      <c r="A181" s="44"/>
      <c r="B181" s="2" t="s">
        <v>497</v>
      </c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3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  <c r="DB181" s="42"/>
      <c r="DC181" s="42"/>
      <c r="DD181" s="42"/>
      <c r="DE181" s="42"/>
      <c r="DF181" s="42"/>
      <c r="DG181" s="42"/>
      <c r="DH181" s="42"/>
      <c r="DI181" s="42"/>
      <c r="DJ181" s="42"/>
      <c r="DK181" s="42"/>
      <c r="DL181" s="42"/>
      <c r="DM181" s="42"/>
      <c r="DN181" s="42"/>
      <c r="DO181" s="42"/>
      <c r="DP181" s="42"/>
      <c r="DQ181" s="42"/>
      <c r="DR181" s="42"/>
      <c r="DS181" s="42"/>
      <c r="DT181" s="42"/>
      <c r="DU181" s="42"/>
      <c r="DV181" s="42"/>
      <c r="DW181" s="42"/>
      <c r="DX181" s="42"/>
      <c r="DY181" s="42"/>
      <c r="DZ181" s="42"/>
      <c r="EA181" s="42"/>
      <c r="EB181" s="42"/>
      <c r="EC181" s="42"/>
      <c r="ED181" s="42"/>
      <c r="EE181" s="42"/>
      <c r="EF181" s="42"/>
      <c r="EG181" s="42"/>
      <c r="EH181" s="42"/>
      <c r="EI181" s="42"/>
      <c r="EJ181" s="42"/>
      <c r="EK181" s="42"/>
      <c r="EL181" s="42"/>
      <c r="EM181" s="42"/>
      <c r="EN181" s="42"/>
      <c r="EO181" s="42"/>
      <c r="EP181" s="42"/>
      <c r="EQ181" s="42"/>
      <c r="ER181" s="42"/>
      <c r="ES181" s="42"/>
      <c r="ET181" s="42"/>
      <c r="EU181" s="42"/>
      <c r="EV181" s="42"/>
      <c r="EW181" s="42"/>
      <c r="EX181" s="42"/>
      <c r="EY181" s="42"/>
      <c r="EZ181" s="42"/>
      <c r="FA181" s="42"/>
      <c r="FB181" s="42"/>
      <c r="FC181" s="42"/>
      <c r="FD181" s="42"/>
      <c r="FE181" s="42"/>
      <c r="FF181" s="42"/>
      <c r="FG181" s="42"/>
      <c r="FH181" s="42"/>
      <c r="FI181" s="42"/>
      <c r="FJ181" s="42"/>
      <c r="FK181" s="42"/>
      <c r="FL181" s="42"/>
      <c r="FM181" s="42"/>
      <c r="FN181" s="42"/>
      <c r="FO181" s="42"/>
      <c r="FP181" s="42"/>
      <c r="FQ181" s="42"/>
      <c r="FR181" s="42"/>
      <c r="FS181" s="42"/>
      <c r="FT181" s="42"/>
      <c r="FU181" s="42"/>
      <c r="FV181" s="42"/>
      <c r="FW181" s="42"/>
      <c r="FX181" s="42"/>
      <c r="FY181" s="42"/>
      <c r="FZ181" s="42"/>
      <c r="GA181" s="42"/>
      <c r="GB181" s="42"/>
      <c r="GC181" s="42"/>
      <c r="GD181" s="42"/>
      <c r="GE181" s="44"/>
      <c r="GF181" s="44"/>
      <c r="GG181" s="5"/>
      <c r="GH181" s="42"/>
      <c r="GI181" s="42"/>
      <c r="GJ181" s="42"/>
      <c r="GK181" s="42"/>
      <c r="GL181" s="42"/>
      <c r="GM181" s="42"/>
    </row>
    <row r="182" spans="1:256" x14ac:dyDescent="0.2">
      <c r="A182" s="3" t="s">
        <v>498</v>
      </c>
      <c r="B182" s="2" t="s">
        <v>499</v>
      </c>
      <c r="C182" s="42">
        <f t="shared" ref="C182:BN182" si="205">ROUND(IF((OR(C174=1,C175=1))=TRUE(),0,(C180*459)+(C36*C180*C135)),2)</f>
        <v>8768835.4900000002</v>
      </c>
      <c r="D182" s="42">
        <f t="shared" si="205"/>
        <v>0</v>
      </c>
      <c r="E182" s="42">
        <f t="shared" si="205"/>
        <v>9869270.1199999992</v>
      </c>
      <c r="F182" s="42">
        <f t="shared" si="205"/>
        <v>0</v>
      </c>
      <c r="G182" s="42">
        <f t="shared" si="205"/>
        <v>0</v>
      </c>
      <c r="H182" s="42">
        <f t="shared" si="205"/>
        <v>0</v>
      </c>
      <c r="I182" s="42">
        <f t="shared" si="205"/>
        <v>13263797.789999999</v>
      </c>
      <c r="J182" s="42">
        <f t="shared" si="205"/>
        <v>4986506.5599999996</v>
      </c>
      <c r="K182" s="42">
        <f t="shared" si="205"/>
        <v>0</v>
      </c>
      <c r="L182" s="42">
        <f t="shared" si="205"/>
        <v>5561451.7300000004</v>
      </c>
      <c r="M182" s="42">
        <f t="shared" si="205"/>
        <v>5241975.18</v>
      </c>
      <c r="N182" s="42">
        <f t="shared" si="205"/>
        <v>0</v>
      </c>
      <c r="O182" s="42">
        <f t="shared" si="205"/>
        <v>0</v>
      </c>
      <c r="P182" s="42">
        <f t="shared" si="205"/>
        <v>0</v>
      </c>
      <c r="Q182" s="42">
        <f t="shared" si="205"/>
        <v>28964954.02</v>
      </c>
      <c r="R182" s="42">
        <f t="shared" si="205"/>
        <v>0</v>
      </c>
      <c r="S182" s="42">
        <f t="shared" si="205"/>
        <v>4448458.7300000004</v>
      </c>
      <c r="T182" s="42">
        <f t="shared" si="205"/>
        <v>0</v>
      </c>
      <c r="U182" s="42">
        <f t="shared" si="205"/>
        <v>0</v>
      </c>
      <c r="V182" s="42">
        <f t="shared" si="205"/>
        <v>0</v>
      </c>
      <c r="W182" s="43">
        <f t="shared" si="205"/>
        <v>0</v>
      </c>
      <c r="X182" s="42">
        <f t="shared" si="205"/>
        <v>0</v>
      </c>
      <c r="Y182" s="42">
        <f t="shared" si="205"/>
        <v>3797867.91</v>
      </c>
      <c r="Z182" s="42">
        <f t="shared" si="205"/>
        <v>0</v>
      </c>
      <c r="AA182" s="42">
        <f t="shared" si="205"/>
        <v>0</v>
      </c>
      <c r="AB182" s="42">
        <f t="shared" si="205"/>
        <v>0</v>
      </c>
      <c r="AC182" s="42">
        <f t="shared" si="205"/>
        <v>0</v>
      </c>
      <c r="AD182" s="42">
        <f t="shared" si="205"/>
        <v>0</v>
      </c>
      <c r="AE182" s="42">
        <f t="shared" si="205"/>
        <v>0</v>
      </c>
      <c r="AF182" s="42">
        <f t="shared" si="205"/>
        <v>0</v>
      </c>
      <c r="AG182" s="42">
        <f t="shared" si="205"/>
        <v>0</v>
      </c>
      <c r="AH182" s="42">
        <f t="shared" si="205"/>
        <v>4126894.28</v>
      </c>
      <c r="AI182" s="42">
        <f t="shared" si="205"/>
        <v>0</v>
      </c>
      <c r="AJ182" s="42">
        <f t="shared" si="205"/>
        <v>0</v>
      </c>
      <c r="AK182" s="42">
        <f t="shared" si="205"/>
        <v>0</v>
      </c>
      <c r="AL182" s="42">
        <f t="shared" si="205"/>
        <v>0</v>
      </c>
      <c r="AM182" s="42">
        <f t="shared" si="205"/>
        <v>3866381.23</v>
      </c>
      <c r="AN182" s="42">
        <f t="shared" si="205"/>
        <v>0</v>
      </c>
      <c r="AO182" s="42">
        <f t="shared" si="205"/>
        <v>5760712.9699999997</v>
      </c>
      <c r="AP182" s="42">
        <f t="shared" si="205"/>
        <v>58481595.460000001</v>
      </c>
      <c r="AQ182" s="42">
        <f t="shared" si="205"/>
        <v>0</v>
      </c>
      <c r="AR182" s="42">
        <f t="shared" si="205"/>
        <v>0</v>
      </c>
      <c r="AS182" s="42">
        <f t="shared" si="205"/>
        <v>0</v>
      </c>
      <c r="AT182" s="42">
        <f t="shared" si="205"/>
        <v>0</v>
      </c>
      <c r="AU182" s="42">
        <f t="shared" si="205"/>
        <v>0</v>
      </c>
      <c r="AV182" s="42">
        <f t="shared" si="205"/>
        <v>0</v>
      </c>
      <c r="AW182" s="42">
        <f t="shared" si="205"/>
        <v>0</v>
      </c>
      <c r="AX182" s="42">
        <f t="shared" si="205"/>
        <v>0</v>
      </c>
      <c r="AY182" s="42">
        <f t="shared" si="205"/>
        <v>4100392.3</v>
      </c>
      <c r="AZ182" s="42">
        <f t="shared" si="205"/>
        <v>10613103.68</v>
      </c>
      <c r="BA182" s="42">
        <f t="shared" si="205"/>
        <v>0</v>
      </c>
      <c r="BB182" s="42">
        <f t="shared" si="205"/>
        <v>0</v>
      </c>
      <c r="BC182" s="42">
        <f t="shared" si="205"/>
        <v>18657528.07</v>
      </c>
      <c r="BD182" s="42">
        <f t="shared" si="205"/>
        <v>0</v>
      </c>
      <c r="BE182" s="42">
        <f t="shared" si="205"/>
        <v>0</v>
      </c>
      <c r="BF182" s="42">
        <f t="shared" si="205"/>
        <v>0</v>
      </c>
      <c r="BG182" s="42">
        <f t="shared" si="205"/>
        <v>4355934.4800000004</v>
      </c>
      <c r="BH182" s="42">
        <f t="shared" si="205"/>
        <v>0</v>
      </c>
      <c r="BI182" s="42">
        <f t="shared" si="205"/>
        <v>0</v>
      </c>
      <c r="BJ182" s="42">
        <f t="shared" si="205"/>
        <v>0</v>
      </c>
      <c r="BK182" s="42">
        <f t="shared" si="205"/>
        <v>0</v>
      </c>
      <c r="BL182" s="42">
        <f t="shared" si="205"/>
        <v>0</v>
      </c>
      <c r="BM182" s="42">
        <f t="shared" si="205"/>
        <v>0</v>
      </c>
      <c r="BN182" s="42">
        <f t="shared" si="205"/>
        <v>5311816.1100000003</v>
      </c>
      <c r="BO182" s="42">
        <f t="shared" ref="BO182:DZ182" si="206">ROUND(IF((OR(BO174=1,BO175=1))=TRUE(),0,(BO180*459)+(BO36*BO180*BO135)),2)</f>
        <v>4321347.9000000004</v>
      </c>
      <c r="BP182" s="42">
        <f t="shared" si="206"/>
        <v>0</v>
      </c>
      <c r="BQ182" s="42">
        <f t="shared" si="206"/>
        <v>6504074.7800000003</v>
      </c>
      <c r="BR182" s="42">
        <f t="shared" si="206"/>
        <v>5771717.5099999998</v>
      </c>
      <c r="BS182" s="42">
        <f t="shared" si="206"/>
        <v>4339093.5999999996</v>
      </c>
      <c r="BT182" s="42">
        <f t="shared" si="206"/>
        <v>0</v>
      </c>
      <c r="BU182" s="42">
        <f t="shared" si="206"/>
        <v>0</v>
      </c>
      <c r="BV182" s="42">
        <f t="shared" si="206"/>
        <v>0</v>
      </c>
      <c r="BW182" s="42">
        <f t="shared" si="206"/>
        <v>0</v>
      </c>
      <c r="BX182" s="42">
        <f t="shared" si="206"/>
        <v>0</v>
      </c>
      <c r="BY182" s="42">
        <f t="shared" si="206"/>
        <v>3857996.8</v>
      </c>
      <c r="BZ182" s="42">
        <f t="shared" si="206"/>
        <v>0</v>
      </c>
      <c r="CA182" s="42">
        <f t="shared" si="206"/>
        <v>0</v>
      </c>
      <c r="CB182" s="42">
        <f t="shared" si="206"/>
        <v>0</v>
      </c>
      <c r="CC182" s="42">
        <f t="shared" si="206"/>
        <v>0</v>
      </c>
      <c r="CD182" s="42">
        <f t="shared" si="206"/>
        <v>0</v>
      </c>
      <c r="CE182" s="42">
        <f t="shared" si="206"/>
        <v>0</v>
      </c>
      <c r="CF182" s="42">
        <f t="shared" si="206"/>
        <v>0</v>
      </c>
      <c r="CG182" s="42">
        <f t="shared" si="206"/>
        <v>0</v>
      </c>
      <c r="CH182" s="42">
        <f t="shared" si="206"/>
        <v>0</v>
      </c>
      <c r="CI182" s="42">
        <f t="shared" si="206"/>
        <v>3822641.31</v>
      </c>
      <c r="CJ182" s="42">
        <f t="shared" si="206"/>
        <v>4475539.0599999996</v>
      </c>
      <c r="CK182" s="42">
        <f t="shared" si="206"/>
        <v>0</v>
      </c>
      <c r="CL182" s="42">
        <f t="shared" si="206"/>
        <v>0</v>
      </c>
      <c r="CM182" s="42">
        <f t="shared" si="206"/>
        <v>4283299.1399999997</v>
      </c>
      <c r="CN182" s="42">
        <f t="shared" si="206"/>
        <v>0</v>
      </c>
      <c r="CO182" s="42">
        <f t="shared" si="206"/>
        <v>0</v>
      </c>
      <c r="CP182" s="42">
        <f t="shared" si="206"/>
        <v>0</v>
      </c>
      <c r="CQ182" s="42">
        <f t="shared" si="206"/>
        <v>4406700.1900000004</v>
      </c>
      <c r="CR182" s="42">
        <f t="shared" si="206"/>
        <v>0</v>
      </c>
      <c r="CS182" s="42">
        <f t="shared" si="206"/>
        <v>0</v>
      </c>
      <c r="CT182" s="42">
        <f t="shared" si="206"/>
        <v>0</v>
      </c>
      <c r="CU182" s="42">
        <f t="shared" si="206"/>
        <v>0</v>
      </c>
      <c r="CV182" s="42">
        <f t="shared" si="206"/>
        <v>0</v>
      </c>
      <c r="CW182" s="42">
        <f t="shared" si="206"/>
        <v>0</v>
      </c>
      <c r="CX182" s="42">
        <f t="shared" si="206"/>
        <v>0</v>
      </c>
      <c r="CY182" s="42">
        <f t="shared" si="206"/>
        <v>0</v>
      </c>
      <c r="CZ182" s="42">
        <f t="shared" si="206"/>
        <v>4666979.43</v>
      </c>
      <c r="DA182" s="42">
        <f t="shared" si="206"/>
        <v>0</v>
      </c>
      <c r="DB182" s="42">
        <f t="shared" si="206"/>
        <v>0</v>
      </c>
      <c r="DC182" s="42">
        <f t="shared" si="206"/>
        <v>0</v>
      </c>
      <c r="DD182" s="42">
        <f t="shared" si="206"/>
        <v>0</v>
      </c>
      <c r="DE182" s="42">
        <f t="shared" si="206"/>
        <v>0</v>
      </c>
      <c r="DF182" s="42">
        <f t="shared" si="206"/>
        <v>11946647.189999999</v>
      </c>
      <c r="DG182" s="42">
        <f t="shared" si="206"/>
        <v>0</v>
      </c>
      <c r="DH182" s="42">
        <f t="shared" si="206"/>
        <v>4445071.9800000004</v>
      </c>
      <c r="DI182" s="42">
        <f t="shared" si="206"/>
        <v>5067873.47</v>
      </c>
      <c r="DJ182" s="42">
        <f t="shared" si="206"/>
        <v>0</v>
      </c>
      <c r="DK182" s="42">
        <f t="shared" si="206"/>
        <v>0</v>
      </c>
      <c r="DL182" s="42">
        <f t="shared" si="206"/>
        <v>6997160.4400000004</v>
      </c>
      <c r="DM182" s="42">
        <f t="shared" si="206"/>
        <v>0</v>
      </c>
      <c r="DN182" s="42">
        <f t="shared" si="206"/>
        <v>4553428.75</v>
      </c>
      <c r="DO182" s="42">
        <f t="shared" si="206"/>
        <v>5598013.6699999999</v>
      </c>
      <c r="DP182" s="42">
        <f t="shared" si="206"/>
        <v>0</v>
      </c>
      <c r="DQ182" s="42">
        <f t="shared" si="206"/>
        <v>4003658.01</v>
      </c>
      <c r="DR182" s="42">
        <f t="shared" si="206"/>
        <v>4578429</v>
      </c>
      <c r="DS182" s="42">
        <f t="shared" si="206"/>
        <v>4182188.43</v>
      </c>
      <c r="DT182" s="42">
        <f t="shared" si="206"/>
        <v>0</v>
      </c>
      <c r="DU182" s="42">
        <f t="shared" si="206"/>
        <v>0</v>
      </c>
      <c r="DV182" s="42">
        <f t="shared" si="206"/>
        <v>0</v>
      </c>
      <c r="DW182" s="42">
        <f t="shared" si="206"/>
        <v>0</v>
      </c>
      <c r="DX182" s="42">
        <f t="shared" si="206"/>
        <v>0</v>
      </c>
      <c r="DY182" s="42">
        <f t="shared" si="206"/>
        <v>0</v>
      </c>
      <c r="DZ182" s="42">
        <f t="shared" si="206"/>
        <v>0</v>
      </c>
      <c r="EA182" s="42">
        <f t="shared" ref="EA182:FX182" si="207">ROUND(IF((OR(EA174=1,EA175=1))=TRUE(),0,(EA180*459)+(EA36*EA180*EA135)),2)</f>
        <v>0</v>
      </c>
      <c r="EB182" s="42">
        <f t="shared" si="207"/>
        <v>3847975.96</v>
      </c>
      <c r="EC182" s="42">
        <f t="shared" si="207"/>
        <v>0</v>
      </c>
      <c r="ED182" s="42">
        <f t="shared" si="207"/>
        <v>0</v>
      </c>
      <c r="EE182" s="42">
        <f t="shared" si="207"/>
        <v>0</v>
      </c>
      <c r="EF182" s="42">
        <f t="shared" si="207"/>
        <v>4552620.9800000004</v>
      </c>
      <c r="EG182" s="42">
        <f t="shared" si="207"/>
        <v>0</v>
      </c>
      <c r="EH182" s="42">
        <f t="shared" si="207"/>
        <v>0</v>
      </c>
      <c r="EI182" s="42">
        <f t="shared" si="207"/>
        <v>14633224.52</v>
      </c>
      <c r="EJ182" s="42">
        <f t="shared" si="207"/>
        <v>0</v>
      </c>
      <c r="EK182" s="42">
        <f t="shared" si="207"/>
        <v>0</v>
      </c>
      <c r="EL182" s="42">
        <f t="shared" si="207"/>
        <v>0</v>
      </c>
      <c r="EM182" s="42">
        <f t="shared" si="207"/>
        <v>3885313.36</v>
      </c>
      <c r="EN182" s="42">
        <f t="shared" si="207"/>
        <v>4316959.33</v>
      </c>
      <c r="EO182" s="42">
        <f t="shared" si="207"/>
        <v>0</v>
      </c>
      <c r="EP182" s="42">
        <f t="shared" si="207"/>
        <v>0</v>
      </c>
      <c r="EQ182" s="42">
        <f t="shared" si="207"/>
        <v>0</v>
      </c>
      <c r="ER182" s="42">
        <f t="shared" si="207"/>
        <v>0</v>
      </c>
      <c r="ES182" s="42">
        <f t="shared" si="207"/>
        <v>0</v>
      </c>
      <c r="ET182" s="42">
        <f t="shared" si="207"/>
        <v>0</v>
      </c>
      <c r="EU182" s="42">
        <f t="shared" si="207"/>
        <v>4015112.96</v>
      </c>
      <c r="EV182" s="42">
        <f t="shared" si="207"/>
        <v>0</v>
      </c>
      <c r="EW182" s="42">
        <f t="shared" si="207"/>
        <v>0</v>
      </c>
      <c r="EX182" s="42">
        <f t="shared" si="207"/>
        <v>0</v>
      </c>
      <c r="EY182" s="42">
        <f t="shared" si="207"/>
        <v>4090248.28</v>
      </c>
      <c r="EZ182" s="42">
        <f t="shared" si="207"/>
        <v>0</v>
      </c>
      <c r="FA182" s="42">
        <f t="shared" si="207"/>
        <v>0</v>
      </c>
      <c r="FB182" s="42">
        <f t="shared" si="207"/>
        <v>0</v>
      </c>
      <c r="FC182" s="42">
        <f t="shared" si="207"/>
        <v>0</v>
      </c>
      <c r="FD182" s="42">
        <f t="shared" si="207"/>
        <v>0</v>
      </c>
      <c r="FE182" s="42">
        <f t="shared" si="207"/>
        <v>0</v>
      </c>
      <c r="FF182" s="42">
        <f t="shared" si="207"/>
        <v>0</v>
      </c>
      <c r="FG182" s="42">
        <f t="shared" si="207"/>
        <v>0</v>
      </c>
      <c r="FH182" s="42">
        <f t="shared" si="207"/>
        <v>0</v>
      </c>
      <c r="FI182" s="42">
        <f t="shared" si="207"/>
        <v>4760044.6900000004</v>
      </c>
      <c r="FJ182" s="42">
        <f t="shared" si="207"/>
        <v>0</v>
      </c>
      <c r="FK182" s="42">
        <f t="shared" si="207"/>
        <v>4735120.16</v>
      </c>
      <c r="FL182" s="42">
        <f t="shared" si="207"/>
        <v>0</v>
      </c>
      <c r="FM182" s="42">
        <f t="shared" si="207"/>
        <v>0</v>
      </c>
      <c r="FN182" s="42">
        <f t="shared" si="207"/>
        <v>14671672</v>
      </c>
      <c r="FO182" s="42">
        <f t="shared" si="207"/>
        <v>0</v>
      </c>
      <c r="FP182" s="42">
        <f t="shared" si="207"/>
        <v>5321718.41</v>
      </c>
      <c r="FQ182" s="42">
        <f t="shared" si="207"/>
        <v>4110778.91</v>
      </c>
      <c r="FR182" s="42">
        <f t="shared" si="207"/>
        <v>0</v>
      </c>
      <c r="FS182" s="42">
        <f t="shared" si="207"/>
        <v>0</v>
      </c>
      <c r="FT182" s="42">
        <f t="shared" si="207"/>
        <v>0</v>
      </c>
      <c r="FU182" s="42">
        <f t="shared" si="207"/>
        <v>4303607.26</v>
      </c>
      <c r="FV182" s="42">
        <f t="shared" si="207"/>
        <v>4002580.16</v>
      </c>
      <c r="FW182" s="42">
        <f t="shared" si="207"/>
        <v>0</v>
      </c>
      <c r="FX182" s="42">
        <f t="shared" si="207"/>
        <v>0</v>
      </c>
      <c r="FY182" s="61"/>
      <c r="FZ182" s="91"/>
      <c r="GA182" s="61"/>
      <c r="GB182" s="61"/>
      <c r="GC182" s="61"/>
      <c r="GD182" s="61"/>
      <c r="GE182" s="61"/>
      <c r="GF182" s="61"/>
      <c r="GG182" s="5"/>
      <c r="GH182" s="61"/>
      <c r="GI182" s="61"/>
      <c r="GJ182" s="61"/>
      <c r="GK182" s="61"/>
      <c r="GL182" s="61"/>
      <c r="GM182" s="61"/>
    </row>
    <row r="183" spans="1:256" x14ac:dyDescent="0.2">
      <c r="A183" s="44"/>
      <c r="B183" s="2" t="s">
        <v>500</v>
      </c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3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  <c r="DB183" s="42"/>
      <c r="DC183" s="42"/>
      <c r="DD183" s="42"/>
      <c r="DE183" s="42"/>
      <c r="DF183" s="42"/>
      <c r="DG183" s="42"/>
      <c r="DH183" s="42"/>
      <c r="DI183" s="42"/>
      <c r="DJ183" s="42"/>
      <c r="DK183" s="42"/>
      <c r="DL183" s="42"/>
      <c r="DM183" s="42"/>
      <c r="DN183" s="42"/>
      <c r="DO183" s="42"/>
      <c r="DP183" s="42"/>
      <c r="DQ183" s="42"/>
      <c r="DR183" s="42"/>
      <c r="DS183" s="42"/>
      <c r="DT183" s="42"/>
      <c r="DU183" s="42"/>
      <c r="DV183" s="42"/>
      <c r="DW183" s="42"/>
      <c r="DX183" s="42"/>
      <c r="DY183" s="42"/>
      <c r="DZ183" s="42"/>
      <c r="EA183" s="42"/>
      <c r="EB183" s="42"/>
      <c r="EC183" s="42"/>
      <c r="ED183" s="42"/>
      <c r="EE183" s="42"/>
      <c r="EF183" s="42"/>
      <c r="EG183" s="42"/>
      <c r="EH183" s="42"/>
      <c r="EI183" s="42"/>
      <c r="EJ183" s="42"/>
      <c r="EK183" s="42"/>
      <c r="EL183" s="42"/>
      <c r="EM183" s="42"/>
      <c r="EN183" s="42"/>
      <c r="EO183" s="42"/>
      <c r="EP183" s="42"/>
      <c r="EQ183" s="42"/>
      <c r="ER183" s="42"/>
      <c r="ES183" s="42"/>
      <c r="ET183" s="42"/>
      <c r="EU183" s="42"/>
      <c r="EV183" s="42"/>
      <c r="EW183" s="42"/>
      <c r="EX183" s="42"/>
      <c r="EY183" s="42"/>
      <c r="EZ183" s="42"/>
      <c r="FA183" s="42"/>
      <c r="FB183" s="42"/>
      <c r="FC183" s="42"/>
      <c r="FD183" s="42"/>
      <c r="FE183" s="42"/>
      <c r="FF183" s="42"/>
      <c r="FG183" s="42"/>
      <c r="FH183" s="42"/>
      <c r="FI183" s="42"/>
      <c r="FJ183" s="42"/>
      <c r="FK183" s="42"/>
      <c r="FL183" s="42"/>
      <c r="FM183" s="42"/>
      <c r="FN183" s="42"/>
      <c r="FO183" s="42"/>
      <c r="FP183" s="42"/>
      <c r="FQ183" s="42"/>
      <c r="FR183" s="42"/>
      <c r="FS183" s="42"/>
      <c r="FT183" s="42"/>
      <c r="FU183" s="42"/>
      <c r="FV183" s="42"/>
      <c r="FW183" s="42"/>
      <c r="FX183" s="42"/>
      <c r="FY183" s="42"/>
      <c r="FZ183" s="42"/>
      <c r="GA183" s="42"/>
      <c r="GB183" s="42"/>
      <c r="GC183" s="42"/>
      <c r="GD183" s="42"/>
      <c r="GE183" s="44"/>
      <c r="GF183" s="44"/>
      <c r="GG183" s="5"/>
      <c r="GH183" s="42"/>
      <c r="GI183" s="42"/>
      <c r="GJ183" s="42"/>
      <c r="GK183" s="42"/>
      <c r="GL183" s="42"/>
      <c r="GM183" s="42"/>
    </row>
    <row r="184" spans="1:256" x14ac:dyDescent="0.2">
      <c r="A184" s="3" t="s">
        <v>501</v>
      </c>
      <c r="B184" s="2" t="s">
        <v>502</v>
      </c>
      <c r="C184" s="11">
        <f t="shared" ref="C184:BN184" si="208">IF((OR(C174=1,C175=1))=TRUE(),0,C96)</f>
        <v>6086.7</v>
      </c>
      <c r="D184" s="11">
        <f t="shared" si="208"/>
        <v>0</v>
      </c>
      <c r="E184" s="11">
        <f t="shared" si="208"/>
        <v>7457.9000000000005</v>
      </c>
      <c r="F184" s="11">
        <f t="shared" si="208"/>
        <v>0</v>
      </c>
      <c r="G184" s="11">
        <f t="shared" si="208"/>
        <v>0</v>
      </c>
      <c r="H184" s="11">
        <f t="shared" si="208"/>
        <v>0</v>
      </c>
      <c r="I184" s="11">
        <f t="shared" si="208"/>
        <v>10051.299999999999</v>
      </c>
      <c r="J184" s="11">
        <f t="shared" si="208"/>
        <v>2085</v>
      </c>
      <c r="K184" s="11">
        <f t="shared" si="208"/>
        <v>0</v>
      </c>
      <c r="L184" s="11">
        <f t="shared" si="208"/>
        <v>2839.9</v>
      </c>
      <c r="M184" s="11">
        <f t="shared" si="208"/>
        <v>1470.7</v>
      </c>
      <c r="N184" s="11">
        <f t="shared" si="208"/>
        <v>0</v>
      </c>
      <c r="O184" s="11">
        <f t="shared" si="208"/>
        <v>0</v>
      </c>
      <c r="P184" s="11">
        <f t="shared" si="208"/>
        <v>0</v>
      </c>
      <c r="Q184" s="11">
        <f t="shared" si="208"/>
        <v>36964.699999999997</v>
      </c>
      <c r="R184" s="11">
        <f t="shared" si="208"/>
        <v>0</v>
      </c>
      <c r="S184" s="11">
        <f t="shared" si="208"/>
        <v>1446.6</v>
      </c>
      <c r="T184" s="11">
        <f t="shared" si="208"/>
        <v>0</v>
      </c>
      <c r="U184" s="11">
        <f t="shared" si="208"/>
        <v>0</v>
      </c>
      <c r="V184" s="11">
        <f t="shared" si="208"/>
        <v>0</v>
      </c>
      <c r="W184" s="15">
        <f t="shared" si="208"/>
        <v>0</v>
      </c>
      <c r="X184" s="11">
        <f t="shared" si="208"/>
        <v>0</v>
      </c>
      <c r="Y184" s="11">
        <f t="shared" si="208"/>
        <v>520.29999999999995</v>
      </c>
      <c r="Z184" s="11">
        <f t="shared" si="208"/>
        <v>0</v>
      </c>
      <c r="AA184" s="11">
        <f t="shared" si="208"/>
        <v>0</v>
      </c>
      <c r="AB184" s="11">
        <f t="shared" si="208"/>
        <v>0</v>
      </c>
      <c r="AC184" s="11">
        <f t="shared" si="208"/>
        <v>0</v>
      </c>
      <c r="AD184" s="11">
        <f t="shared" si="208"/>
        <v>0</v>
      </c>
      <c r="AE184" s="11">
        <f t="shared" si="208"/>
        <v>0</v>
      </c>
      <c r="AF184" s="11">
        <f t="shared" si="208"/>
        <v>0</v>
      </c>
      <c r="AG184" s="11">
        <f t="shared" si="208"/>
        <v>0</v>
      </c>
      <c r="AH184" s="11">
        <f t="shared" si="208"/>
        <v>1039</v>
      </c>
      <c r="AI184" s="11">
        <f t="shared" si="208"/>
        <v>0</v>
      </c>
      <c r="AJ184" s="11">
        <f t="shared" si="208"/>
        <v>0</v>
      </c>
      <c r="AK184" s="11">
        <f t="shared" si="208"/>
        <v>0</v>
      </c>
      <c r="AL184" s="11">
        <f t="shared" si="208"/>
        <v>0</v>
      </c>
      <c r="AM184" s="11">
        <f t="shared" si="208"/>
        <v>475.40000000000003</v>
      </c>
      <c r="AN184" s="11">
        <f t="shared" si="208"/>
        <v>0</v>
      </c>
      <c r="AO184" s="11">
        <f t="shared" si="208"/>
        <v>5022.8</v>
      </c>
      <c r="AP184" s="11">
        <f t="shared" si="208"/>
        <v>77098.5</v>
      </c>
      <c r="AQ184" s="11">
        <f t="shared" si="208"/>
        <v>0</v>
      </c>
      <c r="AR184" s="11">
        <f t="shared" si="208"/>
        <v>0</v>
      </c>
      <c r="AS184" s="11">
        <f t="shared" si="208"/>
        <v>0</v>
      </c>
      <c r="AT184" s="11">
        <f t="shared" si="208"/>
        <v>0</v>
      </c>
      <c r="AU184" s="11">
        <f t="shared" si="208"/>
        <v>0</v>
      </c>
      <c r="AV184" s="11">
        <f t="shared" si="208"/>
        <v>0</v>
      </c>
      <c r="AW184" s="11">
        <f t="shared" si="208"/>
        <v>0</v>
      </c>
      <c r="AX184" s="11">
        <f t="shared" si="208"/>
        <v>0</v>
      </c>
      <c r="AY184" s="11">
        <f t="shared" si="208"/>
        <v>567.5</v>
      </c>
      <c r="AZ184" s="11">
        <f t="shared" si="208"/>
        <v>10396.9</v>
      </c>
      <c r="BA184" s="11">
        <f t="shared" si="208"/>
        <v>0</v>
      </c>
      <c r="BB184" s="11">
        <f t="shared" si="208"/>
        <v>0</v>
      </c>
      <c r="BC184" s="11">
        <f t="shared" si="208"/>
        <v>30085</v>
      </c>
      <c r="BD184" s="11">
        <f t="shared" si="208"/>
        <v>0</v>
      </c>
      <c r="BE184" s="11">
        <f t="shared" si="208"/>
        <v>0</v>
      </c>
      <c r="BF184" s="11">
        <f t="shared" si="208"/>
        <v>0</v>
      </c>
      <c r="BG184" s="11">
        <f t="shared" si="208"/>
        <v>951.7</v>
      </c>
      <c r="BH184" s="11">
        <f t="shared" si="208"/>
        <v>0</v>
      </c>
      <c r="BI184" s="11">
        <f t="shared" si="208"/>
        <v>0</v>
      </c>
      <c r="BJ184" s="11">
        <f t="shared" si="208"/>
        <v>0</v>
      </c>
      <c r="BK184" s="11">
        <f t="shared" si="208"/>
        <v>0</v>
      </c>
      <c r="BL184" s="11">
        <f t="shared" si="208"/>
        <v>0</v>
      </c>
      <c r="BM184" s="11">
        <f t="shared" si="208"/>
        <v>0</v>
      </c>
      <c r="BN184" s="11">
        <f t="shared" si="208"/>
        <v>3735.1000000000004</v>
      </c>
      <c r="BO184" s="11">
        <f t="shared" ref="BO184:DZ184" si="209">IF((OR(BO174=1,BO175=1))=TRUE(),0,BO96)</f>
        <v>1595.8999999999999</v>
      </c>
      <c r="BP184" s="11">
        <f t="shared" si="209"/>
        <v>0</v>
      </c>
      <c r="BQ184" s="11">
        <f t="shared" si="209"/>
        <v>5440.5</v>
      </c>
      <c r="BR184" s="11">
        <f t="shared" si="209"/>
        <v>4525.4000000000005</v>
      </c>
      <c r="BS184" s="11">
        <f t="shared" si="209"/>
        <v>1117.5</v>
      </c>
      <c r="BT184" s="11">
        <f t="shared" si="209"/>
        <v>0</v>
      </c>
      <c r="BU184" s="11">
        <f t="shared" si="209"/>
        <v>0</v>
      </c>
      <c r="BV184" s="11">
        <f t="shared" si="209"/>
        <v>0</v>
      </c>
      <c r="BW184" s="11">
        <f t="shared" si="209"/>
        <v>0</v>
      </c>
      <c r="BX184" s="11">
        <f t="shared" si="209"/>
        <v>0</v>
      </c>
      <c r="BY184" s="11">
        <f t="shared" si="209"/>
        <v>547.30000000000007</v>
      </c>
      <c r="BZ184" s="11">
        <f t="shared" si="209"/>
        <v>0</v>
      </c>
      <c r="CA184" s="11">
        <f t="shared" si="209"/>
        <v>0</v>
      </c>
      <c r="CB184" s="11">
        <f t="shared" si="209"/>
        <v>0</v>
      </c>
      <c r="CC184" s="11">
        <f t="shared" si="209"/>
        <v>0</v>
      </c>
      <c r="CD184" s="11">
        <f t="shared" si="209"/>
        <v>0</v>
      </c>
      <c r="CE184" s="11">
        <f t="shared" si="209"/>
        <v>0</v>
      </c>
      <c r="CF184" s="11">
        <f t="shared" si="209"/>
        <v>0</v>
      </c>
      <c r="CG184" s="11">
        <f t="shared" si="209"/>
        <v>0</v>
      </c>
      <c r="CH184" s="11">
        <f t="shared" si="209"/>
        <v>0</v>
      </c>
      <c r="CI184" s="11">
        <f t="shared" si="209"/>
        <v>731</v>
      </c>
      <c r="CJ184" s="11">
        <f t="shared" si="209"/>
        <v>1077.0999999999999</v>
      </c>
      <c r="CK184" s="11">
        <f t="shared" si="209"/>
        <v>0</v>
      </c>
      <c r="CL184" s="11">
        <f t="shared" si="209"/>
        <v>0</v>
      </c>
      <c r="CM184" s="11">
        <f t="shared" si="209"/>
        <v>751</v>
      </c>
      <c r="CN184" s="11">
        <f t="shared" si="209"/>
        <v>0</v>
      </c>
      <c r="CO184" s="11">
        <f t="shared" si="209"/>
        <v>0</v>
      </c>
      <c r="CP184" s="11">
        <f t="shared" si="209"/>
        <v>0</v>
      </c>
      <c r="CQ184" s="11">
        <f t="shared" si="209"/>
        <v>1375.2</v>
      </c>
      <c r="CR184" s="11">
        <f t="shared" si="209"/>
        <v>0</v>
      </c>
      <c r="CS184" s="11">
        <f t="shared" si="209"/>
        <v>0</v>
      </c>
      <c r="CT184" s="11">
        <f t="shared" si="209"/>
        <v>0</v>
      </c>
      <c r="CU184" s="11">
        <f t="shared" si="209"/>
        <v>0</v>
      </c>
      <c r="CV184" s="11">
        <f t="shared" si="209"/>
        <v>0</v>
      </c>
      <c r="CW184" s="11">
        <f t="shared" si="209"/>
        <v>0</v>
      </c>
      <c r="CX184" s="11">
        <f t="shared" si="209"/>
        <v>0</v>
      </c>
      <c r="CY184" s="11">
        <f t="shared" si="209"/>
        <v>0</v>
      </c>
      <c r="CZ184" s="11">
        <f t="shared" si="209"/>
        <v>2257.7000000000003</v>
      </c>
      <c r="DA184" s="11">
        <f t="shared" si="209"/>
        <v>0</v>
      </c>
      <c r="DB184" s="11">
        <f t="shared" si="209"/>
        <v>0</v>
      </c>
      <c r="DC184" s="11">
        <f t="shared" si="209"/>
        <v>0</v>
      </c>
      <c r="DD184" s="11">
        <f t="shared" si="209"/>
        <v>0</v>
      </c>
      <c r="DE184" s="11">
        <f t="shared" si="209"/>
        <v>0</v>
      </c>
      <c r="DF184" s="11">
        <f t="shared" si="209"/>
        <v>21581</v>
      </c>
      <c r="DG184" s="11">
        <f t="shared" si="209"/>
        <v>0</v>
      </c>
      <c r="DH184" s="11">
        <f t="shared" si="209"/>
        <v>2197</v>
      </c>
      <c r="DI184" s="11">
        <f t="shared" si="209"/>
        <v>2772.1</v>
      </c>
      <c r="DJ184" s="11">
        <f t="shared" si="209"/>
        <v>0</v>
      </c>
      <c r="DK184" s="11">
        <f t="shared" si="209"/>
        <v>0</v>
      </c>
      <c r="DL184" s="11">
        <f t="shared" si="209"/>
        <v>5981.8</v>
      </c>
      <c r="DM184" s="11">
        <f t="shared" si="209"/>
        <v>0</v>
      </c>
      <c r="DN184" s="11">
        <f t="shared" si="209"/>
        <v>1453.6</v>
      </c>
      <c r="DO184" s="11">
        <f t="shared" si="209"/>
        <v>2975.1</v>
      </c>
      <c r="DP184" s="11">
        <f t="shared" si="209"/>
        <v>0</v>
      </c>
      <c r="DQ184" s="11">
        <f t="shared" si="209"/>
        <v>491.8</v>
      </c>
      <c r="DR184" s="11">
        <f t="shared" si="209"/>
        <v>1320</v>
      </c>
      <c r="DS184" s="11">
        <f t="shared" si="209"/>
        <v>812.09999999999991</v>
      </c>
      <c r="DT184" s="11">
        <f t="shared" si="209"/>
        <v>0</v>
      </c>
      <c r="DU184" s="11">
        <f t="shared" si="209"/>
        <v>0</v>
      </c>
      <c r="DV184" s="11">
        <f t="shared" si="209"/>
        <v>0</v>
      </c>
      <c r="DW184" s="11">
        <f t="shared" si="209"/>
        <v>0</v>
      </c>
      <c r="DX184" s="11">
        <f t="shared" si="209"/>
        <v>0</v>
      </c>
      <c r="DY184" s="11">
        <f t="shared" si="209"/>
        <v>0</v>
      </c>
      <c r="DZ184" s="11">
        <f t="shared" si="209"/>
        <v>0</v>
      </c>
      <c r="EA184" s="11">
        <f t="shared" ref="EA184:FX184" si="210">IF((OR(EA174=1,EA175=1))=TRUE(),0,EA96)</f>
        <v>0</v>
      </c>
      <c r="EB184" s="11">
        <f t="shared" si="210"/>
        <v>589.29999999999995</v>
      </c>
      <c r="EC184" s="11">
        <f t="shared" si="210"/>
        <v>0</v>
      </c>
      <c r="ED184" s="11">
        <f t="shared" si="210"/>
        <v>0</v>
      </c>
      <c r="EE184" s="11">
        <f t="shared" si="210"/>
        <v>0</v>
      </c>
      <c r="EF184" s="11">
        <f t="shared" si="210"/>
        <v>1567.9</v>
      </c>
      <c r="EG184" s="11">
        <f t="shared" si="210"/>
        <v>0</v>
      </c>
      <c r="EH184" s="11">
        <f t="shared" si="210"/>
        <v>0</v>
      </c>
      <c r="EI184" s="11">
        <f t="shared" si="210"/>
        <v>17058</v>
      </c>
      <c r="EJ184" s="11">
        <f t="shared" si="210"/>
        <v>0</v>
      </c>
      <c r="EK184" s="11">
        <f t="shared" si="210"/>
        <v>0</v>
      </c>
      <c r="EL184" s="11">
        <f t="shared" si="210"/>
        <v>0</v>
      </c>
      <c r="EM184" s="11">
        <f t="shared" si="210"/>
        <v>547.6</v>
      </c>
      <c r="EN184" s="11">
        <f t="shared" si="210"/>
        <v>1025.6999999999998</v>
      </c>
      <c r="EO184" s="11">
        <f t="shared" si="210"/>
        <v>0</v>
      </c>
      <c r="EP184" s="11">
        <f t="shared" si="210"/>
        <v>0</v>
      </c>
      <c r="EQ184" s="11">
        <f t="shared" si="210"/>
        <v>0</v>
      </c>
      <c r="ER184" s="11">
        <f t="shared" si="210"/>
        <v>0</v>
      </c>
      <c r="ES184" s="11">
        <f t="shared" si="210"/>
        <v>0</v>
      </c>
      <c r="ET184" s="11">
        <f t="shared" si="210"/>
        <v>0</v>
      </c>
      <c r="EU184" s="11">
        <f t="shared" si="210"/>
        <v>587.20000000000005</v>
      </c>
      <c r="EV184" s="11">
        <f t="shared" si="210"/>
        <v>0</v>
      </c>
      <c r="EW184" s="11">
        <f t="shared" si="210"/>
        <v>0</v>
      </c>
      <c r="EX184" s="11">
        <f t="shared" si="210"/>
        <v>0</v>
      </c>
      <c r="EY184" s="11">
        <f t="shared" si="210"/>
        <v>242.8</v>
      </c>
      <c r="EZ184" s="11">
        <f t="shared" si="210"/>
        <v>0</v>
      </c>
      <c r="FA184" s="11">
        <f t="shared" si="210"/>
        <v>0</v>
      </c>
      <c r="FB184" s="11">
        <f t="shared" si="210"/>
        <v>0</v>
      </c>
      <c r="FC184" s="11">
        <f t="shared" si="210"/>
        <v>0</v>
      </c>
      <c r="FD184" s="11">
        <f t="shared" si="210"/>
        <v>0</v>
      </c>
      <c r="FE184" s="11">
        <f t="shared" si="210"/>
        <v>0</v>
      </c>
      <c r="FF184" s="11">
        <f t="shared" si="210"/>
        <v>0</v>
      </c>
      <c r="FG184" s="11">
        <f t="shared" si="210"/>
        <v>0</v>
      </c>
      <c r="FH184" s="11">
        <f t="shared" si="210"/>
        <v>0</v>
      </c>
      <c r="FI184" s="11">
        <f t="shared" si="210"/>
        <v>1808.3</v>
      </c>
      <c r="FJ184" s="11">
        <f t="shared" si="210"/>
        <v>0</v>
      </c>
      <c r="FK184" s="11">
        <f t="shared" si="210"/>
        <v>2142</v>
      </c>
      <c r="FL184" s="11">
        <f t="shared" si="210"/>
        <v>0</v>
      </c>
      <c r="FM184" s="11">
        <f t="shared" si="210"/>
        <v>0</v>
      </c>
      <c r="FN184" s="11">
        <f t="shared" si="210"/>
        <v>19228.900000000001</v>
      </c>
      <c r="FO184" s="11">
        <f t="shared" si="210"/>
        <v>0</v>
      </c>
      <c r="FP184" s="11">
        <f t="shared" si="210"/>
        <v>2246</v>
      </c>
      <c r="FQ184" s="11">
        <f t="shared" si="210"/>
        <v>815.7</v>
      </c>
      <c r="FR184" s="11">
        <f t="shared" si="210"/>
        <v>0</v>
      </c>
      <c r="FS184" s="11">
        <f t="shared" si="210"/>
        <v>0</v>
      </c>
      <c r="FT184" s="11">
        <f t="shared" si="210"/>
        <v>0</v>
      </c>
      <c r="FU184" s="11">
        <f t="shared" si="210"/>
        <v>774.5</v>
      </c>
      <c r="FV184" s="11">
        <f t="shared" si="210"/>
        <v>684.2</v>
      </c>
      <c r="FW184" s="11">
        <f t="shared" si="210"/>
        <v>0</v>
      </c>
      <c r="FX184" s="11">
        <f t="shared" si="210"/>
        <v>0</v>
      </c>
      <c r="FY184" s="42"/>
      <c r="FZ184" s="11"/>
      <c r="GA184" s="91"/>
      <c r="GB184" s="61"/>
      <c r="GC184" s="61"/>
      <c r="GD184" s="61"/>
      <c r="GE184" s="61"/>
      <c r="GF184" s="61"/>
      <c r="GG184" s="5"/>
      <c r="GH184" s="61"/>
      <c r="GI184" s="61"/>
      <c r="GJ184" s="61"/>
      <c r="GK184" s="61"/>
      <c r="GL184" s="61"/>
      <c r="GM184" s="61"/>
      <c r="GN184" s="50"/>
      <c r="GO184" s="50"/>
      <c r="GP184" s="50"/>
      <c r="GQ184" s="50"/>
      <c r="GR184" s="50"/>
      <c r="GS184" s="50"/>
      <c r="GT184" s="50"/>
      <c r="GU184" s="50"/>
      <c r="GV184" s="50"/>
      <c r="GW184" s="50"/>
      <c r="GX184" s="50"/>
      <c r="GY184" s="50"/>
      <c r="GZ184" s="50"/>
      <c r="HA184" s="50"/>
      <c r="HB184" s="50"/>
      <c r="HC184" s="50"/>
      <c r="HD184" s="50"/>
      <c r="HE184" s="50"/>
      <c r="HF184" s="50"/>
      <c r="HG184" s="50"/>
      <c r="HH184" s="50"/>
      <c r="HI184" s="50"/>
      <c r="HJ184" s="50"/>
      <c r="HK184" s="50"/>
      <c r="HL184" s="50"/>
      <c r="HM184" s="50"/>
      <c r="HN184" s="50"/>
      <c r="HO184" s="50"/>
      <c r="HP184" s="50"/>
      <c r="HQ184" s="50"/>
      <c r="HR184" s="50"/>
      <c r="HS184" s="50"/>
      <c r="HT184" s="50"/>
      <c r="HU184" s="50"/>
      <c r="HV184" s="50"/>
      <c r="HW184" s="50"/>
      <c r="HX184" s="50"/>
      <c r="HY184" s="50"/>
      <c r="HZ184" s="50"/>
      <c r="IA184" s="50"/>
      <c r="IB184" s="50"/>
      <c r="IC184" s="50"/>
      <c r="ID184" s="50"/>
      <c r="IE184" s="50"/>
      <c r="IF184" s="50"/>
      <c r="IG184" s="50"/>
      <c r="IH184" s="50"/>
      <c r="II184" s="50"/>
      <c r="IJ184" s="50"/>
      <c r="IK184" s="50"/>
      <c r="IL184" s="50"/>
      <c r="IM184" s="50"/>
      <c r="IN184" s="50"/>
      <c r="IO184" s="50"/>
      <c r="IP184" s="50"/>
      <c r="IQ184" s="50"/>
      <c r="IR184" s="50"/>
      <c r="IS184" s="50"/>
      <c r="IT184" s="50"/>
      <c r="IU184" s="50"/>
      <c r="IV184" s="50"/>
    </row>
    <row r="185" spans="1:256" x14ac:dyDescent="0.2">
      <c r="A185" s="3" t="s">
        <v>503</v>
      </c>
      <c r="B185" s="2" t="s">
        <v>504</v>
      </c>
      <c r="C185" s="43">
        <f>ROUND(IF((OR(C174=1,C175=1))=TRUE(),0,(C182/459*C184)+C171),2)</f>
        <v>126914050.12</v>
      </c>
      <c r="D185" s="43">
        <f t="shared" ref="D185:BO185" si="211">ROUND(IF((OR(D174=1,D175=1))=TRUE(),0,(D182/459*D184)+D171),2)</f>
        <v>0</v>
      </c>
      <c r="E185" s="43">
        <f t="shared" si="211"/>
        <v>160357363.02000001</v>
      </c>
      <c r="F185" s="43">
        <f t="shared" si="211"/>
        <v>0</v>
      </c>
      <c r="G185" s="43">
        <f t="shared" si="211"/>
        <v>0</v>
      </c>
      <c r="H185" s="43">
        <f t="shared" si="211"/>
        <v>0</v>
      </c>
      <c r="I185" s="43">
        <f t="shared" si="211"/>
        <v>308541135.87</v>
      </c>
      <c r="J185" s="43">
        <f t="shared" si="211"/>
        <v>22651124.57</v>
      </c>
      <c r="K185" s="43">
        <f t="shared" si="211"/>
        <v>0</v>
      </c>
      <c r="L185" s="43">
        <f t="shared" si="211"/>
        <v>34409513.659999996</v>
      </c>
      <c r="M185" s="43">
        <f t="shared" si="211"/>
        <v>16796019.379999999</v>
      </c>
      <c r="N185" s="43">
        <f t="shared" si="211"/>
        <v>0</v>
      </c>
      <c r="O185" s="43">
        <f t="shared" si="211"/>
        <v>0</v>
      </c>
      <c r="P185" s="43">
        <f t="shared" si="211"/>
        <v>0</v>
      </c>
      <c r="Q185" s="43">
        <f t="shared" si="211"/>
        <v>2333582150.6300001</v>
      </c>
      <c r="R185" s="43">
        <f t="shared" si="211"/>
        <v>0</v>
      </c>
      <c r="S185" s="43">
        <f t="shared" si="211"/>
        <v>14041051.720000001</v>
      </c>
      <c r="T185" s="43">
        <f t="shared" si="211"/>
        <v>0</v>
      </c>
      <c r="U185" s="43">
        <f t="shared" si="211"/>
        <v>0</v>
      </c>
      <c r="V185" s="43">
        <f t="shared" si="211"/>
        <v>0</v>
      </c>
      <c r="W185" s="43">
        <f t="shared" si="211"/>
        <v>0</v>
      </c>
      <c r="X185" s="43">
        <f t="shared" si="211"/>
        <v>0</v>
      </c>
      <c r="Y185" s="43">
        <f t="shared" si="211"/>
        <v>4305077.72</v>
      </c>
      <c r="Z185" s="43">
        <f t="shared" si="211"/>
        <v>0</v>
      </c>
      <c r="AA185" s="43">
        <f t="shared" si="211"/>
        <v>0</v>
      </c>
      <c r="AB185" s="43">
        <f t="shared" si="211"/>
        <v>0</v>
      </c>
      <c r="AC185" s="43">
        <f t="shared" si="211"/>
        <v>0</v>
      </c>
      <c r="AD185" s="43">
        <f t="shared" si="211"/>
        <v>0</v>
      </c>
      <c r="AE185" s="43">
        <f t="shared" si="211"/>
        <v>0</v>
      </c>
      <c r="AF185" s="43">
        <f t="shared" si="211"/>
        <v>0</v>
      </c>
      <c r="AG185" s="43">
        <f t="shared" si="211"/>
        <v>0</v>
      </c>
      <c r="AH185" s="43">
        <f t="shared" si="211"/>
        <v>9341706.2200000007</v>
      </c>
      <c r="AI185" s="43">
        <f t="shared" si="211"/>
        <v>0</v>
      </c>
      <c r="AJ185" s="43">
        <f t="shared" si="211"/>
        <v>0</v>
      </c>
      <c r="AK185" s="43">
        <f t="shared" si="211"/>
        <v>0</v>
      </c>
      <c r="AL185" s="43">
        <f t="shared" si="211"/>
        <v>0</v>
      </c>
      <c r="AM185" s="43">
        <f t="shared" si="211"/>
        <v>4004526.44</v>
      </c>
      <c r="AN185" s="43">
        <f t="shared" si="211"/>
        <v>0</v>
      </c>
      <c r="AO185" s="43">
        <f t="shared" si="211"/>
        <v>63123569.659999996</v>
      </c>
      <c r="AP185" s="43">
        <f t="shared" si="211"/>
        <v>9824266028.3500004</v>
      </c>
      <c r="AQ185" s="43">
        <f t="shared" si="211"/>
        <v>0</v>
      </c>
      <c r="AR185" s="43">
        <f t="shared" si="211"/>
        <v>0</v>
      </c>
      <c r="AS185" s="43">
        <f t="shared" si="211"/>
        <v>0</v>
      </c>
      <c r="AT185" s="43">
        <f t="shared" si="211"/>
        <v>0</v>
      </c>
      <c r="AU185" s="43">
        <f t="shared" si="211"/>
        <v>0</v>
      </c>
      <c r="AV185" s="43">
        <f t="shared" si="211"/>
        <v>0</v>
      </c>
      <c r="AW185" s="43">
        <f t="shared" si="211"/>
        <v>0</v>
      </c>
      <c r="AX185" s="43">
        <f t="shared" si="211"/>
        <v>0</v>
      </c>
      <c r="AY185" s="43">
        <f t="shared" si="211"/>
        <v>5069657.1500000004</v>
      </c>
      <c r="AZ185" s="43">
        <f t="shared" si="211"/>
        <v>240399515.58000001</v>
      </c>
      <c r="BA185" s="43">
        <f t="shared" si="211"/>
        <v>0</v>
      </c>
      <c r="BB185" s="43">
        <f t="shared" si="211"/>
        <v>0</v>
      </c>
      <c r="BC185" s="43">
        <f t="shared" si="211"/>
        <v>1224275346.8800001</v>
      </c>
      <c r="BD185" s="43">
        <f t="shared" si="211"/>
        <v>0</v>
      </c>
      <c r="BE185" s="43">
        <f t="shared" si="211"/>
        <v>0</v>
      </c>
      <c r="BF185" s="43">
        <f t="shared" si="211"/>
        <v>0</v>
      </c>
      <c r="BG185" s="43">
        <f t="shared" si="211"/>
        <v>9031683.7599999998</v>
      </c>
      <c r="BH185" s="43">
        <f t="shared" si="211"/>
        <v>0</v>
      </c>
      <c r="BI185" s="43">
        <f t="shared" si="211"/>
        <v>0</v>
      </c>
      <c r="BJ185" s="43">
        <f t="shared" si="211"/>
        <v>0</v>
      </c>
      <c r="BK185" s="43">
        <f t="shared" si="211"/>
        <v>0</v>
      </c>
      <c r="BL185" s="43">
        <f t="shared" si="211"/>
        <v>0</v>
      </c>
      <c r="BM185" s="43">
        <f t="shared" si="211"/>
        <v>0</v>
      </c>
      <c r="BN185" s="43">
        <f t="shared" si="211"/>
        <v>43224758.939999998</v>
      </c>
      <c r="BO185" s="43">
        <f t="shared" si="211"/>
        <v>15024921.82</v>
      </c>
      <c r="BP185" s="43">
        <f t="shared" ref="BP185:EA185" si="212">ROUND(IF((OR(BP174=1,BP175=1))=TRUE(),0,(BP182/459*BP184)+BP171),2)</f>
        <v>0</v>
      </c>
      <c r="BQ185" s="43">
        <f t="shared" si="212"/>
        <v>77092415.769999996</v>
      </c>
      <c r="BR185" s="43">
        <f t="shared" si="212"/>
        <v>56904859.299999997</v>
      </c>
      <c r="BS185" s="43">
        <f t="shared" si="212"/>
        <v>10564133.109999999</v>
      </c>
      <c r="BT185" s="43">
        <f t="shared" si="212"/>
        <v>0</v>
      </c>
      <c r="BU185" s="43">
        <f t="shared" si="212"/>
        <v>0</v>
      </c>
      <c r="BV185" s="43">
        <f t="shared" si="212"/>
        <v>0</v>
      </c>
      <c r="BW185" s="43">
        <f t="shared" si="212"/>
        <v>0</v>
      </c>
      <c r="BX185" s="43">
        <f t="shared" si="212"/>
        <v>0</v>
      </c>
      <c r="BY185" s="43">
        <f t="shared" si="212"/>
        <v>4600177.88</v>
      </c>
      <c r="BZ185" s="43">
        <f t="shared" si="212"/>
        <v>0</v>
      </c>
      <c r="CA185" s="43">
        <f t="shared" si="212"/>
        <v>0</v>
      </c>
      <c r="CB185" s="43">
        <f t="shared" si="212"/>
        <v>0</v>
      </c>
      <c r="CC185" s="43">
        <f t="shared" si="212"/>
        <v>0</v>
      </c>
      <c r="CD185" s="43">
        <f t="shared" si="212"/>
        <v>0</v>
      </c>
      <c r="CE185" s="43">
        <f t="shared" si="212"/>
        <v>0</v>
      </c>
      <c r="CF185" s="43">
        <f t="shared" si="212"/>
        <v>0</v>
      </c>
      <c r="CG185" s="43">
        <f t="shared" si="212"/>
        <v>0</v>
      </c>
      <c r="CH185" s="43">
        <f t="shared" si="212"/>
        <v>0</v>
      </c>
      <c r="CI185" s="43">
        <f t="shared" si="212"/>
        <v>6087910.2300000004</v>
      </c>
      <c r="CJ185" s="43">
        <f t="shared" si="212"/>
        <v>10502403.310000001</v>
      </c>
      <c r="CK185" s="43">
        <f t="shared" si="212"/>
        <v>0</v>
      </c>
      <c r="CL185" s="43">
        <f t="shared" si="212"/>
        <v>0</v>
      </c>
      <c r="CM185" s="43">
        <f t="shared" si="212"/>
        <v>7008186.6100000003</v>
      </c>
      <c r="CN185" s="43">
        <f t="shared" si="212"/>
        <v>0</v>
      </c>
      <c r="CO185" s="43">
        <f t="shared" si="212"/>
        <v>0</v>
      </c>
      <c r="CP185" s="43">
        <f t="shared" si="212"/>
        <v>0</v>
      </c>
      <c r="CQ185" s="43">
        <f t="shared" si="212"/>
        <v>13209865.390000001</v>
      </c>
      <c r="CR185" s="43">
        <f t="shared" si="212"/>
        <v>0</v>
      </c>
      <c r="CS185" s="43">
        <f t="shared" si="212"/>
        <v>0</v>
      </c>
      <c r="CT185" s="43">
        <f t="shared" si="212"/>
        <v>0</v>
      </c>
      <c r="CU185" s="43">
        <f t="shared" si="212"/>
        <v>0</v>
      </c>
      <c r="CV185" s="43">
        <f t="shared" si="212"/>
        <v>0</v>
      </c>
      <c r="CW185" s="43">
        <f t="shared" si="212"/>
        <v>0</v>
      </c>
      <c r="CX185" s="43">
        <f t="shared" si="212"/>
        <v>0</v>
      </c>
      <c r="CY185" s="43">
        <f t="shared" si="212"/>
        <v>0</v>
      </c>
      <c r="CZ185" s="43">
        <f t="shared" si="212"/>
        <v>22955641.52</v>
      </c>
      <c r="DA185" s="43">
        <f t="shared" si="212"/>
        <v>0</v>
      </c>
      <c r="DB185" s="43">
        <f t="shared" si="212"/>
        <v>0</v>
      </c>
      <c r="DC185" s="43">
        <f t="shared" si="212"/>
        <v>0</v>
      </c>
      <c r="DD185" s="43">
        <f t="shared" si="212"/>
        <v>0</v>
      </c>
      <c r="DE185" s="43">
        <f t="shared" si="212"/>
        <v>0</v>
      </c>
      <c r="DF185" s="43">
        <f t="shared" si="212"/>
        <v>561749960.36000001</v>
      </c>
      <c r="DG185" s="43">
        <f t="shared" si="212"/>
        <v>0</v>
      </c>
      <c r="DH185" s="43">
        <f t="shared" si="212"/>
        <v>21276303.140000001</v>
      </c>
      <c r="DI185" s="43">
        <f t="shared" si="212"/>
        <v>30635269.07</v>
      </c>
      <c r="DJ185" s="43">
        <f t="shared" si="212"/>
        <v>0</v>
      </c>
      <c r="DK185" s="43">
        <f t="shared" si="212"/>
        <v>0</v>
      </c>
      <c r="DL185" s="43">
        <f t="shared" si="212"/>
        <v>91188702.219999999</v>
      </c>
      <c r="DM185" s="43">
        <f t="shared" si="212"/>
        <v>0</v>
      </c>
      <c r="DN185" s="43">
        <f t="shared" si="212"/>
        <v>14420183.07</v>
      </c>
      <c r="DO185" s="43">
        <f t="shared" si="212"/>
        <v>36284641.549999997</v>
      </c>
      <c r="DP185" s="43">
        <f t="shared" si="212"/>
        <v>0</v>
      </c>
      <c r="DQ185" s="43">
        <f t="shared" si="212"/>
        <v>4289758.1900000004</v>
      </c>
      <c r="DR185" s="43">
        <f t="shared" si="212"/>
        <v>13166723.92</v>
      </c>
      <c r="DS185" s="43">
        <f t="shared" si="212"/>
        <v>7399466.7199999997</v>
      </c>
      <c r="DT185" s="43">
        <f t="shared" si="212"/>
        <v>0</v>
      </c>
      <c r="DU185" s="43">
        <f t="shared" si="212"/>
        <v>0</v>
      </c>
      <c r="DV185" s="43">
        <f t="shared" si="212"/>
        <v>0</v>
      </c>
      <c r="DW185" s="43">
        <f t="shared" si="212"/>
        <v>0</v>
      </c>
      <c r="DX185" s="43">
        <f t="shared" si="212"/>
        <v>0</v>
      </c>
      <c r="DY185" s="43">
        <f t="shared" si="212"/>
        <v>0</v>
      </c>
      <c r="DZ185" s="43">
        <f t="shared" si="212"/>
        <v>0</v>
      </c>
      <c r="EA185" s="43">
        <f t="shared" si="212"/>
        <v>0</v>
      </c>
      <c r="EB185" s="43">
        <f t="shared" ref="EB185:FX185" si="213">ROUND(IF((OR(EB174=1,EB175=1))=TRUE(),0,(EB182/459*EB184)+EB171),2)</f>
        <v>4940331.66</v>
      </c>
      <c r="EC185" s="43">
        <f t="shared" si="213"/>
        <v>0</v>
      </c>
      <c r="ED185" s="43">
        <f t="shared" si="213"/>
        <v>0</v>
      </c>
      <c r="EE185" s="43">
        <f t="shared" si="213"/>
        <v>0</v>
      </c>
      <c r="EF185" s="43">
        <f t="shared" si="213"/>
        <v>15600638.85</v>
      </c>
      <c r="EG185" s="43">
        <f t="shared" si="213"/>
        <v>0</v>
      </c>
      <c r="EH185" s="43">
        <f t="shared" si="213"/>
        <v>0</v>
      </c>
      <c r="EI185" s="43">
        <f t="shared" si="213"/>
        <v>543820357</v>
      </c>
      <c r="EJ185" s="43">
        <f t="shared" si="213"/>
        <v>0</v>
      </c>
      <c r="EK185" s="43">
        <f t="shared" si="213"/>
        <v>0</v>
      </c>
      <c r="EL185" s="43">
        <f t="shared" si="213"/>
        <v>0</v>
      </c>
      <c r="EM185" s="43">
        <f t="shared" si="213"/>
        <v>4635288.88</v>
      </c>
      <c r="EN185" s="43">
        <f t="shared" si="213"/>
        <v>10199963.25</v>
      </c>
      <c r="EO185" s="43">
        <f t="shared" si="213"/>
        <v>0</v>
      </c>
      <c r="EP185" s="43">
        <f t="shared" si="213"/>
        <v>0</v>
      </c>
      <c r="EQ185" s="43">
        <f t="shared" si="213"/>
        <v>0</v>
      </c>
      <c r="ER185" s="43">
        <f t="shared" si="213"/>
        <v>0</v>
      </c>
      <c r="ES185" s="43">
        <f t="shared" si="213"/>
        <v>0</v>
      </c>
      <c r="ET185" s="43">
        <f t="shared" si="213"/>
        <v>0</v>
      </c>
      <c r="EU185" s="43">
        <f t="shared" si="213"/>
        <v>5136545.38</v>
      </c>
      <c r="EV185" s="43">
        <f t="shared" si="213"/>
        <v>0</v>
      </c>
      <c r="EW185" s="43">
        <f t="shared" si="213"/>
        <v>0</v>
      </c>
      <c r="EX185" s="43">
        <f t="shared" si="213"/>
        <v>0</v>
      </c>
      <c r="EY185" s="43">
        <f t="shared" si="213"/>
        <v>8029438.3200000003</v>
      </c>
      <c r="EZ185" s="43">
        <f t="shared" si="213"/>
        <v>0</v>
      </c>
      <c r="FA185" s="43">
        <f t="shared" si="213"/>
        <v>0</v>
      </c>
      <c r="FB185" s="43">
        <f t="shared" si="213"/>
        <v>0</v>
      </c>
      <c r="FC185" s="43">
        <f t="shared" si="213"/>
        <v>0</v>
      </c>
      <c r="FD185" s="43">
        <f t="shared" si="213"/>
        <v>0</v>
      </c>
      <c r="FE185" s="43">
        <f t="shared" si="213"/>
        <v>0</v>
      </c>
      <c r="FF185" s="43">
        <f t="shared" si="213"/>
        <v>0</v>
      </c>
      <c r="FG185" s="43">
        <f t="shared" si="213"/>
        <v>0</v>
      </c>
      <c r="FH185" s="43">
        <f t="shared" si="213"/>
        <v>0</v>
      </c>
      <c r="FI185" s="43">
        <f t="shared" si="213"/>
        <v>18752916.800000001</v>
      </c>
      <c r="FJ185" s="43">
        <f t="shared" si="213"/>
        <v>0</v>
      </c>
      <c r="FK185" s="43">
        <f t="shared" si="213"/>
        <v>22097227.41</v>
      </c>
      <c r="FL185" s="43">
        <f t="shared" si="213"/>
        <v>0</v>
      </c>
      <c r="FM185" s="43">
        <f t="shared" si="213"/>
        <v>0</v>
      </c>
      <c r="FN185" s="43">
        <f t="shared" si="213"/>
        <v>614690092.63</v>
      </c>
      <c r="FO185" s="43">
        <f t="shared" si="213"/>
        <v>0</v>
      </c>
      <c r="FP185" s="43">
        <f t="shared" si="213"/>
        <v>26040478.32</v>
      </c>
      <c r="FQ185" s="43">
        <f t="shared" si="213"/>
        <v>7305364.6100000003</v>
      </c>
      <c r="FR185" s="43">
        <f t="shared" si="213"/>
        <v>0</v>
      </c>
      <c r="FS185" s="43">
        <f t="shared" si="213"/>
        <v>0</v>
      </c>
      <c r="FT185" s="43">
        <f t="shared" si="213"/>
        <v>0</v>
      </c>
      <c r="FU185" s="43">
        <f t="shared" si="213"/>
        <v>7261751.25</v>
      </c>
      <c r="FV185" s="43">
        <f t="shared" si="213"/>
        <v>5966373.2999999998</v>
      </c>
      <c r="FW185" s="43">
        <f t="shared" si="213"/>
        <v>0</v>
      </c>
      <c r="FX185" s="43">
        <f t="shared" si="213"/>
        <v>0</v>
      </c>
      <c r="FY185" s="42"/>
      <c r="FZ185" s="42">
        <f>SUM(C185:FX185)</f>
        <v>16743172570.509995</v>
      </c>
      <c r="GA185" s="42"/>
      <c r="GB185" s="42"/>
      <c r="GC185" s="42"/>
      <c r="GD185" s="42"/>
      <c r="GE185" s="44"/>
      <c r="GF185" s="44"/>
      <c r="GG185" s="5"/>
      <c r="GH185" s="42"/>
      <c r="GI185" s="42"/>
      <c r="GJ185" s="42"/>
      <c r="GK185" s="42"/>
      <c r="GL185" s="5"/>
      <c r="GM185" s="5"/>
    </row>
    <row r="186" spans="1:256" x14ac:dyDescent="0.2">
      <c r="A186" s="44"/>
      <c r="B186" s="2" t="s">
        <v>505</v>
      </c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3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  <c r="DB186" s="42"/>
      <c r="DC186" s="42"/>
      <c r="DD186" s="42"/>
      <c r="DE186" s="42"/>
      <c r="DF186" s="42"/>
      <c r="DG186" s="42"/>
      <c r="DH186" s="42"/>
      <c r="DI186" s="42"/>
      <c r="DJ186" s="42"/>
      <c r="DK186" s="42"/>
      <c r="DL186" s="42"/>
      <c r="DM186" s="42"/>
      <c r="DN186" s="42"/>
      <c r="DO186" s="42"/>
      <c r="DP186" s="42"/>
      <c r="DQ186" s="42"/>
      <c r="DR186" s="42"/>
      <c r="DS186" s="42"/>
      <c r="DT186" s="42"/>
      <c r="DU186" s="42"/>
      <c r="DV186" s="42"/>
      <c r="DW186" s="42"/>
      <c r="DX186" s="42"/>
      <c r="DY186" s="42"/>
      <c r="DZ186" s="42"/>
      <c r="EA186" s="42"/>
      <c r="EB186" s="42"/>
      <c r="EC186" s="42"/>
      <c r="ED186" s="42"/>
      <c r="EE186" s="42"/>
      <c r="EF186" s="42"/>
      <c r="EG186" s="42"/>
      <c r="EH186" s="42"/>
      <c r="EI186" s="42"/>
      <c r="EJ186" s="42"/>
      <c r="EK186" s="42"/>
      <c r="EL186" s="42"/>
      <c r="EM186" s="42"/>
      <c r="EN186" s="42"/>
      <c r="EO186" s="42"/>
      <c r="EP186" s="42"/>
      <c r="EQ186" s="42"/>
      <c r="ER186" s="42"/>
      <c r="ES186" s="42"/>
      <c r="ET186" s="42"/>
      <c r="EU186" s="42"/>
      <c r="EV186" s="42"/>
      <c r="EW186" s="42"/>
      <c r="EX186" s="42"/>
      <c r="EY186" s="42"/>
      <c r="EZ186" s="42"/>
      <c r="FA186" s="42"/>
      <c r="FB186" s="42"/>
      <c r="FC186" s="42"/>
      <c r="FD186" s="42"/>
      <c r="FE186" s="42"/>
      <c r="FF186" s="42"/>
      <c r="FG186" s="42"/>
      <c r="FH186" s="42"/>
      <c r="FI186" s="42"/>
      <c r="FJ186" s="42"/>
      <c r="FK186" s="42"/>
      <c r="FL186" s="42"/>
      <c r="FM186" s="42"/>
      <c r="FN186" s="42"/>
      <c r="FO186" s="42"/>
      <c r="FP186" s="42"/>
      <c r="FQ186" s="42"/>
      <c r="FR186" s="42"/>
      <c r="FS186" s="42"/>
      <c r="FT186" s="42"/>
      <c r="FU186" s="42"/>
      <c r="FV186" s="42"/>
      <c r="FW186" s="42"/>
      <c r="FX186" s="42"/>
      <c r="FY186" s="11"/>
      <c r="FZ186" s="42"/>
      <c r="GA186" s="11"/>
      <c r="GB186" s="91"/>
      <c r="GC186" s="91"/>
      <c r="GD186" s="91"/>
      <c r="GE186" s="91"/>
      <c r="GF186" s="91"/>
      <c r="GG186" s="5"/>
      <c r="GH186" s="91"/>
      <c r="GI186" s="91"/>
      <c r="GJ186" s="91"/>
      <c r="GK186" s="91"/>
      <c r="GL186" s="5"/>
      <c r="GM186" s="5"/>
    </row>
    <row r="187" spans="1:256" x14ac:dyDescent="0.2">
      <c r="A187" s="3" t="s">
        <v>394</v>
      </c>
      <c r="B187" s="2" t="s">
        <v>394</v>
      </c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3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  <c r="DB187" s="42"/>
      <c r="DC187" s="42"/>
      <c r="DD187" s="42"/>
      <c r="DE187" s="42"/>
      <c r="DF187" s="42"/>
      <c r="DG187" s="42"/>
      <c r="DH187" s="42"/>
      <c r="DI187" s="42"/>
      <c r="DJ187" s="42"/>
      <c r="DK187" s="42"/>
      <c r="DL187" s="42"/>
      <c r="DM187" s="42"/>
      <c r="DN187" s="42"/>
      <c r="DO187" s="42"/>
      <c r="DP187" s="42"/>
      <c r="DQ187" s="42"/>
      <c r="DR187" s="42"/>
      <c r="DS187" s="42"/>
      <c r="DT187" s="42"/>
      <c r="DU187" s="42"/>
      <c r="DV187" s="42"/>
      <c r="DW187" s="42"/>
      <c r="DX187" s="42"/>
      <c r="DY187" s="42"/>
      <c r="DZ187" s="42"/>
      <c r="EA187" s="42"/>
      <c r="EB187" s="42"/>
      <c r="EC187" s="42"/>
      <c r="ED187" s="42"/>
      <c r="EE187" s="42"/>
      <c r="EF187" s="42"/>
      <c r="EG187" s="42"/>
      <c r="EH187" s="42"/>
      <c r="EI187" s="42"/>
      <c r="EJ187" s="42"/>
      <c r="EK187" s="42"/>
      <c r="EL187" s="42"/>
      <c r="EM187" s="42"/>
      <c r="EN187" s="42"/>
      <c r="EO187" s="42"/>
      <c r="EP187" s="42"/>
      <c r="EQ187" s="42"/>
      <c r="ER187" s="42"/>
      <c r="ES187" s="42"/>
      <c r="ET187" s="42"/>
      <c r="EU187" s="42"/>
      <c r="EV187" s="42"/>
      <c r="EW187" s="42"/>
      <c r="EX187" s="42"/>
      <c r="EY187" s="42"/>
      <c r="EZ187" s="42"/>
      <c r="FA187" s="42"/>
      <c r="FB187" s="42"/>
      <c r="FC187" s="42"/>
      <c r="FD187" s="42"/>
      <c r="FE187" s="42"/>
      <c r="FF187" s="42"/>
      <c r="FG187" s="42"/>
      <c r="FH187" s="42"/>
      <c r="FI187" s="42"/>
      <c r="FJ187" s="42"/>
      <c r="FK187" s="42"/>
      <c r="FL187" s="42"/>
      <c r="FM187" s="42"/>
      <c r="FN187" s="42"/>
      <c r="FO187" s="42"/>
      <c r="FP187" s="42"/>
      <c r="FQ187" s="42"/>
      <c r="FR187" s="42"/>
      <c r="FS187" s="42"/>
      <c r="FT187" s="42"/>
      <c r="FU187" s="42"/>
      <c r="FV187" s="42"/>
      <c r="FW187" s="42"/>
      <c r="FX187" s="42"/>
      <c r="FY187" s="42"/>
      <c r="FZ187" s="42"/>
      <c r="GA187" s="42"/>
      <c r="GB187" s="42"/>
      <c r="GC187" s="42"/>
      <c r="GD187" s="42"/>
      <c r="GE187" s="5"/>
      <c r="GF187" s="5"/>
      <c r="GG187" s="5"/>
      <c r="GH187" s="5"/>
      <c r="GI187" s="5"/>
      <c r="GJ187" s="5"/>
      <c r="GK187" s="5"/>
      <c r="GL187" s="5"/>
      <c r="GM187" s="5"/>
    </row>
    <row r="188" spans="1:256" ht="15.75" x14ac:dyDescent="0.25">
      <c r="A188" s="3" t="s">
        <v>394</v>
      </c>
      <c r="B188" s="41" t="s">
        <v>506</v>
      </c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3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  <c r="DB188" s="42"/>
      <c r="DC188" s="42"/>
      <c r="DD188" s="42"/>
      <c r="DE188" s="42"/>
      <c r="DF188" s="42"/>
      <c r="DG188" s="42"/>
      <c r="DH188" s="42"/>
      <c r="DI188" s="42"/>
      <c r="DJ188" s="42"/>
      <c r="DK188" s="42"/>
      <c r="DL188" s="42"/>
      <c r="DM188" s="42"/>
      <c r="DN188" s="42"/>
      <c r="DO188" s="42"/>
      <c r="DP188" s="42"/>
      <c r="DQ188" s="42"/>
      <c r="DR188" s="42"/>
      <c r="DS188" s="42"/>
      <c r="DT188" s="42"/>
      <c r="DU188" s="42"/>
      <c r="DV188" s="42"/>
      <c r="DW188" s="42"/>
      <c r="DX188" s="42"/>
      <c r="DY188" s="42"/>
      <c r="DZ188" s="42"/>
      <c r="EA188" s="42"/>
      <c r="EB188" s="42"/>
      <c r="EC188" s="42"/>
      <c r="ED188" s="42"/>
      <c r="EE188" s="42"/>
      <c r="EF188" s="42"/>
      <c r="EG188" s="42"/>
      <c r="EH188" s="42"/>
      <c r="EI188" s="42"/>
      <c r="EJ188" s="42"/>
      <c r="EK188" s="42"/>
      <c r="EL188" s="42"/>
      <c r="EM188" s="42"/>
      <c r="EN188" s="42"/>
      <c r="EO188" s="42"/>
      <c r="EP188" s="42"/>
      <c r="EQ188" s="42"/>
      <c r="ER188" s="42"/>
      <c r="ES188" s="42"/>
      <c r="ET188" s="42"/>
      <c r="EU188" s="42"/>
      <c r="EV188" s="42"/>
      <c r="EW188" s="42"/>
      <c r="EX188" s="42"/>
      <c r="EY188" s="42"/>
      <c r="EZ188" s="42"/>
      <c r="FA188" s="42"/>
      <c r="FB188" s="42"/>
      <c r="FC188" s="42"/>
      <c r="FD188" s="42"/>
      <c r="FE188" s="42"/>
      <c r="FF188" s="42"/>
      <c r="FG188" s="42"/>
      <c r="FH188" s="42"/>
      <c r="FI188" s="42"/>
      <c r="FJ188" s="42"/>
      <c r="FK188" s="42"/>
      <c r="FL188" s="42"/>
      <c r="FM188" s="42"/>
      <c r="FN188" s="42"/>
      <c r="FO188" s="42"/>
      <c r="FP188" s="42"/>
      <c r="FQ188" s="42"/>
      <c r="FR188" s="42"/>
      <c r="FS188" s="42"/>
      <c r="FT188" s="42"/>
      <c r="FU188" s="42"/>
      <c r="FV188" s="42"/>
      <c r="FW188" s="42"/>
      <c r="FX188" s="42"/>
      <c r="FY188" s="42"/>
      <c r="FZ188" s="42"/>
      <c r="GA188" s="42"/>
      <c r="GB188" s="11"/>
      <c r="GC188" s="11"/>
      <c r="GD188" s="11"/>
      <c r="GE188" s="38"/>
      <c r="GF188" s="38"/>
      <c r="GG188" s="5"/>
      <c r="GH188" s="5"/>
      <c r="GI188" s="5"/>
      <c r="GJ188" s="5"/>
      <c r="GK188" s="5"/>
      <c r="GL188" s="5"/>
      <c r="GM188" s="5"/>
    </row>
    <row r="189" spans="1:256" x14ac:dyDescent="0.2">
      <c r="A189" s="3" t="s">
        <v>507</v>
      </c>
      <c r="B189" s="2" t="s">
        <v>508</v>
      </c>
      <c r="C189" s="42">
        <f t="shared" ref="C189:BN189" si="214">+C47</f>
        <v>55022462.140000001</v>
      </c>
      <c r="D189" s="42">
        <f t="shared" si="214"/>
        <v>310499781.87</v>
      </c>
      <c r="E189" s="42">
        <f t="shared" si="214"/>
        <v>57184993.149999999</v>
      </c>
      <c r="F189" s="42">
        <f t="shared" si="214"/>
        <v>110487657.84</v>
      </c>
      <c r="G189" s="42">
        <f t="shared" si="214"/>
        <v>8027626.79</v>
      </c>
      <c r="H189" s="42">
        <f t="shared" si="214"/>
        <v>7293494.1299999999</v>
      </c>
      <c r="I189" s="42">
        <f t="shared" si="214"/>
        <v>94991091.940000013</v>
      </c>
      <c r="J189" s="42">
        <f t="shared" si="214"/>
        <v>15274632.41</v>
      </c>
      <c r="K189" s="42">
        <f t="shared" si="214"/>
        <v>2916101.9299999997</v>
      </c>
      <c r="L189" s="42">
        <f t="shared" si="214"/>
        <v>22436420.060000002</v>
      </c>
      <c r="M189" s="42">
        <f t="shared" si="214"/>
        <v>12950928.32</v>
      </c>
      <c r="N189" s="42">
        <f t="shared" si="214"/>
        <v>366299911.98000002</v>
      </c>
      <c r="O189" s="42">
        <f t="shared" si="214"/>
        <v>106915948.80000001</v>
      </c>
      <c r="P189" s="42">
        <f t="shared" si="214"/>
        <v>2180535.88</v>
      </c>
      <c r="Q189" s="42">
        <f t="shared" si="214"/>
        <v>281910743.18000001</v>
      </c>
      <c r="R189" s="42">
        <f t="shared" si="214"/>
        <v>3901625.09</v>
      </c>
      <c r="S189" s="42">
        <f t="shared" si="214"/>
        <v>11152867.310000001</v>
      </c>
      <c r="T189" s="42">
        <f t="shared" si="214"/>
        <v>1865884.34</v>
      </c>
      <c r="U189" s="42">
        <f t="shared" si="214"/>
        <v>988729.17</v>
      </c>
      <c r="V189" s="42">
        <f t="shared" si="214"/>
        <v>2667379.1</v>
      </c>
      <c r="W189" s="43">
        <f t="shared" si="214"/>
        <v>2208720.96</v>
      </c>
      <c r="X189" s="42">
        <f t="shared" si="214"/>
        <v>730220.2</v>
      </c>
      <c r="Y189" s="42">
        <f t="shared" si="214"/>
        <v>4248329.7399999993</v>
      </c>
      <c r="Z189" s="42">
        <f t="shared" si="214"/>
        <v>2632612.1599999997</v>
      </c>
      <c r="AA189" s="42">
        <f t="shared" si="214"/>
        <v>189964498.5</v>
      </c>
      <c r="AB189" s="42">
        <f t="shared" si="214"/>
        <v>207466752.74000001</v>
      </c>
      <c r="AC189" s="42">
        <f t="shared" si="214"/>
        <v>7214440.1200000001</v>
      </c>
      <c r="AD189" s="42">
        <f t="shared" si="214"/>
        <v>7918857.79</v>
      </c>
      <c r="AE189" s="42">
        <f t="shared" si="214"/>
        <v>1524268.8900000001</v>
      </c>
      <c r="AF189" s="42">
        <f t="shared" si="214"/>
        <v>2145661.67</v>
      </c>
      <c r="AG189" s="42">
        <f t="shared" si="214"/>
        <v>7087714.9700000007</v>
      </c>
      <c r="AH189" s="42">
        <f t="shared" si="214"/>
        <v>7763417.1400000006</v>
      </c>
      <c r="AI189" s="42">
        <f t="shared" si="214"/>
        <v>3048654.07</v>
      </c>
      <c r="AJ189" s="42">
        <f t="shared" si="214"/>
        <v>2706836.91</v>
      </c>
      <c r="AK189" s="42">
        <f t="shared" si="214"/>
        <v>2652150.1100000003</v>
      </c>
      <c r="AL189" s="42">
        <f t="shared" si="214"/>
        <v>2813100.55</v>
      </c>
      <c r="AM189" s="42">
        <f t="shared" si="214"/>
        <v>3971291.5</v>
      </c>
      <c r="AN189" s="42">
        <f t="shared" si="214"/>
        <v>3680466.3600000003</v>
      </c>
      <c r="AO189" s="42">
        <f t="shared" si="214"/>
        <v>35853176.490000002</v>
      </c>
      <c r="AP189" s="42">
        <f t="shared" si="214"/>
        <v>592117624.44000006</v>
      </c>
      <c r="AQ189" s="42">
        <f t="shared" si="214"/>
        <v>2816694.73</v>
      </c>
      <c r="AR189" s="42">
        <f t="shared" si="214"/>
        <v>425518050.26999998</v>
      </c>
      <c r="AS189" s="42">
        <f t="shared" si="214"/>
        <v>47427388.25</v>
      </c>
      <c r="AT189" s="42">
        <f t="shared" si="214"/>
        <v>18713152.609999999</v>
      </c>
      <c r="AU189" s="42">
        <f t="shared" si="214"/>
        <v>3433547.21</v>
      </c>
      <c r="AV189" s="42">
        <f t="shared" si="214"/>
        <v>3151371.86</v>
      </c>
      <c r="AW189" s="42">
        <f t="shared" si="214"/>
        <v>2614985.5700000003</v>
      </c>
      <c r="AX189" s="42">
        <f t="shared" si="214"/>
        <v>719858.01</v>
      </c>
      <c r="AY189" s="42">
        <f t="shared" si="214"/>
        <v>4845617.37</v>
      </c>
      <c r="AZ189" s="42">
        <f t="shared" si="214"/>
        <v>77877559.150000006</v>
      </c>
      <c r="BA189" s="42">
        <f t="shared" si="214"/>
        <v>60522813.880000003</v>
      </c>
      <c r="BB189" s="42">
        <f t="shared" si="214"/>
        <v>50828023.259999998</v>
      </c>
      <c r="BC189" s="42">
        <f t="shared" si="214"/>
        <v>220162910.46000001</v>
      </c>
      <c r="BD189" s="42">
        <f t="shared" si="214"/>
        <v>31081285.780000001</v>
      </c>
      <c r="BE189" s="42">
        <f t="shared" si="214"/>
        <v>10771968.619999999</v>
      </c>
      <c r="BF189" s="42">
        <f t="shared" si="214"/>
        <v>158301480.32999998</v>
      </c>
      <c r="BG189" s="42">
        <f t="shared" si="214"/>
        <v>7463505.3799999999</v>
      </c>
      <c r="BH189" s="42">
        <f t="shared" si="214"/>
        <v>5243698.22</v>
      </c>
      <c r="BI189" s="42">
        <f t="shared" si="214"/>
        <v>2729488.26</v>
      </c>
      <c r="BJ189" s="42">
        <f t="shared" si="214"/>
        <v>39988060.609999999</v>
      </c>
      <c r="BK189" s="42">
        <f t="shared" si="214"/>
        <v>100691312.95</v>
      </c>
      <c r="BL189" s="42">
        <f t="shared" si="214"/>
        <v>2216623.79</v>
      </c>
      <c r="BM189" s="42">
        <f t="shared" si="214"/>
        <v>3072653.63</v>
      </c>
      <c r="BN189" s="42">
        <f t="shared" si="214"/>
        <v>26639892.59</v>
      </c>
      <c r="BO189" s="42">
        <f t="shared" ref="BO189:DZ189" si="215">+BO47</f>
        <v>11699043.48</v>
      </c>
      <c r="BP189" s="42">
        <f t="shared" si="215"/>
        <v>2421516.7399999998</v>
      </c>
      <c r="BQ189" s="42">
        <f t="shared" si="215"/>
        <v>40883798.099999994</v>
      </c>
      <c r="BR189" s="42">
        <f t="shared" si="215"/>
        <v>32555427.289999999</v>
      </c>
      <c r="BS189" s="42">
        <f t="shared" si="215"/>
        <v>8872665.4900000002</v>
      </c>
      <c r="BT189" s="42">
        <f t="shared" si="215"/>
        <v>3325575.33</v>
      </c>
      <c r="BU189" s="42">
        <f t="shared" si="215"/>
        <v>3922757.2600000002</v>
      </c>
      <c r="BV189" s="42">
        <f t="shared" si="215"/>
        <v>9658538.7400000002</v>
      </c>
      <c r="BW189" s="42">
        <f t="shared" si="215"/>
        <v>12773231.43</v>
      </c>
      <c r="BX189" s="42">
        <f t="shared" si="215"/>
        <v>1258261.3900000001</v>
      </c>
      <c r="BY189" s="42">
        <f t="shared" si="215"/>
        <v>4599486.6399999997</v>
      </c>
      <c r="BZ189" s="42">
        <f t="shared" si="215"/>
        <v>2466017.25</v>
      </c>
      <c r="CA189" s="42">
        <f t="shared" si="215"/>
        <v>2341207.92</v>
      </c>
      <c r="CB189" s="42">
        <f t="shared" si="215"/>
        <v>587124374.75</v>
      </c>
      <c r="CC189" s="42">
        <f t="shared" si="215"/>
        <v>2069503.8699999999</v>
      </c>
      <c r="CD189" s="42">
        <f t="shared" si="215"/>
        <v>1097413.06</v>
      </c>
      <c r="CE189" s="42">
        <f t="shared" si="215"/>
        <v>1872647.82</v>
      </c>
      <c r="CF189" s="42">
        <f t="shared" si="215"/>
        <v>1512459.26</v>
      </c>
      <c r="CG189" s="42">
        <f t="shared" si="215"/>
        <v>2136048.88</v>
      </c>
      <c r="CH189" s="42">
        <f t="shared" si="215"/>
        <v>1644597.25</v>
      </c>
      <c r="CI189" s="42">
        <f t="shared" si="215"/>
        <v>5488336.6300000008</v>
      </c>
      <c r="CJ189" s="42">
        <f t="shared" si="215"/>
        <v>8606671.8100000005</v>
      </c>
      <c r="CK189" s="42">
        <f t="shared" si="215"/>
        <v>34963516.640000001</v>
      </c>
      <c r="CL189" s="42">
        <f t="shared" si="215"/>
        <v>10177297.27</v>
      </c>
      <c r="CM189" s="42">
        <f t="shared" si="215"/>
        <v>6369024.9299999997</v>
      </c>
      <c r="CN189" s="42">
        <f t="shared" si="215"/>
        <v>188964662.25</v>
      </c>
      <c r="CO189" s="42">
        <f t="shared" si="215"/>
        <v>103514894.44</v>
      </c>
      <c r="CP189" s="42">
        <f t="shared" si="215"/>
        <v>8724654.6799999997</v>
      </c>
      <c r="CQ189" s="42">
        <f t="shared" si="215"/>
        <v>10705387.35</v>
      </c>
      <c r="CR189" s="42">
        <f t="shared" si="215"/>
        <v>2320300.0299999998</v>
      </c>
      <c r="CS189" s="42">
        <f t="shared" si="215"/>
        <v>3121144</v>
      </c>
      <c r="CT189" s="42">
        <f t="shared" si="215"/>
        <v>1463626.04</v>
      </c>
      <c r="CU189" s="42">
        <f t="shared" si="215"/>
        <v>3020229.6</v>
      </c>
      <c r="CV189" s="42">
        <f t="shared" si="215"/>
        <v>778651.68</v>
      </c>
      <c r="CW189" s="42">
        <f t="shared" si="215"/>
        <v>2115961.33</v>
      </c>
      <c r="CX189" s="42">
        <f t="shared" si="215"/>
        <v>3712253.91</v>
      </c>
      <c r="CY189" s="42">
        <f t="shared" si="215"/>
        <v>1659822.77</v>
      </c>
      <c r="CZ189" s="42">
        <f t="shared" si="215"/>
        <v>16237447</v>
      </c>
      <c r="DA189" s="42">
        <f t="shared" si="215"/>
        <v>2189501.8200000003</v>
      </c>
      <c r="DB189" s="42">
        <f t="shared" si="215"/>
        <v>2975385.95</v>
      </c>
      <c r="DC189" s="42">
        <f t="shared" si="215"/>
        <v>2152864.2000000002</v>
      </c>
      <c r="DD189" s="42">
        <f t="shared" si="215"/>
        <v>1673354.49</v>
      </c>
      <c r="DE189" s="42">
        <f t="shared" si="215"/>
        <v>3738379.24</v>
      </c>
      <c r="DF189" s="42">
        <f t="shared" si="215"/>
        <v>152158847.65000001</v>
      </c>
      <c r="DG189" s="42">
        <f t="shared" si="215"/>
        <v>1408815.29</v>
      </c>
      <c r="DH189" s="42">
        <f t="shared" si="215"/>
        <v>15696920.66</v>
      </c>
      <c r="DI189" s="42">
        <f t="shared" si="215"/>
        <v>19986644.420000002</v>
      </c>
      <c r="DJ189" s="42">
        <f t="shared" si="215"/>
        <v>5279591.7299999995</v>
      </c>
      <c r="DK189" s="42">
        <f t="shared" si="215"/>
        <v>3408377.43</v>
      </c>
      <c r="DL189" s="42">
        <f t="shared" si="215"/>
        <v>44746120.830000006</v>
      </c>
      <c r="DM189" s="42">
        <f t="shared" si="215"/>
        <v>3304754.44</v>
      </c>
      <c r="DN189" s="42">
        <f t="shared" si="215"/>
        <v>10815101.810000001</v>
      </c>
      <c r="DO189" s="42">
        <f t="shared" si="215"/>
        <v>22362756.550000001</v>
      </c>
      <c r="DP189" s="42">
        <f t="shared" si="215"/>
        <v>2422040.52</v>
      </c>
      <c r="DQ189" s="42">
        <f t="shared" si="215"/>
        <v>4115217.49</v>
      </c>
      <c r="DR189" s="42">
        <f t="shared" si="215"/>
        <v>10159023.02</v>
      </c>
      <c r="DS189" s="42">
        <f t="shared" si="215"/>
        <v>6704743.4699999997</v>
      </c>
      <c r="DT189" s="42">
        <f t="shared" si="215"/>
        <v>2238635.0299999998</v>
      </c>
      <c r="DU189" s="42">
        <f t="shared" si="215"/>
        <v>3508138.63</v>
      </c>
      <c r="DV189" s="42">
        <f t="shared" si="215"/>
        <v>2373696.5</v>
      </c>
      <c r="DW189" s="42">
        <f t="shared" si="215"/>
        <v>3290183.5</v>
      </c>
      <c r="DX189" s="42">
        <f t="shared" si="215"/>
        <v>2738964.17</v>
      </c>
      <c r="DY189" s="42">
        <f t="shared" si="215"/>
        <v>3456311.5700000003</v>
      </c>
      <c r="DZ189" s="42">
        <f t="shared" si="215"/>
        <v>8631229.0999999996</v>
      </c>
      <c r="EA189" s="42">
        <f t="shared" ref="EA189:FU189" si="216">+EA47</f>
        <v>4383534.29</v>
      </c>
      <c r="EB189" s="42">
        <f t="shared" si="216"/>
        <v>4629226.54</v>
      </c>
      <c r="EC189" s="42">
        <f t="shared" si="216"/>
        <v>2723702.2</v>
      </c>
      <c r="ED189" s="42">
        <f t="shared" si="216"/>
        <v>15845463.370000001</v>
      </c>
      <c r="EE189" s="42">
        <f t="shared" si="216"/>
        <v>2474174.06</v>
      </c>
      <c r="EF189" s="42">
        <f t="shared" si="216"/>
        <v>11756057.390000001</v>
      </c>
      <c r="EG189" s="42">
        <f t="shared" si="216"/>
        <v>2637412.7899999996</v>
      </c>
      <c r="EH189" s="42">
        <f t="shared" si="216"/>
        <v>2450869.0299999998</v>
      </c>
      <c r="EI189" s="42">
        <f t="shared" si="216"/>
        <v>125233023.44999999</v>
      </c>
      <c r="EJ189" s="42">
        <f t="shared" si="216"/>
        <v>60534883.859999999</v>
      </c>
      <c r="EK189" s="42">
        <f t="shared" si="216"/>
        <v>4984688.84</v>
      </c>
      <c r="EL189" s="42">
        <f t="shared" si="216"/>
        <v>3552981.04</v>
      </c>
      <c r="EM189" s="42">
        <f t="shared" si="216"/>
        <v>4557746.82</v>
      </c>
      <c r="EN189" s="42">
        <f t="shared" si="216"/>
        <v>8727079.8599999994</v>
      </c>
      <c r="EO189" s="42">
        <f t="shared" si="216"/>
        <v>3707658.49</v>
      </c>
      <c r="EP189" s="42">
        <f t="shared" si="216"/>
        <v>3696665.71</v>
      </c>
      <c r="EQ189" s="42">
        <f t="shared" si="216"/>
        <v>16597708.93</v>
      </c>
      <c r="ER189" s="42">
        <f t="shared" si="216"/>
        <v>3662135.94</v>
      </c>
      <c r="ES189" s="42">
        <f t="shared" si="216"/>
        <v>1589331.6800000002</v>
      </c>
      <c r="ET189" s="42">
        <f t="shared" si="216"/>
        <v>2580316</v>
      </c>
      <c r="EU189" s="42">
        <f t="shared" si="216"/>
        <v>4929640.6099999994</v>
      </c>
      <c r="EV189" s="42">
        <f t="shared" si="216"/>
        <v>1075008.4200000002</v>
      </c>
      <c r="EW189" s="42">
        <f t="shared" si="216"/>
        <v>7344947.3799999999</v>
      </c>
      <c r="EX189" s="42">
        <f t="shared" si="216"/>
        <v>2922684.07</v>
      </c>
      <c r="EY189" s="42">
        <f t="shared" si="216"/>
        <v>6214037.29</v>
      </c>
      <c r="EZ189" s="42">
        <f t="shared" si="216"/>
        <v>1706561.2400000002</v>
      </c>
      <c r="FA189" s="42">
        <f t="shared" si="216"/>
        <v>22790670.66</v>
      </c>
      <c r="FB189" s="42">
        <f t="shared" si="216"/>
        <v>3560913.92</v>
      </c>
      <c r="FC189" s="42">
        <f t="shared" si="216"/>
        <v>18955011.030000001</v>
      </c>
      <c r="FD189" s="42">
        <f t="shared" si="216"/>
        <v>3347442.01</v>
      </c>
      <c r="FE189" s="42">
        <f t="shared" si="216"/>
        <v>1418568.33</v>
      </c>
      <c r="FF189" s="42">
        <f t="shared" si="216"/>
        <v>2235751.84</v>
      </c>
      <c r="FG189" s="42">
        <f t="shared" si="216"/>
        <v>1506529.33</v>
      </c>
      <c r="FH189" s="42">
        <f t="shared" si="216"/>
        <v>1335988.3900000001</v>
      </c>
      <c r="FI189" s="42">
        <f t="shared" si="216"/>
        <v>13322236.85</v>
      </c>
      <c r="FJ189" s="42">
        <f t="shared" si="216"/>
        <v>12617114.279999999</v>
      </c>
      <c r="FK189" s="42">
        <f t="shared" si="216"/>
        <v>15589495.380000001</v>
      </c>
      <c r="FL189" s="42">
        <f t="shared" si="216"/>
        <v>30450530.34</v>
      </c>
      <c r="FM189" s="42">
        <f t="shared" si="216"/>
        <v>21701797.140000001</v>
      </c>
      <c r="FN189" s="42">
        <f t="shared" si="216"/>
        <v>137005652.19</v>
      </c>
      <c r="FO189" s="42">
        <f t="shared" si="216"/>
        <v>8283197.6600000001</v>
      </c>
      <c r="FP189" s="42">
        <f t="shared" si="216"/>
        <v>17355363.84</v>
      </c>
      <c r="FQ189" s="42">
        <f t="shared" si="216"/>
        <v>6554952.8399999999</v>
      </c>
      <c r="FR189" s="42">
        <f t="shared" si="216"/>
        <v>1935403.21</v>
      </c>
      <c r="FS189" s="42">
        <f t="shared" si="216"/>
        <v>2070276</v>
      </c>
      <c r="FT189" s="42">
        <f t="shared" si="216"/>
        <v>1368176.6500000001</v>
      </c>
      <c r="FU189" s="42">
        <f t="shared" si="216"/>
        <v>6414020.5300000003</v>
      </c>
      <c r="FV189" s="42">
        <f>+FV47</f>
        <v>5299574.1900000004</v>
      </c>
      <c r="FW189" s="42">
        <f>+FW47</f>
        <v>1870871.78</v>
      </c>
      <c r="FX189" s="42">
        <f>+FX47</f>
        <v>1248662.56</v>
      </c>
      <c r="FY189" s="42"/>
      <c r="FZ189" s="42"/>
      <c r="GA189" s="42"/>
      <c r="GB189" s="42"/>
      <c r="GC189" s="42"/>
      <c r="GD189" s="42"/>
      <c r="GE189" s="5"/>
      <c r="GF189" s="5"/>
      <c r="GG189" s="5"/>
      <c r="GH189" s="5"/>
      <c r="GI189" s="5"/>
      <c r="GJ189" s="5"/>
      <c r="GK189" s="5"/>
      <c r="GL189" s="5"/>
      <c r="GM189" s="5"/>
    </row>
    <row r="190" spans="1:256" x14ac:dyDescent="0.2">
      <c r="A190" s="3" t="s">
        <v>509</v>
      </c>
      <c r="B190" s="2" t="s">
        <v>510</v>
      </c>
      <c r="C190" s="48">
        <f>C64</f>
        <v>3.6999999999999998E-2</v>
      </c>
      <c r="D190" s="48">
        <f t="shared" ref="D190:BO190" si="217">D64</f>
        <v>3.6999999999999998E-2</v>
      </c>
      <c r="E190" s="48">
        <f t="shared" si="217"/>
        <v>3.6999999999999998E-2</v>
      </c>
      <c r="F190" s="48">
        <f t="shared" si="217"/>
        <v>3.6999999999999998E-2</v>
      </c>
      <c r="G190" s="48">
        <f t="shared" si="217"/>
        <v>3.6999999999999998E-2</v>
      </c>
      <c r="H190" s="48">
        <f t="shared" si="217"/>
        <v>3.6999999999999998E-2</v>
      </c>
      <c r="I190" s="48">
        <f t="shared" si="217"/>
        <v>3.6999999999999998E-2</v>
      </c>
      <c r="J190" s="48">
        <f t="shared" si="217"/>
        <v>3.6999999999999998E-2</v>
      </c>
      <c r="K190" s="48">
        <f t="shared" si="217"/>
        <v>3.6999999999999998E-2</v>
      </c>
      <c r="L190" s="48">
        <f t="shared" si="217"/>
        <v>3.6999999999999998E-2</v>
      </c>
      <c r="M190" s="48">
        <f t="shared" si="217"/>
        <v>3.6999999999999998E-2</v>
      </c>
      <c r="N190" s="48">
        <f t="shared" si="217"/>
        <v>3.6999999999999998E-2</v>
      </c>
      <c r="O190" s="48">
        <f t="shared" si="217"/>
        <v>3.6999999999999998E-2</v>
      </c>
      <c r="P190" s="48">
        <f t="shared" si="217"/>
        <v>3.6999999999999998E-2</v>
      </c>
      <c r="Q190" s="48">
        <f t="shared" si="217"/>
        <v>3.6999999999999998E-2</v>
      </c>
      <c r="R190" s="48">
        <f t="shared" si="217"/>
        <v>3.6999999999999998E-2</v>
      </c>
      <c r="S190" s="48">
        <f t="shared" si="217"/>
        <v>3.6999999999999998E-2</v>
      </c>
      <c r="T190" s="48">
        <f t="shared" si="217"/>
        <v>3.6999999999999998E-2</v>
      </c>
      <c r="U190" s="48">
        <f t="shared" si="217"/>
        <v>3.6999999999999998E-2</v>
      </c>
      <c r="V190" s="48">
        <f t="shared" si="217"/>
        <v>3.6999999999999998E-2</v>
      </c>
      <c r="W190" s="49">
        <f t="shared" si="217"/>
        <v>3.6999999999999998E-2</v>
      </c>
      <c r="X190" s="48">
        <f t="shared" si="217"/>
        <v>3.6999999999999998E-2</v>
      </c>
      <c r="Y190" s="48">
        <f t="shared" si="217"/>
        <v>3.6999999999999998E-2</v>
      </c>
      <c r="Z190" s="48">
        <f t="shared" si="217"/>
        <v>3.6999999999999998E-2</v>
      </c>
      <c r="AA190" s="48">
        <f t="shared" si="217"/>
        <v>3.6999999999999998E-2</v>
      </c>
      <c r="AB190" s="48">
        <f t="shared" si="217"/>
        <v>3.6999999999999998E-2</v>
      </c>
      <c r="AC190" s="48">
        <f t="shared" si="217"/>
        <v>3.6999999999999998E-2</v>
      </c>
      <c r="AD190" s="48">
        <f t="shared" si="217"/>
        <v>3.6999999999999998E-2</v>
      </c>
      <c r="AE190" s="48">
        <f t="shared" si="217"/>
        <v>3.6999999999999998E-2</v>
      </c>
      <c r="AF190" s="48">
        <f t="shared" si="217"/>
        <v>3.6999999999999998E-2</v>
      </c>
      <c r="AG190" s="48">
        <f t="shared" si="217"/>
        <v>3.6999999999999998E-2</v>
      </c>
      <c r="AH190" s="48">
        <f t="shared" si="217"/>
        <v>3.6999999999999998E-2</v>
      </c>
      <c r="AI190" s="48">
        <f t="shared" si="217"/>
        <v>3.6999999999999998E-2</v>
      </c>
      <c r="AJ190" s="48">
        <f t="shared" si="217"/>
        <v>3.6999999999999998E-2</v>
      </c>
      <c r="AK190" s="48">
        <f t="shared" si="217"/>
        <v>3.6999999999999998E-2</v>
      </c>
      <c r="AL190" s="48">
        <f t="shared" si="217"/>
        <v>3.6999999999999998E-2</v>
      </c>
      <c r="AM190" s="48">
        <f t="shared" si="217"/>
        <v>3.6999999999999998E-2</v>
      </c>
      <c r="AN190" s="48">
        <f t="shared" si="217"/>
        <v>3.6999999999999998E-2</v>
      </c>
      <c r="AO190" s="48">
        <f t="shared" si="217"/>
        <v>3.6999999999999998E-2</v>
      </c>
      <c r="AP190" s="48">
        <f t="shared" si="217"/>
        <v>3.6999999999999998E-2</v>
      </c>
      <c r="AQ190" s="48">
        <f t="shared" si="217"/>
        <v>3.6999999999999998E-2</v>
      </c>
      <c r="AR190" s="48">
        <f t="shared" si="217"/>
        <v>3.6999999999999998E-2</v>
      </c>
      <c r="AS190" s="48">
        <f t="shared" si="217"/>
        <v>3.6999999999999998E-2</v>
      </c>
      <c r="AT190" s="48">
        <f t="shared" si="217"/>
        <v>3.6999999999999998E-2</v>
      </c>
      <c r="AU190" s="48">
        <f t="shared" si="217"/>
        <v>3.6999999999999998E-2</v>
      </c>
      <c r="AV190" s="48">
        <f t="shared" si="217"/>
        <v>3.6999999999999998E-2</v>
      </c>
      <c r="AW190" s="48">
        <f t="shared" si="217"/>
        <v>3.6999999999999998E-2</v>
      </c>
      <c r="AX190" s="48">
        <f t="shared" si="217"/>
        <v>3.6999999999999998E-2</v>
      </c>
      <c r="AY190" s="48">
        <f t="shared" si="217"/>
        <v>3.6999999999999998E-2</v>
      </c>
      <c r="AZ190" s="48">
        <f t="shared" si="217"/>
        <v>3.6999999999999998E-2</v>
      </c>
      <c r="BA190" s="48">
        <f t="shared" si="217"/>
        <v>3.6999999999999998E-2</v>
      </c>
      <c r="BB190" s="48">
        <f t="shared" si="217"/>
        <v>3.6999999999999998E-2</v>
      </c>
      <c r="BC190" s="48">
        <f t="shared" si="217"/>
        <v>3.6999999999999998E-2</v>
      </c>
      <c r="BD190" s="48">
        <f t="shared" si="217"/>
        <v>3.6999999999999998E-2</v>
      </c>
      <c r="BE190" s="48">
        <f t="shared" si="217"/>
        <v>3.6999999999999998E-2</v>
      </c>
      <c r="BF190" s="48">
        <f t="shared" si="217"/>
        <v>3.6999999999999998E-2</v>
      </c>
      <c r="BG190" s="48">
        <f t="shared" si="217"/>
        <v>3.6999999999999998E-2</v>
      </c>
      <c r="BH190" s="48">
        <f t="shared" si="217"/>
        <v>3.6999999999999998E-2</v>
      </c>
      <c r="BI190" s="48">
        <f t="shared" si="217"/>
        <v>3.6999999999999998E-2</v>
      </c>
      <c r="BJ190" s="48">
        <f t="shared" si="217"/>
        <v>3.6999999999999998E-2</v>
      </c>
      <c r="BK190" s="48">
        <f t="shared" si="217"/>
        <v>3.6999999999999998E-2</v>
      </c>
      <c r="BL190" s="48">
        <f t="shared" si="217"/>
        <v>3.6999999999999998E-2</v>
      </c>
      <c r="BM190" s="48">
        <f t="shared" si="217"/>
        <v>3.6999999999999998E-2</v>
      </c>
      <c r="BN190" s="48">
        <f t="shared" si="217"/>
        <v>3.6999999999999998E-2</v>
      </c>
      <c r="BO190" s="48">
        <f t="shared" si="217"/>
        <v>3.6999999999999998E-2</v>
      </c>
      <c r="BP190" s="48">
        <f t="shared" ref="BP190:EA190" si="218">BP64</f>
        <v>3.6999999999999998E-2</v>
      </c>
      <c r="BQ190" s="48">
        <f t="shared" si="218"/>
        <v>3.6999999999999998E-2</v>
      </c>
      <c r="BR190" s="48">
        <f t="shared" si="218"/>
        <v>3.6999999999999998E-2</v>
      </c>
      <c r="BS190" s="48">
        <f t="shared" si="218"/>
        <v>3.6999999999999998E-2</v>
      </c>
      <c r="BT190" s="48">
        <f t="shared" si="218"/>
        <v>3.6999999999999998E-2</v>
      </c>
      <c r="BU190" s="48">
        <f t="shared" si="218"/>
        <v>3.6999999999999998E-2</v>
      </c>
      <c r="BV190" s="48">
        <f t="shared" si="218"/>
        <v>3.6999999999999998E-2</v>
      </c>
      <c r="BW190" s="48">
        <f t="shared" si="218"/>
        <v>3.6999999999999998E-2</v>
      </c>
      <c r="BX190" s="48">
        <f t="shared" si="218"/>
        <v>3.6999999999999998E-2</v>
      </c>
      <c r="BY190" s="48">
        <f t="shared" si="218"/>
        <v>3.6999999999999998E-2</v>
      </c>
      <c r="BZ190" s="48">
        <f t="shared" si="218"/>
        <v>3.6999999999999998E-2</v>
      </c>
      <c r="CA190" s="48">
        <f t="shared" si="218"/>
        <v>3.6999999999999998E-2</v>
      </c>
      <c r="CB190" s="48">
        <f t="shared" si="218"/>
        <v>3.6999999999999998E-2</v>
      </c>
      <c r="CC190" s="48">
        <f t="shared" si="218"/>
        <v>3.6999999999999998E-2</v>
      </c>
      <c r="CD190" s="48">
        <f t="shared" si="218"/>
        <v>3.6999999999999998E-2</v>
      </c>
      <c r="CE190" s="48">
        <f t="shared" si="218"/>
        <v>3.6999999999999998E-2</v>
      </c>
      <c r="CF190" s="48">
        <f t="shared" si="218"/>
        <v>3.6999999999999998E-2</v>
      </c>
      <c r="CG190" s="48">
        <f t="shared" si="218"/>
        <v>3.6999999999999998E-2</v>
      </c>
      <c r="CH190" s="48">
        <f t="shared" si="218"/>
        <v>3.6999999999999998E-2</v>
      </c>
      <c r="CI190" s="48">
        <f t="shared" si="218"/>
        <v>3.6999999999999998E-2</v>
      </c>
      <c r="CJ190" s="48">
        <f t="shared" si="218"/>
        <v>3.6999999999999998E-2</v>
      </c>
      <c r="CK190" s="48">
        <f t="shared" si="218"/>
        <v>3.6999999999999998E-2</v>
      </c>
      <c r="CL190" s="48">
        <f t="shared" si="218"/>
        <v>3.6999999999999998E-2</v>
      </c>
      <c r="CM190" s="48">
        <f t="shared" si="218"/>
        <v>3.6999999999999998E-2</v>
      </c>
      <c r="CN190" s="48">
        <f t="shared" si="218"/>
        <v>3.6999999999999998E-2</v>
      </c>
      <c r="CO190" s="48">
        <f t="shared" si="218"/>
        <v>3.6999999999999998E-2</v>
      </c>
      <c r="CP190" s="48">
        <f t="shared" si="218"/>
        <v>3.6999999999999998E-2</v>
      </c>
      <c r="CQ190" s="48">
        <f t="shared" si="218"/>
        <v>3.6999999999999998E-2</v>
      </c>
      <c r="CR190" s="48">
        <f t="shared" si="218"/>
        <v>3.6999999999999998E-2</v>
      </c>
      <c r="CS190" s="48">
        <f t="shared" si="218"/>
        <v>3.6999999999999998E-2</v>
      </c>
      <c r="CT190" s="48">
        <f t="shared" si="218"/>
        <v>3.6999999999999998E-2</v>
      </c>
      <c r="CU190" s="48">
        <f t="shared" si="218"/>
        <v>3.6999999999999998E-2</v>
      </c>
      <c r="CV190" s="48">
        <f t="shared" si="218"/>
        <v>3.6999999999999998E-2</v>
      </c>
      <c r="CW190" s="48">
        <f t="shared" si="218"/>
        <v>3.6999999999999998E-2</v>
      </c>
      <c r="CX190" s="48">
        <f t="shared" si="218"/>
        <v>3.6999999999999998E-2</v>
      </c>
      <c r="CY190" s="48">
        <f t="shared" si="218"/>
        <v>3.6999999999999998E-2</v>
      </c>
      <c r="CZ190" s="48">
        <f t="shared" si="218"/>
        <v>3.6999999999999998E-2</v>
      </c>
      <c r="DA190" s="48">
        <f t="shared" si="218"/>
        <v>3.6999999999999998E-2</v>
      </c>
      <c r="DB190" s="48">
        <f t="shared" si="218"/>
        <v>3.6999999999999998E-2</v>
      </c>
      <c r="DC190" s="48">
        <f t="shared" si="218"/>
        <v>3.6999999999999998E-2</v>
      </c>
      <c r="DD190" s="48">
        <f t="shared" si="218"/>
        <v>3.6999999999999998E-2</v>
      </c>
      <c r="DE190" s="48">
        <f t="shared" si="218"/>
        <v>3.6999999999999998E-2</v>
      </c>
      <c r="DF190" s="48">
        <f t="shared" si="218"/>
        <v>3.6999999999999998E-2</v>
      </c>
      <c r="DG190" s="48">
        <f t="shared" si="218"/>
        <v>3.6999999999999998E-2</v>
      </c>
      <c r="DH190" s="48">
        <f t="shared" si="218"/>
        <v>3.6999999999999998E-2</v>
      </c>
      <c r="DI190" s="48">
        <f t="shared" si="218"/>
        <v>3.6999999999999998E-2</v>
      </c>
      <c r="DJ190" s="48">
        <f t="shared" si="218"/>
        <v>3.6999999999999998E-2</v>
      </c>
      <c r="DK190" s="48">
        <f t="shared" si="218"/>
        <v>3.6999999999999998E-2</v>
      </c>
      <c r="DL190" s="48">
        <f t="shared" si="218"/>
        <v>3.6999999999999998E-2</v>
      </c>
      <c r="DM190" s="48">
        <f t="shared" si="218"/>
        <v>3.6999999999999998E-2</v>
      </c>
      <c r="DN190" s="48">
        <f t="shared" si="218"/>
        <v>3.6999999999999998E-2</v>
      </c>
      <c r="DO190" s="48">
        <f t="shared" si="218"/>
        <v>3.6999999999999998E-2</v>
      </c>
      <c r="DP190" s="48">
        <f t="shared" si="218"/>
        <v>3.6999999999999998E-2</v>
      </c>
      <c r="DQ190" s="48">
        <f t="shared" si="218"/>
        <v>3.6999999999999998E-2</v>
      </c>
      <c r="DR190" s="48">
        <f t="shared" si="218"/>
        <v>3.6999999999999998E-2</v>
      </c>
      <c r="DS190" s="48">
        <f t="shared" si="218"/>
        <v>3.6999999999999998E-2</v>
      </c>
      <c r="DT190" s="48">
        <f t="shared" si="218"/>
        <v>3.6999999999999998E-2</v>
      </c>
      <c r="DU190" s="48">
        <f t="shared" si="218"/>
        <v>3.6999999999999998E-2</v>
      </c>
      <c r="DV190" s="48">
        <f t="shared" si="218"/>
        <v>3.6999999999999998E-2</v>
      </c>
      <c r="DW190" s="48">
        <f t="shared" si="218"/>
        <v>3.6999999999999998E-2</v>
      </c>
      <c r="DX190" s="48">
        <f t="shared" si="218"/>
        <v>3.6999999999999998E-2</v>
      </c>
      <c r="DY190" s="48">
        <f t="shared" si="218"/>
        <v>3.6999999999999998E-2</v>
      </c>
      <c r="DZ190" s="48">
        <f t="shared" si="218"/>
        <v>3.6999999999999998E-2</v>
      </c>
      <c r="EA190" s="48">
        <f t="shared" si="218"/>
        <v>3.6999999999999998E-2</v>
      </c>
      <c r="EB190" s="48">
        <f t="shared" ref="EB190:FX190" si="219">EB64</f>
        <v>3.6999999999999998E-2</v>
      </c>
      <c r="EC190" s="48">
        <f t="shared" si="219"/>
        <v>3.6999999999999998E-2</v>
      </c>
      <c r="ED190" s="48">
        <f t="shared" si="219"/>
        <v>3.6999999999999998E-2</v>
      </c>
      <c r="EE190" s="48">
        <f t="shared" si="219"/>
        <v>3.6999999999999998E-2</v>
      </c>
      <c r="EF190" s="48">
        <f t="shared" si="219"/>
        <v>3.6999999999999998E-2</v>
      </c>
      <c r="EG190" s="48">
        <f t="shared" si="219"/>
        <v>3.6999999999999998E-2</v>
      </c>
      <c r="EH190" s="48">
        <f t="shared" si="219"/>
        <v>3.6999999999999998E-2</v>
      </c>
      <c r="EI190" s="48">
        <f t="shared" si="219"/>
        <v>3.6999999999999998E-2</v>
      </c>
      <c r="EJ190" s="48">
        <f t="shared" si="219"/>
        <v>3.6999999999999998E-2</v>
      </c>
      <c r="EK190" s="48">
        <f t="shared" si="219"/>
        <v>3.6999999999999998E-2</v>
      </c>
      <c r="EL190" s="48">
        <f t="shared" si="219"/>
        <v>3.6999999999999998E-2</v>
      </c>
      <c r="EM190" s="48">
        <f t="shared" si="219"/>
        <v>3.6999999999999998E-2</v>
      </c>
      <c r="EN190" s="48">
        <f t="shared" si="219"/>
        <v>3.6999999999999998E-2</v>
      </c>
      <c r="EO190" s="48">
        <f t="shared" si="219"/>
        <v>3.6999999999999998E-2</v>
      </c>
      <c r="EP190" s="48">
        <f t="shared" si="219"/>
        <v>3.6999999999999998E-2</v>
      </c>
      <c r="EQ190" s="48">
        <f t="shared" si="219"/>
        <v>3.6999999999999998E-2</v>
      </c>
      <c r="ER190" s="48">
        <f t="shared" si="219"/>
        <v>3.6999999999999998E-2</v>
      </c>
      <c r="ES190" s="48">
        <f t="shared" si="219"/>
        <v>3.6999999999999998E-2</v>
      </c>
      <c r="ET190" s="48">
        <f t="shared" si="219"/>
        <v>3.6999999999999998E-2</v>
      </c>
      <c r="EU190" s="48">
        <f t="shared" si="219"/>
        <v>3.6999999999999998E-2</v>
      </c>
      <c r="EV190" s="48">
        <f t="shared" si="219"/>
        <v>3.6999999999999998E-2</v>
      </c>
      <c r="EW190" s="48">
        <f t="shared" si="219"/>
        <v>3.6999999999999998E-2</v>
      </c>
      <c r="EX190" s="48">
        <f t="shared" si="219"/>
        <v>3.6999999999999998E-2</v>
      </c>
      <c r="EY190" s="48">
        <f t="shared" si="219"/>
        <v>3.6999999999999998E-2</v>
      </c>
      <c r="EZ190" s="48">
        <f t="shared" si="219"/>
        <v>3.6999999999999998E-2</v>
      </c>
      <c r="FA190" s="48">
        <f t="shared" si="219"/>
        <v>3.6999999999999998E-2</v>
      </c>
      <c r="FB190" s="48">
        <f t="shared" si="219"/>
        <v>3.6999999999999998E-2</v>
      </c>
      <c r="FC190" s="48">
        <f t="shared" si="219"/>
        <v>3.6999999999999998E-2</v>
      </c>
      <c r="FD190" s="48">
        <f t="shared" si="219"/>
        <v>3.6999999999999998E-2</v>
      </c>
      <c r="FE190" s="48">
        <f t="shared" si="219"/>
        <v>3.6999999999999998E-2</v>
      </c>
      <c r="FF190" s="48">
        <f t="shared" si="219"/>
        <v>3.6999999999999998E-2</v>
      </c>
      <c r="FG190" s="48">
        <f t="shared" si="219"/>
        <v>3.6999999999999998E-2</v>
      </c>
      <c r="FH190" s="48">
        <f t="shared" si="219"/>
        <v>3.6999999999999998E-2</v>
      </c>
      <c r="FI190" s="48">
        <f t="shared" si="219"/>
        <v>3.6999999999999998E-2</v>
      </c>
      <c r="FJ190" s="48">
        <f t="shared" si="219"/>
        <v>3.6999999999999998E-2</v>
      </c>
      <c r="FK190" s="48">
        <f t="shared" si="219"/>
        <v>3.6999999999999998E-2</v>
      </c>
      <c r="FL190" s="48">
        <f t="shared" si="219"/>
        <v>3.6999999999999998E-2</v>
      </c>
      <c r="FM190" s="48">
        <f t="shared" si="219"/>
        <v>3.6999999999999998E-2</v>
      </c>
      <c r="FN190" s="48">
        <f t="shared" si="219"/>
        <v>3.6999999999999998E-2</v>
      </c>
      <c r="FO190" s="48">
        <f t="shared" si="219"/>
        <v>3.6999999999999998E-2</v>
      </c>
      <c r="FP190" s="48">
        <f t="shared" si="219"/>
        <v>3.6999999999999998E-2</v>
      </c>
      <c r="FQ190" s="48">
        <f t="shared" si="219"/>
        <v>3.6999999999999998E-2</v>
      </c>
      <c r="FR190" s="48">
        <f t="shared" si="219"/>
        <v>3.6999999999999998E-2</v>
      </c>
      <c r="FS190" s="48">
        <f t="shared" si="219"/>
        <v>3.6999999999999998E-2</v>
      </c>
      <c r="FT190" s="48">
        <f t="shared" si="219"/>
        <v>3.6999999999999998E-2</v>
      </c>
      <c r="FU190" s="48">
        <f t="shared" si="219"/>
        <v>3.6999999999999998E-2</v>
      </c>
      <c r="FV190" s="48">
        <f t="shared" si="219"/>
        <v>3.6999999999999998E-2</v>
      </c>
      <c r="FW190" s="48">
        <f t="shared" si="219"/>
        <v>3.6999999999999998E-2</v>
      </c>
      <c r="FX190" s="48">
        <f t="shared" si="219"/>
        <v>3.6999999999999998E-2</v>
      </c>
      <c r="FY190" s="42"/>
      <c r="FZ190" s="42"/>
      <c r="GA190" s="42"/>
      <c r="GB190" s="42"/>
      <c r="GC190" s="42"/>
      <c r="GD190" s="42"/>
      <c r="GE190" s="5"/>
      <c r="GF190" s="5"/>
      <c r="GG190" s="5"/>
      <c r="GH190" s="5"/>
      <c r="GI190" s="5"/>
      <c r="GJ190" s="5"/>
      <c r="GK190" s="5"/>
      <c r="GL190" s="5"/>
      <c r="GM190" s="5"/>
    </row>
    <row r="191" spans="1:256" x14ac:dyDescent="0.2">
      <c r="A191" s="3" t="s">
        <v>511</v>
      </c>
      <c r="B191" s="2" t="s">
        <v>512</v>
      </c>
      <c r="C191" s="28">
        <f t="shared" ref="C191:BN191" si="220">ROUND((C101-C16)/C16,4)</f>
        <v>3.7400000000000003E-2</v>
      </c>
      <c r="D191" s="28">
        <f t="shared" si="220"/>
        <v>9.7000000000000003E-3</v>
      </c>
      <c r="E191" s="28">
        <f t="shared" si="220"/>
        <v>3.27E-2</v>
      </c>
      <c r="F191" s="28">
        <f t="shared" si="220"/>
        <v>3.8100000000000002E-2</v>
      </c>
      <c r="G191" s="28">
        <f t="shared" si="220"/>
        <v>-1.9599999999999999E-2</v>
      </c>
      <c r="H191" s="28">
        <f t="shared" si="220"/>
        <v>-4.5999999999999999E-3</v>
      </c>
      <c r="I191" s="28">
        <f t="shared" si="220"/>
        <v>3.1E-2</v>
      </c>
      <c r="J191" s="28">
        <f t="shared" si="220"/>
        <v>-5.3E-3</v>
      </c>
      <c r="K191" s="28">
        <f t="shared" si="220"/>
        <v>-6.1000000000000004E-3</v>
      </c>
      <c r="L191" s="28">
        <f t="shared" si="220"/>
        <v>-3.1199999999999999E-2</v>
      </c>
      <c r="M191" s="28">
        <f t="shared" si="220"/>
        <v>-1.26E-2</v>
      </c>
      <c r="N191" s="28">
        <f t="shared" si="220"/>
        <v>1.2999999999999999E-2</v>
      </c>
      <c r="O191" s="28">
        <f t="shared" si="220"/>
        <v>-3.0999999999999999E-3</v>
      </c>
      <c r="P191" s="28">
        <f t="shared" si="220"/>
        <v>3.2500000000000001E-2</v>
      </c>
      <c r="Q191" s="28">
        <f t="shared" si="220"/>
        <v>1.4999999999999999E-2</v>
      </c>
      <c r="R191" s="28">
        <f t="shared" si="220"/>
        <v>0.14360000000000001</v>
      </c>
      <c r="S191" s="28">
        <f t="shared" si="220"/>
        <v>-2.2100000000000002E-2</v>
      </c>
      <c r="T191" s="28">
        <f t="shared" si="220"/>
        <v>-1.9699999999999999E-2</v>
      </c>
      <c r="U191" s="28">
        <f t="shared" si="220"/>
        <v>-0.1012</v>
      </c>
      <c r="V191" s="28">
        <f t="shared" si="220"/>
        <v>-6.3E-3</v>
      </c>
      <c r="W191" s="29">
        <f t="shared" si="220"/>
        <v>-0.23449999999999999</v>
      </c>
      <c r="X191" s="28">
        <f t="shared" si="220"/>
        <v>-3.49E-2</v>
      </c>
      <c r="Y191" s="28">
        <f t="shared" si="220"/>
        <v>-1.5699999999999999E-2</v>
      </c>
      <c r="Z191" s="28">
        <f t="shared" si="220"/>
        <v>-2.58E-2</v>
      </c>
      <c r="AA191" s="28">
        <f t="shared" si="220"/>
        <v>4.1599999999999998E-2</v>
      </c>
      <c r="AB191" s="28">
        <f t="shared" si="220"/>
        <v>7.7999999999999996E-3</v>
      </c>
      <c r="AC191" s="28">
        <f t="shared" si="220"/>
        <v>-1.7299999999999999E-2</v>
      </c>
      <c r="AD191" s="28">
        <f t="shared" si="220"/>
        <v>1.6199999999999999E-2</v>
      </c>
      <c r="AE191" s="28">
        <f t="shared" si="220"/>
        <v>-3.4099999999999998E-2</v>
      </c>
      <c r="AF191" s="28">
        <f t="shared" si="220"/>
        <v>-1.0800000000000001E-2</v>
      </c>
      <c r="AG191" s="28">
        <f t="shared" si="220"/>
        <v>-1.66E-2</v>
      </c>
      <c r="AH191" s="28">
        <f t="shared" si="220"/>
        <v>-1.0500000000000001E-2</v>
      </c>
      <c r="AI191" s="28">
        <f t="shared" si="220"/>
        <v>8.2000000000000007E-3</v>
      </c>
      <c r="AJ191" s="28">
        <f t="shared" si="220"/>
        <v>-5.28E-2</v>
      </c>
      <c r="AK191" s="28">
        <f t="shared" si="220"/>
        <v>-9.8299999999999998E-2</v>
      </c>
      <c r="AL191" s="28">
        <f t="shared" si="220"/>
        <v>-1.29E-2</v>
      </c>
      <c r="AM191" s="28">
        <f t="shared" si="220"/>
        <v>-2.1000000000000001E-2</v>
      </c>
      <c r="AN191" s="28">
        <f t="shared" si="220"/>
        <v>-4.9700000000000001E-2</v>
      </c>
      <c r="AO191" s="28">
        <f t="shared" si="220"/>
        <v>-5.5999999999999999E-3</v>
      </c>
      <c r="AP191" s="28">
        <f t="shared" si="220"/>
        <v>0.03</v>
      </c>
      <c r="AQ191" s="28">
        <f t="shared" si="220"/>
        <v>-3.0000000000000001E-3</v>
      </c>
      <c r="AR191" s="28">
        <f t="shared" si="220"/>
        <v>2.6700000000000002E-2</v>
      </c>
      <c r="AS191" s="28">
        <f t="shared" si="220"/>
        <v>2.5399999999999999E-2</v>
      </c>
      <c r="AT191" s="28">
        <f t="shared" si="220"/>
        <v>-2.1000000000000001E-2</v>
      </c>
      <c r="AU191" s="28">
        <f t="shared" si="220"/>
        <v>-9.4999999999999998E-3</v>
      </c>
      <c r="AV191" s="28">
        <f t="shared" si="220"/>
        <v>-2.4500000000000001E-2</v>
      </c>
      <c r="AW191" s="28">
        <f t="shared" si="220"/>
        <v>-3.6400000000000002E-2</v>
      </c>
      <c r="AX191" s="28">
        <f t="shared" si="220"/>
        <v>-0.1179</v>
      </c>
      <c r="AY191" s="28">
        <f t="shared" si="220"/>
        <v>-2.5399999999999999E-2</v>
      </c>
      <c r="AZ191" s="28">
        <f t="shared" si="220"/>
        <v>3.5999999999999999E-3</v>
      </c>
      <c r="BA191" s="28">
        <f t="shared" si="220"/>
        <v>0.01</v>
      </c>
      <c r="BB191" s="28">
        <f t="shared" si="220"/>
        <v>1.6400000000000001E-2</v>
      </c>
      <c r="BC191" s="28">
        <f t="shared" si="220"/>
        <v>2E-3</v>
      </c>
      <c r="BD191" s="28">
        <f t="shared" si="220"/>
        <v>-5.5999999999999999E-3</v>
      </c>
      <c r="BE191" s="28">
        <f t="shared" si="220"/>
        <v>-3.3E-3</v>
      </c>
      <c r="BF191" s="28">
        <f t="shared" si="220"/>
        <v>1.26E-2</v>
      </c>
      <c r="BG191" s="28">
        <f t="shared" si="220"/>
        <v>1.01E-2</v>
      </c>
      <c r="BH191" s="28">
        <f t="shared" si="220"/>
        <v>-8.5000000000000006E-3</v>
      </c>
      <c r="BI191" s="28">
        <f t="shared" si="220"/>
        <v>-5.7200000000000001E-2</v>
      </c>
      <c r="BJ191" s="28">
        <f t="shared" si="220"/>
        <v>1.7399999999999999E-2</v>
      </c>
      <c r="BK191" s="28">
        <f t="shared" si="220"/>
        <v>2.0199999999999999E-2</v>
      </c>
      <c r="BL191" s="28">
        <f t="shared" si="220"/>
        <v>-3.4799999999999998E-2</v>
      </c>
      <c r="BM191" s="28">
        <f t="shared" si="220"/>
        <v>-4.4200000000000003E-2</v>
      </c>
      <c r="BN191" s="28">
        <f t="shared" si="220"/>
        <v>-1.0800000000000001E-2</v>
      </c>
      <c r="BO191" s="28">
        <f t="shared" ref="BO191:DZ191" si="221">ROUND((BO101-BO16)/BO16,4)</f>
        <v>-2.1499999999999998E-2</v>
      </c>
      <c r="BP191" s="28">
        <f t="shared" si="221"/>
        <v>-5.0000000000000001E-4</v>
      </c>
      <c r="BQ191" s="28">
        <f t="shared" si="221"/>
        <v>0.02</v>
      </c>
      <c r="BR191" s="28">
        <f t="shared" si="221"/>
        <v>-2.0000000000000001E-4</v>
      </c>
      <c r="BS191" s="28">
        <f t="shared" si="221"/>
        <v>-3.1E-2</v>
      </c>
      <c r="BT191" s="28">
        <f t="shared" si="221"/>
        <v>1.6899999999999998E-2</v>
      </c>
      <c r="BU191" s="28">
        <f t="shared" si="221"/>
        <v>-1.9900000000000001E-2</v>
      </c>
      <c r="BV191" s="28">
        <f t="shared" si="221"/>
        <v>-2.7E-2</v>
      </c>
      <c r="BW191" s="28">
        <f t="shared" si="221"/>
        <v>4.7000000000000002E-3</v>
      </c>
      <c r="BX191" s="28">
        <f t="shared" si="221"/>
        <v>-2.9100000000000001E-2</v>
      </c>
      <c r="BY191" s="28">
        <f t="shared" si="221"/>
        <v>-4.5400000000000003E-2</v>
      </c>
      <c r="BZ191" s="28">
        <f t="shared" si="221"/>
        <v>-4.6100000000000002E-2</v>
      </c>
      <c r="CA191" s="28">
        <f t="shared" si="221"/>
        <v>-1.1000000000000001E-3</v>
      </c>
      <c r="CB191" s="28">
        <f t="shared" si="221"/>
        <v>-2.5000000000000001E-3</v>
      </c>
      <c r="CC191" s="28">
        <f t="shared" si="221"/>
        <v>-1.8800000000000001E-2</v>
      </c>
      <c r="CD191" s="28">
        <f t="shared" si="221"/>
        <v>-2.0199999999999999E-2</v>
      </c>
      <c r="CE191" s="28">
        <f t="shared" si="221"/>
        <v>-9.2999999999999992E-3</v>
      </c>
      <c r="CF191" s="28">
        <f t="shared" si="221"/>
        <v>6.1800000000000001E-2</v>
      </c>
      <c r="CG191" s="28">
        <f t="shared" si="221"/>
        <v>-6.6100000000000006E-2</v>
      </c>
      <c r="CH191" s="28">
        <f t="shared" si="221"/>
        <v>4.1000000000000003E-3</v>
      </c>
      <c r="CI191" s="28">
        <f t="shared" si="221"/>
        <v>-6.4999999999999997E-3</v>
      </c>
      <c r="CJ191" s="28">
        <f t="shared" si="221"/>
        <v>-1.0500000000000001E-2</v>
      </c>
      <c r="CK191" s="28">
        <f t="shared" si="221"/>
        <v>1.5E-3</v>
      </c>
      <c r="CL191" s="28">
        <f t="shared" si="221"/>
        <v>1.6999999999999999E-3</v>
      </c>
      <c r="CM191" s="28">
        <f t="shared" si="221"/>
        <v>-2.4899999999999999E-2</v>
      </c>
      <c r="CN191" s="28">
        <f t="shared" si="221"/>
        <v>1.7399999999999999E-2</v>
      </c>
      <c r="CO191" s="28">
        <f t="shared" si="221"/>
        <v>1.5699999999999999E-2</v>
      </c>
      <c r="CP191" s="28">
        <f t="shared" si="221"/>
        <v>-1.7999999999999999E-2</v>
      </c>
      <c r="CQ191" s="28">
        <f t="shared" si="221"/>
        <v>-4.1500000000000002E-2</v>
      </c>
      <c r="CR191" s="28">
        <f t="shared" si="221"/>
        <v>-3.2300000000000002E-2</v>
      </c>
      <c r="CS191" s="28">
        <f t="shared" si="221"/>
        <v>0.08</v>
      </c>
      <c r="CT191" s="28">
        <f t="shared" si="221"/>
        <v>-0.1123</v>
      </c>
      <c r="CU191" s="28">
        <f t="shared" si="221"/>
        <v>-5.4999999999999997E-3</v>
      </c>
      <c r="CV191" s="28">
        <f t="shared" si="221"/>
        <v>-3.0599999999999999E-2</v>
      </c>
      <c r="CW191" s="28">
        <f t="shared" si="221"/>
        <v>-3.5299999999999998E-2</v>
      </c>
      <c r="CX191" s="28">
        <f t="shared" si="221"/>
        <v>-1.5699999999999999E-2</v>
      </c>
      <c r="CY191" s="28">
        <f t="shared" si="221"/>
        <v>-0.33019999999999999</v>
      </c>
      <c r="CZ191" s="28">
        <f t="shared" si="221"/>
        <v>-1.8599999999999998E-2</v>
      </c>
      <c r="DA191" s="28">
        <f t="shared" si="221"/>
        <v>0.06</v>
      </c>
      <c r="DB191" s="28">
        <f t="shared" si="221"/>
        <v>2.1399999999999999E-2</v>
      </c>
      <c r="DC191" s="28">
        <f t="shared" si="221"/>
        <v>6.6299999999999998E-2</v>
      </c>
      <c r="DD191" s="28">
        <f t="shared" si="221"/>
        <v>-3.1800000000000002E-2</v>
      </c>
      <c r="DE191" s="28">
        <f t="shared" si="221"/>
        <v>3.9300000000000002E-2</v>
      </c>
      <c r="DF191" s="28">
        <f t="shared" si="221"/>
        <v>1E-3</v>
      </c>
      <c r="DG191" s="28">
        <f t="shared" si="221"/>
        <v>-7.4700000000000003E-2</v>
      </c>
      <c r="DH191" s="28">
        <f t="shared" si="221"/>
        <v>-1.2500000000000001E-2</v>
      </c>
      <c r="DI191" s="28">
        <f t="shared" si="221"/>
        <v>-1.7000000000000001E-2</v>
      </c>
      <c r="DJ191" s="28">
        <f t="shared" si="221"/>
        <v>7.1900000000000006E-2</v>
      </c>
      <c r="DK191" s="28">
        <f t="shared" si="221"/>
        <v>4.2500000000000003E-2</v>
      </c>
      <c r="DL191" s="28">
        <f t="shared" si="221"/>
        <v>-7.7999999999999996E-3</v>
      </c>
      <c r="DM191" s="28">
        <f t="shared" si="221"/>
        <v>-2.92E-2</v>
      </c>
      <c r="DN191" s="28">
        <f t="shared" si="221"/>
        <v>1.77E-2</v>
      </c>
      <c r="DO191" s="28">
        <f t="shared" si="221"/>
        <v>-4.5999999999999999E-3</v>
      </c>
      <c r="DP191" s="28">
        <f t="shared" si="221"/>
        <v>-7.4999999999999997E-3</v>
      </c>
      <c r="DQ191" s="28">
        <f t="shared" si="221"/>
        <v>-1.11E-2</v>
      </c>
      <c r="DR191" s="28">
        <f t="shared" si="221"/>
        <v>-7.9000000000000008E-3</v>
      </c>
      <c r="DS191" s="28">
        <f t="shared" si="221"/>
        <v>-1.67E-2</v>
      </c>
      <c r="DT191" s="28">
        <f t="shared" si="221"/>
        <v>-0.10009999999999999</v>
      </c>
      <c r="DU191" s="28">
        <f t="shared" si="221"/>
        <v>-4.5999999999999999E-3</v>
      </c>
      <c r="DV191" s="28">
        <f t="shared" si="221"/>
        <v>3.32E-2</v>
      </c>
      <c r="DW191" s="28">
        <f t="shared" si="221"/>
        <v>-1.2500000000000001E-2</v>
      </c>
      <c r="DX191" s="28">
        <f t="shared" si="221"/>
        <v>-7.8899999999999998E-2</v>
      </c>
      <c r="DY191" s="28">
        <f t="shared" si="221"/>
        <v>-1.2E-2</v>
      </c>
      <c r="DZ191" s="28">
        <f t="shared" si="221"/>
        <v>-3.1199999999999999E-2</v>
      </c>
      <c r="EA191" s="28">
        <f t="shared" ref="EA191:FX191" si="222">ROUND((EA101-EA16)/EA16,4)</f>
        <v>-8.6E-3</v>
      </c>
      <c r="EB191" s="28">
        <f t="shared" si="222"/>
        <v>-4.8999999999999998E-3</v>
      </c>
      <c r="EC191" s="28">
        <f t="shared" si="222"/>
        <v>6.9999999999999999E-4</v>
      </c>
      <c r="ED191" s="28">
        <f t="shared" si="222"/>
        <v>3.8999999999999998E-3</v>
      </c>
      <c r="EE191" s="28">
        <f t="shared" si="222"/>
        <v>-3.6999999999999998E-2</v>
      </c>
      <c r="EF191" s="28">
        <f t="shared" si="222"/>
        <v>-1.2999999999999999E-3</v>
      </c>
      <c r="EG191" s="28">
        <f t="shared" si="222"/>
        <v>1.1000000000000001E-3</v>
      </c>
      <c r="EH191" s="28">
        <f t="shared" si="222"/>
        <v>-1.4999999999999999E-2</v>
      </c>
      <c r="EI191" s="28">
        <f t="shared" si="222"/>
        <v>-4.1000000000000003E-3</v>
      </c>
      <c r="EJ191" s="28">
        <f t="shared" si="222"/>
        <v>1.34E-2</v>
      </c>
      <c r="EK191" s="28">
        <f t="shared" si="222"/>
        <v>-4.1999999999999997E-3</v>
      </c>
      <c r="EL191" s="28">
        <f t="shared" si="222"/>
        <v>2.18E-2</v>
      </c>
      <c r="EM191" s="28">
        <f t="shared" si="222"/>
        <v>-3.7600000000000001E-2</v>
      </c>
      <c r="EN191" s="28">
        <f t="shared" si="222"/>
        <v>-4.1200000000000001E-2</v>
      </c>
      <c r="EO191" s="28">
        <f t="shared" si="222"/>
        <v>-9.5999999999999992E-3</v>
      </c>
      <c r="EP191" s="28">
        <f t="shared" si="222"/>
        <v>-2.6200000000000001E-2</v>
      </c>
      <c r="EQ191" s="28">
        <f t="shared" si="222"/>
        <v>1.55E-2</v>
      </c>
      <c r="ER191" s="28">
        <f t="shared" si="222"/>
        <v>1.0800000000000001E-2</v>
      </c>
      <c r="ES191" s="28">
        <f t="shared" si="222"/>
        <v>-3.8600000000000002E-2</v>
      </c>
      <c r="ET191" s="28">
        <f t="shared" si="222"/>
        <v>-1.4E-2</v>
      </c>
      <c r="EU191" s="28">
        <f t="shared" si="222"/>
        <v>1.2200000000000001E-2</v>
      </c>
      <c r="EV191" s="28">
        <f t="shared" si="222"/>
        <v>-4.1599999999999998E-2</v>
      </c>
      <c r="EW191" s="28">
        <f t="shared" si="222"/>
        <v>7.7200000000000005E-2</v>
      </c>
      <c r="EX191" s="28">
        <f t="shared" si="222"/>
        <v>-1.77E-2</v>
      </c>
      <c r="EY191" s="28">
        <f t="shared" si="222"/>
        <v>0.24030000000000001</v>
      </c>
      <c r="EZ191" s="28">
        <f t="shared" si="222"/>
        <v>-1.61E-2</v>
      </c>
      <c r="FA191" s="28">
        <f t="shared" si="222"/>
        <v>3.5999999999999999E-3</v>
      </c>
      <c r="FB191" s="28">
        <f t="shared" si="222"/>
        <v>-6.7900000000000002E-2</v>
      </c>
      <c r="FC191" s="28">
        <f t="shared" si="222"/>
        <v>-2.7300000000000001E-2</v>
      </c>
      <c r="FD191" s="28">
        <f t="shared" si="222"/>
        <v>-3.0599999999999999E-2</v>
      </c>
      <c r="FE191" s="28">
        <f t="shared" si="222"/>
        <v>-4.0000000000000001E-3</v>
      </c>
      <c r="FF191" s="28">
        <f t="shared" si="222"/>
        <v>-3.7000000000000002E-3</v>
      </c>
      <c r="FG191" s="28">
        <f t="shared" si="222"/>
        <v>5.7000000000000002E-2</v>
      </c>
      <c r="FH191" s="28">
        <f t="shared" si="222"/>
        <v>-3.5900000000000001E-2</v>
      </c>
      <c r="FI191" s="28">
        <f t="shared" si="222"/>
        <v>2.9999999999999997E-4</v>
      </c>
      <c r="FJ191" s="28">
        <f t="shared" si="222"/>
        <v>2.0299999999999999E-2</v>
      </c>
      <c r="FK191" s="28">
        <f t="shared" si="222"/>
        <v>-5.0000000000000001E-4</v>
      </c>
      <c r="FL191" s="28">
        <f t="shared" si="222"/>
        <v>3.8300000000000001E-2</v>
      </c>
      <c r="FM191" s="28">
        <f t="shared" si="222"/>
        <v>2.7799999999999998E-2</v>
      </c>
      <c r="FN191" s="28">
        <f t="shared" si="222"/>
        <v>1.8700000000000001E-2</v>
      </c>
      <c r="FO191" s="28">
        <f t="shared" si="222"/>
        <v>-1.26E-2</v>
      </c>
      <c r="FP191" s="28">
        <f t="shared" si="222"/>
        <v>-1.5100000000000001E-2</v>
      </c>
      <c r="FQ191" s="28">
        <f t="shared" si="222"/>
        <v>-1.9E-2</v>
      </c>
      <c r="FR191" s="28">
        <f t="shared" si="222"/>
        <v>3.73E-2</v>
      </c>
      <c r="FS191" s="28">
        <f t="shared" si="222"/>
        <v>4.2099999999999999E-2</v>
      </c>
      <c r="FT191" s="28">
        <f t="shared" si="222"/>
        <v>-8.2799999999999999E-2</v>
      </c>
      <c r="FU191" s="28">
        <f t="shared" si="222"/>
        <v>-1.0699999999999999E-2</v>
      </c>
      <c r="FV191" s="28">
        <f t="shared" si="222"/>
        <v>2.06E-2</v>
      </c>
      <c r="FW191" s="28">
        <f t="shared" si="222"/>
        <v>0.13619999999999999</v>
      </c>
      <c r="FX191" s="28">
        <f t="shared" si="222"/>
        <v>-5.2400000000000002E-2</v>
      </c>
      <c r="FY191" s="42"/>
      <c r="FZ191" s="42"/>
      <c r="GA191" s="42"/>
      <c r="GB191" s="42"/>
      <c r="GC191" s="42"/>
      <c r="GD191" s="42"/>
      <c r="GE191" s="44"/>
      <c r="GF191" s="44"/>
      <c r="GG191" s="42"/>
      <c r="GH191" s="42"/>
      <c r="GI191" s="42"/>
      <c r="GJ191" s="42"/>
      <c r="GK191" s="42"/>
      <c r="GL191" s="42"/>
      <c r="GM191" s="42"/>
    </row>
    <row r="192" spans="1:256" x14ac:dyDescent="0.2">
      <c r="A192" s="44"/>
      <c r="B192" s="2" t="s">
        <v>513</v>
      </c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3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  <c r="DB192" s="42"/>
      <c r="DC192" s="42"/>
      <c r="DD192" s="42"/>
      <c r="DE192" s="42"/>
      <c r="DF192" s="42"/>
      <c r="DG192" s="42"/>
      <c r="DH192" s="42"/>
      <c r="DI192" s="42"/>
      <c r="DJ192" s="42"/>
      <c r="DK192" s="42"/>
      <c r="DL192" s="42"/>
      <c r="DM192" s="42"/>
      <c r="DN192" s="42"/>
      <c r="DO192" s="42"/>
      <c r="DP192" s="42"/>
      <c r="DQ192" s="42"/>
      <c r="DR192" s="42"/>
      <c r="DS192" s="42"/>
      <c r="DT192" s="42"/>
      <c r="DU192" s="42"/>
      <c r="DV192" s="42"/>
      <c r="DW192" s="42"/>
      <c r="DX192" s="42"/>
      <c r="DY192" s="42"/>
      <c r="DZ192" s="42"/>
      <c r="EA192" s="42"/>
      <c r="EB192" s="42"/>
      <c r="EC192" s="42"/>
      <c r="ED192" s="42"/>
      <c r="EE192" s="42"/>
      <c r="EF192" s="42"/>
      <c r="EG192" s="42"/>
      <c r="EH192" s="42"/>
      <c r="EI192" s="42"/>
      <c r="EJ192" s="42"/>
      <c r="EK192" s="42"/>
      <c r="EL192" s="42"/>
      <c r="EM192" s="42"/>
      <c r="EN192" s="42"/>
      <c r="EO192" s="42"/>
      <c r="EP192" s="42"/>
      <c r="EQ192" s="42"/>
      <c r="ER192" s="42"/>
      <c r="ES192" s="42"/>
      <c r="ET192" s="42"/>
      <c r="EU192" s="42"/>
      <c r="EV192" s="42"/>
      <c r="EW192" s="42"/>
      <c r="EX192" s="42"/>
      <c r="EY192" s="42"/>
      <c r="EZ192" s="42"/>
      <c r="FA192" s="42"/>
      <c r="FB192" s="42"/>
      <c r="FC192" s="42"/>
      <c r="FD192" s="42"/>
      <c r="FE192" s="42"/>
      <c r="FF192" s="42"/>
      <c r="FG192" s="42"/>
      <c r="FH192" s="42"/>
      <c r="FI192" s="42"/>
      <c r="FJ192" s="42"/>
      <c r="FK192" s="42"/>
      <c r="FL192" s="42"/>
      <c r="FM192" s="42"/>
      <c r="FN192" s="42"/>
      <c r="FO192" s="42"/>
      <c r="FP192" s="42"/>
      <c r="FQ192" s="42"/>
      <c r="FR192" s="42"/>
      <c r="FS192" s="42"/>
      <c r="FT192" s="42"/>
      <c r="FU192" s="42"/>
      <c r="FV192" s="42"/>
      <c r="FW192" s="42"/>
      <c r="FX192" s="42"/>
      <c r="FY192" s="48"/>
      <c r="FZ192" s="42"/>
      <c r="GA192" s="48"/>
      <c r="GB192" s="42"/>
      <c r="GC192" s="42"/>
      <c r="GD192" s="42"/>
      <c r="GE192" s="5"/>
      <c r="GF192" s="5"/>
      <c r="GG192" s="5"/>
      <c r="GH192" s="5"/>
      <c r="GI192" s="5"/>
      <c r="GJ192" s="5"/>
      <c r="GK192" s="5"/>
      <c r="GL192" s="5"/>
      <c r="GM192" s="5"/>
    </row>
    <row r="193" spans="1:195" x14ac:dyDescent="0.2">
      <c r="A193" s="3" t="s">
        <v>514</v>
      </c>
      <c r="B193" s="2" t="s">
        <v>515</v>
      </c>
      <c r="C193" s="42">
        <f t="shared" ref="C193:BN193" si="223">ROUND((C189)*(1+C190+C191),2)</f>
        <v>59116133.32</v>
      </c>
      <c r="D193" s="42">
        <f t="shared" si="223"/>
        <v>325000121.68000001</v>
      </c>
      <c r="E193" s="42">
        <f t="shared" si="223"/>
        <v>61170787.170000002</v>
      </c>
      <c r="F193" s="42">
        <f t="shared" si="223"/>
        <v>118785280.94</v>
      </c>
      <c r="G193" s="42">
        <f t="shared" si="223"/>
        <v>8167307.5</v>
      </c>
      <c r="H193" s="42">
        <f t="shared" si="223"/>
        <v>7529803.3399999999</v>
      </c>
      <c r="I193" s="42">
        <f t="shared" si="223"/>
        <v>101450486.19</v>
      </c>
      <c r="J193" s="42">
        <f t="shared" si="223"/>
        <v>15758838.26</v>
      </c>
      <c r="K193" s="42">
        <f t="shared" si="223"/>
        <v>3006209.48</v>
      </c>
      <c r="L193" s="42">
        <f t="shared" si="223"/>
        <v>22566551.300000001</v>
      </c>
      <c r="M193" s="42">
        <f t="shared" si="223"/>
        <v>13266930.970000001</v>
      </c>
      <c r="N193" s="42">
        <f t="shared" si="223"/>
        <v>384614907.57999998</v>
      </c>
      <c r="O193" s="42">
        <f t="shared" si="223"/>
        <v>110540399.45999999</v>
      </c>
      <c r="P193" s="42">
        <f t="shared" si="223"/>
        <v>2332083.12</v>
      </c>
      <c r="Q193" s="42">
        <f t="shared" si="223"/>
        <v>296570101.82999998</v>
      </c>
      <c r="R193" s="42">
        <f t="shared" si="223"/>
        <v>4606258.58</v>
      </c>
      <c r="S193" s="42">
        <f t="shared" si="223"/>
        <v>11319045.029999999</v>
      </c>
      <c r="T193" s="42">
        <f t="shared" si="223"/>
        <v>1898164.14</v>
      </c>
      <c r="U193" s="42">
        <f t="shared" si="223"/>
        <v>925252.76</v>
      </c>
      <c r="V193" s="42">
        <f t="shared" si="223"/>
        <v>2749267.64</v>
      </c>
      <c r="W193" s="43">
        <f t="shared" si="223"/>
        <v>1772498.57</v>
      </c>
      <c r="X193" s="42">
        <f t="shared" si="223"/>
        <v>731753.66</v>
      </c>
      <c r="Y193" s="42">
        <f t="shared" si="223"/>
        <v>4338819.16</v>
      </c>
      <c r="Z193" s="42">
        <f t="shared" si="223"/>
        <v>2662097.42</v>
      </c>
      <c r="AA193" s="42">
        <f t="shared" si="223"/>
        <v>204895708.08000001</v>
      </c>
      <c r="AB193" s="42">
        <f t="shared" si="223"/>
        <v>216761263.25999999</v>
      </c>
      <c r="AC193" s="42">
        <f t="shared" si="223"/>
        <v>7356564.5899999999</v>
      </c>
      <c r="AD193" s="42">
        <f t="shared" si="223"/>
        <v>8340141.0199999996</v>
      </c>
      <c r="AE193" s="42">
        <f t="shared" si="223"/>
        <v>1528689.27</v>
      </c>
      <c r="AF193" s="42">
        <f t="shared" si="223"/>
        <v>2201878.0099999998</v>
      </c>
      <c r="AG193" s="42">
        <f t="shared" si="223"/>
        <v>7232304.3600000003</v>
      </c>
      <c r="AH193" s="42">
        <f t="shared" si="223"/>
        <v>7969147.6900000004</v>
      </c>
      <c r="AI193" s="42">
        <f t="shared" si="223"/>
        <v>3186453.23</v>
      </c>
      <c r="AJ193" s="42">
        <f t="shared" si="223"/>
        <v>2664068.89</v>
      </c>
      <c r="AK193" s="42">
        <f t="shared" si="223"/>
        <v>2489573.31</v>
      </c>
      <c r="AL193" s="42">
        <f t="shared" si="223"/>
        <v>2880896.27</v>
      </c>
      <c r="AM193" s="42">
        <f t="shared" si="223"/>
        <v>4034832.16</v>
      </c>
      <c r="AN193" s="42">
        <f t="shared" si="223"/>
        <v>3633724.44</v>
      </c>
      <c r="AO193" s="42">
        <f t="shared" si="223"/>
        <v>36978966.229999997</v>
      </c>
      <c r="AP193" s="42">
        <f t="shared" si="223"/>
        <v>631789505.27999997</v>
      </c>
      <c r="AQ193" s="42">
        <f t="shared" si="223"/>
        <v>2912462.35</v>
      </c>
      <c r="AR193" s="42">
        <f t="shared" si="223"/>
        <v>452623550.06999999</v>
      </c>
      <c r="AS193" s="42">
        <f t="shared" si="223"/>
        <v>50386857.280000001</v>
      </c>
      <c r="AT193" s="42">
        <f t="shared" si="223"/>
        <v>19012563.050000001</v>
      </c>
      <c r="AU193" s="42">
        <f t="shared" si="223"/>
        <v>3527969.76</v>
      </c>
      <c r="AV193" s="42">
        <f t="shared" si="223"/>
        <v>3190764.01</v>
      </c>
      <c r="AW193" s="42">
        <f t="shared" si="223"/>
        <v>2616554.56</v>
      </c>
      <c r="AX193" s="42">
        <f t="shared" si="223"/>
        <v>661621.5</v>
      </c>
      <c r="AY193" s="42">
        <f t="shared" si="223"/>
        <v>4901826.53</v>
      </c>
      <c r="AZ193" s="42">
        <f t="shared" si="223"/>
        <v>81039388.049999997</v>
      </c>
      <c r="BA193" s="42">
        <f t="shared" si="223"/>
        <v>63367386.130000003</v>
      </c>
      <c r="BB193" s="42">
        <f t="shared" si="223"/>
        <v>53542239.700000003</v>
      </c>
      <c r="BC193" s="42">
        <f t="shared" si="223"/>
        <v>228749263.97</v>
      </c>
      <c r="BD193" s="42">
        <f t="shared" si="223"/>
        <v>32057238.149999999</v>
      </c>
      <c r="BE193" s="42">
        <f t="shared" si="223"/>
        <v>11134983.960000001</v>
      </c>
      <c r="BF193" s="42">
        <f t="shared" si="223"/>
        <v>166153233.75</v>
      </c>
      <c r="BG193" s="42">
        <f t="shared" si="223"/>
        <v>7815036.4800000004</v>
      </c>
      <c r="BH193" s="42">
        <f t="shared" si="223"/>
        <v>5393143.6200000001</v>
      </c>
      <c r="BI193" s="42">
        <f t="shared" si="223"/>
        <v>2674352.6</v>
      </c>
      <c r="BJ193" s="42">
        <f t="shared" si="223"/>
        <v>42163411.109999999</v>
      </c>
      <c r="BK193" s="42">
        <f t="shared" si="223"/>
        <v>106450856.05</v>
      </c>
      <c r="BL193" s="42">
        <f t="shared" si="223"/>
        <v>2221500.36</v>
      </c>
      <c r="BM193" s="42">
        <f t="shared" si="223"/>
        <v>3050530.52</v>
      </c>
      <c r="BN193" s="42">
        <f t="shared" si="223"/>
        <v>27337857.780000001</v>
      </c>
      <c r="BO193" s="42">
        <f t="shared" ref="BO193:DZ193" si="224">ROUND((BO189)*(1+BO190+BO191),2)</f>
        <v>11880378.65</v>
      </c>
      <c r="BP193" s="42">
        <f t="shared" si="224"/>
        <v>2509902.1</v>
      </c>
      <c r="BQ193" s="42">
        <f t="shared" si="224"/>
        <v>43214174.590000004</v>
      </c>
      <c r="BR193" s="42">
        <f t="shared" si="224"/>
        <v>33753467.009999998</v>
      </c>
      <c r="BS193" s="42">
        <f t="shared" si="224"/>
        <v>8925901.4800000004</v>
      </c>
      <c r="BT193" s="42">
        <f t="shared" si="224"/>
        <v>3504823.84</v>
      </c>
      <c r="BU193" s="42">
        <f t="shared" si="224"/>
        <v>3989836.41</v>
      </c>
      <c r="BV193" s="42">
        <f t="shared" si="224"/>
        <v>9755124.1300000008</v>
      </c>
      <c r="BW193" s="42">
        <f t="shared" si="224"/>
        <v>13305875.18</v>
      </c>
      <c r="BX193" s="42">
        <f t="shared" si="224"/>
        <v>1268201.6499999999</v>
      </c>
      <c r="BY193" s="42">
        <f t="shared" si="224"/>
        <v>4560850.95</v>
      </c>
      <c r="BZ193" s="42">
        <f t="shared" si="224"/>
        <v>2443576.4900000002</v>
      </c>
      <c r="CA193" s="42">
        <f t="shared" si="224"/>
        <v>2425257.2799999998</v>
      </c>
      <c r="CB193" s="42">
        <f t="shared" si="224"/>
        <v>607380165.67999995</v>
      </c>
      <c r="CC193" s="42">
        <f t="shared" si="224"/>
        <v>2107168.84</v>
      </c>
      <c r="CD193" s="42">
        <f t="shared" si="224"/>
        <v>1115849.6000000001</v>
      </c>
      <c r="CE193" s="42">
        <f t="shared" si="224"/>
        <v>1924520.16</v>
      </c>
      <c r="CF193" s="42">
        <f t="shared" si="224"/>
        <v>1661890.23</v>
      </c>
      <c r="CG193" s="42">
        <f t="shared" si="224"/>
        <v>2073889.86</v>
      </c>
      <c r="CH193" s="42">
        <f t="shared" si="224"/>
        <v>1712190.2</v>
      </c>
      <c r="CI193" s="42">
        <f t="shared" si="224"/>
        <v>5655730.9000000004</v>
      </c>
      <c r="CJ193" s="42">
        <f t="shared" si="224"/>
        <v>8834748.6099999994</v>
      </c>
      <c r="CK193" s="42">
        <f t="shared" si="224"/>
        <v>36309612.030000001</v>
      </c>
      <c r="CL193" s="42">
        <f t="shared" si="224"/>
        <v>10571158.67</v>
      </c>
      <c r="CM193" s="42">
        <f t="shared" si="224"/>
        <v>6446090.1299999999</v>
      </c>
      <c r="CN193" s="42">
        <f t="shared" si="224"/>
        <v>199244339.88</v>
      </c>
      <c r="CO193" s="42">
        <f t="shared" si="224"/>
        <v>108970129.38</v>
      </c>
      <c r="CP193" s="42">
        <f t="shared" si="224"/>
        <v>8890423.1199999992</v>
      </c>
      <c r="CQ193" s="42">
        <f t="shared" si="224"/>
        <v>10657213.109999999</v>
      </c>
      <c r="CR193" s="42">
        <f t="shared" si="224"/>
        <v>2331205.44</v>
      </c>
      <c r="CS193" s="42">
        <f t="shared" si="224"/>
        <v>3486317.85</v>
      </c>
      <c r="CT193" s="42">
        <f t="shared" si="224"/>
        <v>1353415</v>
      </c>
      <c r="CU193" s="42">
        <f t="shared" si="224"/>
        <v>3115366.83</v>
      </c>
      <c r="CV193" s="42">
        <f t="shared" si="224"/>
        <v>783635.05</v>
      </c>
      <c r="CW193" s="42">
        <f t="shared" si="224"/>
        <v>2119558.46</v>
      </c>
      <c r="CX193" s="42">
        <f t="shared" si="224"/>
        <v>3791324.92</v>
      </c>
      <c r="CY193" s="42">
        <f t="shared" si="224"/>
        <v>1173162.73</v>
      </c>
      <c r="CZ193" s="42">
        <f t="shared" si="224"/>
        <v>16536216.02</v>
      </c>
      <c r="DA193" s="42">
        <f t="shared" si="224"/>
        <v>2401883.5</v>
      </c>
      <c r="DB193" s="42">
        <f t="shared" si="224"/>
        <v>3149148.49</v>
      </c>
      <c r="DC193" s="42">
        <f t="shared" si="224"/>
        <v>2375255.0699999998</v>
      </c>
      <c r="DD193" s="42">
        <f t="shared" si="224"/>
        <v>1682055.93</v>
      </c>
      <c r="DE193" s="42">
        <f t="shared" si="224"/>
        <v>4023617.58</v>
      </c>
      <c r="DF193" s="42">
        <f t="shared" si="224"/>
        <v>157940883.86000001</v>
      </c>
      <c r="DG193" s="42">
        <f t="shared" si="224"/>
        <v>1355702.95</v>
      </c>
      <c r="DH193" s="42">
        <f t="shared" si="224"/>
        <v>16081495.220000001</v>
      </c>
      <c r="DI193" s="42">
        <f t="shared" si="224"/>
        <v>20386377.309999999</v>
      </c>
      <c r="DJ193" s="42">
        <f t="shared" si="224"/>
        <v>5854539.2699999996</v>
      </c>
      <c r="DK193" s="42">
        <f t="shared" si="224"/>
        <v>3679343.44</v>
      </c>
      <c r="DL193" s="42">
        <f t="shared" si="224"/>
        <v>46052707.560000002</v>
      </c>
      <c r="DM193" s="42">
        <f t="shared" si="224"/>
        <v>3330531.52</v>
      </c>
      <c r="DN193" s="42">
        <f t="shared" si="224"/>
        <v>11406687.880000001</v>
      </c>
      <c r="DO193" s="42">
        <f t="shared" si="224"/>
        <v>23087309.859999999</v>
      </c>
      <c r="DP193" s="42">
        <f t="shared" si="224"/>
        <v>2493490.7200000002</v>
      </c>
      <c r="DQ193" s="42">
        <f t="shared" si="224"/>
        <v>4221801.62</v>
      </c>
      <c r="DR193" s="42">
        <f t="shared" si="224"/>
        <v>10454650.59</v>
      </c>
      <c r="DS193" s="42">
        <f t="shared" si="224"/>
        <v>6840849.7599999998</v>
      </c>
      <c r="DT193" s="42">
        <f t="shared" si="224"/>
        <v>2097377.16</v>
      </c>
      <c r="DU193" s="42">
        <f t="shared" si="224"/>
        <v>3621802.32</v>
      </c>
      <c r="DV193" s="42">
        <f t="shared" si="224"/>
        <v>2540329.9900000002</v>
      </c>
      <c r="DW193" s="42">
        <f t="shared" si="224"/>
        <v>3370793</v>
      </c>
      <c r="DX193" s="42">
        <f t="shared" si="224"/>
        <v>2624201.5699999998</v>
      </c>
      <c r="DY193" s="42">
        <f t="shared" si="224"/>
        <v>3542719.36</v>
      </c>
      <c r="DZ193" s="42">
        <f t="shared" si="224"/>
        <v>8681290.2300000004</v>
      </c>
      <c r="EA193" s="42">
        <f t="shared" ref="EA193:FX193" si="225">ROUND((EA189)*(1+EA190+EA191),2)</f>
        <v>4508026.66</v>
      </c>
      <c r="EB193" s="42">
        <f t="shared" si="225"/>
        <v>4777824.71</v>
      </c>
      <c r="EC193" s="42">
        <f t="shared" si="225"/>
        <v>2826385.77</v>
      </c>
      <c r="ED193" s="42">
        <f t="shared" si="225"/>
        <v>16493542.82</v>
      </c>
      <c r="EE193" s="42">
        <f t="shared" si="225"/>
        <v>2474174.06</v>
      </c>
      <c r="EF193" s="42">
        <f t="shared" si="225"/>
        <v>12175748.640000001</v>
      </c>
      <c r="EG193" s="42">
        <f t="shared" si="225"/>
        <v>2737898.22</v>
      </c>
      <c r="EH193" s="42">
        <f t="shared" si="225"/>
        <v>2504788.15</v>
      </c>
      <c r="EI193" s="42">
        <f t="shared" si="225"/>
        <v>129353189.92</v>
      </c>
      <c r="EJ193" s="42">
        <f t="shared" si="225"/>
        <v>63585842.009999998</v>
      </c>
      <c r="EK193" s="42">
        <f t="shared" si="225"/>
        <v>5148186.63</v>
      </c>
      <c r="EL193" s="42">
        <f t="shared" si="225"/>
        <v>3761896.33</v>
      </c>
      <c r="EM193" s="42">
        <f t="shared" si="225"/>
        <v>4555012.17</v>
      </c>
      <c r="EN193" s="42">
        <f t="shared" si="225"/>
        <v>8690426.1199999992</v>
      </c>
      <c r="EO193" s="42">
        <f t="shared" si="225"/>
        <v>3809248.33</v>
      </c>
      <c r="EP193" s="42">
        <f t="shared" si="225"/>
        <v>3736589.7</v>
      </c>
      <c r="EQ193" s="42">
        <f t="shared" si="225"/>
        <v>17469088.649999999</v>
      </c>
      <c r="ER193" s="42">
        <f t="shared" si="225"/>
        <v>3837186.04</v>
      </c>
      <c r="ES193" s="42">
        <f t="shared" si="225"/>
        <v>1586788.75</v>
      </c>
      <c r="ET193" s="42">
        <f t="shared" si="225"/>
        <v>2639663.27</v>
      </c>
      <c r="EU193" s="42">
        <f t="shared" si="225"/>
        <v>5172178.93</v>
      </c>
      <c r="EV193" s="42">
        <f t="shared" si="225"/>
        <v>1070063.3799999999</v>
      </c>
      <c r="EW193" s="42">
        <f t="shared" si="225"/>
        <v>8183740.3700000001</v>
      </c>
      <c r="EX193" s="42">
        <f t="shared" si="225"/>
        <v>2979091.87</v>
      </c>
      <c r="EY193" s="42">
        <f t="shared" si="225"/>
        <v>7937189.8300000001</v>
      </c>
      <c r="EZ193" s="42">
        <f t="shared" si="225"/>
        <v>1742228.37</v>
      </c>
      <c r="FA193" s="42">
        <f t="shared" si="225"/>
        <v>23715971.890000001</v>
      </c>
      <c r="FB193" s="42">
        <f t="shared" si="225"/>
        <v>3450881.68</v>
      </c>
      <c r="FC193" s="42">
        <f t="shared" si="225"/>
        <v>19138874.640000001</v>
      </c>
      <c r="FD193" s="42">
        <f t="shared" si="225"/>
        <v>3368865.64</v>
      </c>
      <c r="FE193" s="42">
        <f t="shared" si="225"/>
        <v>1465381.08</v>
      </c>
      <c r="FF193" s="42">
        <f t="shared" si="225"/>
        <v>2310202.38</v>
      </c>
      <c r="FG193" s="42">
        <f t="shared" si="225"/>
        <v>1648143.09</v>
      </c>
      <c r="FH193" s="42">
        <f t="shared" si="225"/>
        <v>1337457.98</v>
      </c>
      <c r="FI193" s="42">
        <f t="shared" si="225"/>
        <v>13819156.279999999</v>
      </c>
      <c r="FJ193" s="42">
        <f t="shared" si="225"/>
        <v>13340074.93</v>
      </c>
      <c r="FK193" s="42">
        <f t="shared" si="225"/>
        <v>16158511.960000001</v>
      </c>
      <c r="FL193" s="42">
        <f t="shared" si="225"/>
        <v>32743455.27</v>
      </c>
      <c r="FM193" s="42">
        <f t="shared" si="225"/>
        <v>23108073.59</v>
      </c>
      <c r="FN193" s="42">
        <f t="shared" si="225"/>
        <v>144636867.02000001</v>
      </c>
      <c r="FO193" s="42">
        <f t="shared" si="225"/>
        <v>8485307.6799999997</v>
      </c>
      <c r="FP193" s="42">
        <f t="shared" si="225"/>
        <v>17735446.309999999</v>
      </c>
      <c r="FQ193" s="42">
        <f t="shared" si="225"/>
        <v>6672941.9900000002</v>
      </c>
      <c r="FR193" s="42">
        <f t="shared" si="225"/>
        <v>2079203.67</v>
      </c>
      <c r="FS193" s="42">
        <f t="shared" si="225"/>
        <v>2234034.83</v>
      </c>
      <c r="FT193" s="42">
        <f t="shared" si="225"/>
        <v>1305514.1599999999</v>
      </c>
      <c r="FU193" s="42">
        <f t="shared" si="225"/>
        <v>6582709.2699999996</v>
      </c>
      <c r="FV193" s="42">
        <f t="shared" si="225"/>
        <v>5604829.6600000001</v>
      </c>
      <c r="FW193" s="42">
        <f t="shared" si="225"/>
        <v>2194906.77</v>
      </c>
      <c r="FX193" s="42">
        <f t="shared" si="225"/>
        <v>1229433.1599999999</v>
      </c>
      <c r="FY193" s="28"/>
      <c r="FZ193" s="42">
        <f>SUM(C193:FX193)</f>
        <v>6299009189.3800039</v>
      </c>
      <c r="GA193" s="42"/>
      <c r="GB193" s="42"/>
      <c r="GC193" s="42"/>
      <c r="GD193" s="42"/>
      <c r="GE193" s="5"/>
      <c r="GF193" s="5"/>
      <c r="GG193" s="5"/>
      <c r="GH193" s="5"/>
      <c r="GI193" s="5"/>
      <c r="GJ193" s="5"/>
      <c r="GK193" s="5"/>
      <c r="GL193" s="5"/>
      <c r="GM193" s="5"/>
    </row>
    <row r="194" spans="1:195" x14ac:dyDescent="0.2">
      <c r="A194" s="44"/>
      <c r="B194" s="2" t="s">
        <v>516</v>
      </c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3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  <c r="DB194" s="42"/>
      <c r="DC194" s="42"/>
      <c r="DD194" s="42"/>
      <c r="DE194" s="42"/>
      <c r="DF194" s="42"/>
      <c r="DG194" s="42"/>
      <c r="DH194" s="42"/>
      <c r="DI194" s="42"/>
      <c r="DJ194" s="42"/>
      <c r="DK194" s="42"/>
      <c r="DL194" s="42"/>
      <c r="DM194" s="42"/>
      <c r="DN194" s="42"/>
      <c r="DO194" s="42"/>
      <c r="DP194" s="42"/>
      <c r="DQ194" s="42"/>
      <c r="DR194" s="42"/>
      <c r="DS194" s="42"/>
      <c r="DT194" s="42"/>
      <c r="DU194" s="42"/>
      <c r="DV194" s="42"/>
      <c r="DW194" s="42"/>
      <c r="DX194" s="42"/>
      <c r="DY194" s="42"/>
      <c r="DZ194" s="42"/>
      <c r="EA194" s="42"/>
      <c r="EB194" s="42"/>
      <c r="EC194" s="42"/>
      <c r="ED194" s="42"/>
      <c r="EE194" s="42"/>
      <c r="EF194" s="42"/>
      <c r="EG194" s="42"/>
      <c r="EH194" s="42"/>
      <c r="EI194" s="42"/>
      <c r="EJ194" s="42"/>
      <c r="EK194" s="42"/>
      <c r="EL194" s="42"/>
      <c r="EM194" s="42"/>
      <c r="EN194" s="42"/>
      <c r="EO194" s="42"/>
      <c r="EP194" s="42"/>
      <c r="EQ194" s="42"/>
      <c r="ER194" s="42"/>
      <c r="ES194" s="42"/>
      <c r="ET194" s="42"/>
      <c r="EU194" s="42"/>
      <c r="EV194" s="42"/>
      <c r="EW194" s="42"/>
      <c r="EX194" s="42"/>
      <c r="EY194" s="42"/>
      <c r="EZ194" s="42"/>
      <c r="FA194" s="42"/>
      <c r="FB194" s="42"/>
      <c r="FC194" s="42"/>
      <c r="FD194" s="42"/>
      <c r="FE194" s="42"/>
      <c r="FF194" s="42"/>
      <c r="FG194" s="42"/>
      <c r="FH194" s="42"/>
      <c r="FI194" s="42"/>
      <c r="FJ194" s="42"/>
      <c r="FK194" s="42"/>
      <c r="FL194" s="42"/>
      <c r="FM194" s="42"/>
      <c r="FN194" s="42"/>
      <c r="FO194" s="42"/>
      <c r="FP194" s="42"/>
      <c r="FQ194" s="42"/>
      <c r="FR194" s="42"/>
      <c r="FS194" s="42"/>
      <c r="FT194" s="42"/>
      <c r="FU194" s="42"/>
      <c r="FV194" s="42"/>
      <c r="FW194" s="42"/>
      <c r="FX194" s="42"/>
      <c r="FY194" s="42"/>
      <c r="FZ194" s="42"/>
      <c r="GA194" s="42"/>
      <c r="GB194" s="48"/>
      <c r="GC194" s="48"/>
      <c r="GD194" s="48"/>
      <c r="GE194" s="72"/>
      <c r="GF194" s="72"/>
      <c r="GG194" s="5"/>
      <c r="GH194" s="5"/>
      <c r="GI194" s="5"/>
      <c r="GJ194" s="5"/>
      <c r="GK194" s="5"/>
      <c r="GL194" s="5"/>
      <c r="GM194" s="5"/>
    </row>
    <row r="195" spans="1:195" x14ac:dyDescent="0.2">
      <c r="A195" s="44"/>
      <c r="B195" s="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3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  <c r="DB195" s="42"/>
      <c r="DC195" s="42"/>
      <c r="DD195" s="42"/>
      <c r="DE195" s="42"/>
      <c r="DF195" s="42"/>
      <c r="DG195" s="42"/>
      <c r="DH195" s="42"/>
      <c r="DI195" s="42"/>
      <c r="DJ195" s="42"/>
      <c r="DK195" s="42"/>
      <c r="DL195" s="42"/>
      <c r="DM195" s="42"/>
      <c r="DN195" s="42"/>
      <c r="DO195" s="42"/>
      <c r="DP195" s="42"/>
      <c r="DQ195" s="42"/>
      <c r="DR195" s="42"/>
      <c r="DS195" s="42"/>
      <c r="DT195" s="42"/>
      <c r="DU195" s="42"/>
      <c r="DV195" s="42"/>
      <c r="DW195" s="42"/>
      <c r="DX195" s="42"/>
      <c r="DY195" s="42"/>
      <c r="DZ195" s="42"/>
      <c r="EA195" s="42"/>
      <c r="EB195" s="42"/>
      <c r="EC195" s="42"/>
      <c r="ED195" s="42"/>
      <c r="EE195" s="42"/>
      <c r="EF195" s="42"/>
      <c r="EG195" s="42"/>
      <c r="EH195" s="42"/>
      <c r="EI195" s="42"/>
      <c r="EJ195" s="42"/>
      <c r="EK195" s="42"/>
      <c r="EL195" s="42"/>
      <c r="EM195" s="42"/>
      <c r="EN195" s="42"/>
      <c r="EO195" s="42"/>
      <c r="EP195" s="42"/>
      <c r="EQ195" s="42"/>
      <c r="ER195" s="42"/>
      <c r="ES195" s="42"/>
      <c r="ET195" s="42"/>
      <c r="EU195" s="42"/>
      <c r="EV195" s="42"/>
      <c r="EW195" s="42"/>
      <c r="EX195" s="42"/>
      <c r="EY195" s="42"/>
      <c r="EZ195" s="42"/>
      <c r="FA195" s="42"/>
      <c r="FB195" s="42"/>
      <c r="FC195" s="42"/>
      <c r="FD195" s="42"/>
      <c r="FE195" s="42"/>
      <c r="FF195" s="42"/>
      <c r="FG195" s="42"/>
      <c r="FH195" s="42"/>
      <c r="FI195" s="42"/>
      <c r="FJ195" s="42"/>
      <c r="FK195" s="42"/>
      <c r="FL195" s="42"/>
      <c r="FM195" s="42"/>
      <c r="FN195" s="42"/>
      <c r="FO195" s="42"/>
      <c r="FP195" s="42"/>
      <c r="FQ195" s="42"/>
      <c r="FR195" s="42"/>
      <c r="FS195" s="42"/>
      <c r="FT195" s="42"/>
      <c r="FU195" s="42"/>
      <c r="FV195" s="42"/>
      <c r="FW195" s="42"/>
      <c r="FX195" s="42"/>
      <c r="FY195" s="42"/>
      <c r="FZ195" s="42"/>
      <c r="GA195" s="42"/>
      <c r="GB195" s="42"/>
      <c r="GC195" s="42"/>
      <c r="GD195" s="42"/>
      <c r="GE195" s="5"/>
      <c r="GF195" s="5"/>
      <c r="GG195" s="5"/>
      <c r="GH195" s="5"/>
      <c r="GI195" s="5"/>
      <c r="GJ195" s="5"/>
      <c r="GK195" s="5"/>
      <c r="GL195" s="5"/>
      <c r="GM195" s="5"/>
    </row>
    <row r="196" spans="1:195" ht="15.75" x14ac:dyDescent="0.25">
      <c r="A196" s="44"/>
      <c r="B196" s="41" t="s">
        <v>517</v>
      </c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3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  <c r="DB196" s="42"/>
      <c r="DC196" s="42"/>
      <c r="DD196" s="42"/>
      <c r="DE196" s="42"/>
      <c r="DF196" s="42"/>
      <c r="DG196" s="42"/>
      <c r="DH196" s="42"/>
      <c r="DI196" s="42"/>
      <c r="DJ196" s="42"/>
      <c r="DK196" s="42"/>
      <c r="DL196" s="42"/>
      <c r="DM196" s="42"/>
      <c r="DN196" s="42"/>
      <c r="DO196" s="42"/>
      <c r="DP196" s="42"/>
      <c r="DQ196" s="42"/>
      <c r="DR196" s="42"/>
      <c r="DS196" s="42"/>
      <c r="DT196" s="42"/>
      <c r="DU196" s="42"/>
      <c r="DV196" s="42"/>
      <c r="DW196" s="42"/>
      <c r="DX196" s="42"/>
      <c r="DY196" s="42"/>
      <c r="DZ196" s="42"/>
      <c r="EA196" s="42"/>
      <c r="EB196" s="42"/>
      <c r="EC196" s="42"/>
      <c r="ED196" s="42"/>
      <c r="EE196" s="42"/>
      <c r="EF196" s="42"/>
      <c r="EG196" s="42"/>
      <c r="EH196" s="42"/>
      <c r="EI196" s="42"/>
      <c r="EJ196" s="42"/>
      <c r="EK196" s="42"/>
      <c r="EL196" s="42"/>
      <c r="EM196" s="42"/>
      <c r="EN196" s="42"/>
      <c r="EO196" s="42"/>
      <c r="EP196" s="42"/>
      <c r="EQ196" s="42"/>
      <c r="ER196" s="42"/>
      <c r="ES196" s="42"/>
      <c r="ET196" s="42"/>
      <c r="EU196" s="42"/>
      <c r="EV196" s="42"/>
      <c r="EW196" s="42"/>
      <c r="EX196" s="42"/>
      <c r="EY196" s="42"/>
      <c r="EZ196" s="42"/>
      <c r="FA196" s="42"/>
      <c r="FB196" s="42"/>
      <c r="FC196" s="42"/>
      <c r="FD196" s="42"/>
      <c r="FE196" s="42"/>
      <c r="FF196" s="42"/>
      <c r="FG196" s="42"/>
      <c r="FH196" s="42"/>
      <c r="FI196" s="42"/>
      <c r="FJ196" s="42"/>
      <c r="FK196" s="42"/>
      <c r="FL196" s="42"/>
      <c r="FM196" s="42"/>
      <c r="FN196" s="42"/>
      <c r="FO196" s="42"/>
      <c r="FP196" s="42"/>
      <c r="FQ196" s="42"/>
      <c r="FR196" s="42"/>
      <c r="FS196" s="42"/>
      <c r="FT196" s="42"/>
      <c r="FU196" s="42"/>
      <c r="FV196" s="42"/>
      <c r="FW196" s="42"/>
      <c r="FX196" s="42"/>
      <c r="FY196" s="42"/>
      <c r="FZ196" s="42"/>
      <c r="GA196" s="42"/>
      <c r="GB196" s="42"/>
      <c r="GC196" s="42"/>
      <c r="GD196" s="42"/>
      <c r="GE196" s="5"/>
      <c r="GF196" s="5"/>
      <c r="GG196" s="5"/>
      <c r="GH196" s="5"/>
      <c r="GI196" s="5"/>
      <c r="GJ196" s="5"/>
      <c r="GK196" s="5"/>
      <c r="GL196" s="5"/>
      <c r="GM196" s="5"/>
    </row>
    <row r="197" spans="1:195" x14ac:dyDescent="0.2">
      <c r="A197" s="3" t="s">
        <v>518</v>
      </c>
      <c r="B197" s="2" t="s">
        <v>519</v>
      </c>
      <c r="C197" s="42">
        <f>(C33)</f>
        <v>7324.83</v>
      </c>
      <c r="D197" s="42">
        <f t="shared" ref="D197:BO197" si="226">(D33)</f>
        <v>7324.83</v>
      </c>
      <c r="E197" s="42">
        <f t="shared" si="226"/>
        <v>7324.83</v>
      </c>
      <c r="F197" s="42">
        <f t="shared" si="226"/>
        <v>7324.83</v>
      </c>
      <c r="G197" s="42">
        <f t="shared" si="226"/>
        <v>7324.83</v>
      </c>
      <c r="H197" s="42">
        <f t="shared" si="226"/>
        <v>7324.83</v>
      </c>
      <c r="I197" s="42">
        <f t="shared" si="226"/>
        <v>7324.83</v>
      </c>
      <c r="J197" s="42">
        <f t="shared" si="226"/>
        <v>7324.83</v>
      </c>
      <c r="K197" s="42">
        <f t="shared" si="226"/>
        <v>7324.83</v>
      </c>
      <c r="L197" s="42">
        <f t="shared" si="226"/>
        <v>7324.83</v>
      </c>
      <c r="M197" s="42">
        <f t="shared" si="226"/>
        <v>7324.83</v>
      </c>
      <c r="N197" s="42">
        <f t="shared" si="226"/>
        <v>7324.83</v>
      </c>
      <c r="O197" s="42">
        <f t="shared" si="226"/>
        <v>7324.83</v>
      </c>
      <c r="P197" s="42">
        <f t="shared" si="226"/>
        <v>7324.83</v>
      </c>
      <c r="Q197" s="42">
        <f t="shared" si="226"/>
        <v>7324.83</v>
      </c>
      <c r="R197" s="42">
        <f t="shared" si="226"/>
        <v>7324.83</v>
      </c>
      <c r="S197" s="42">
        <f t="shared" si="226"/>
        <v>7324.83</v>
      </c>
      <c r="T197" s="42">
        <f t="shared" si="226"/>
        <v>7324.83</v>
      </c>
      <c r="U197" s="42">
        <f t="shared" si="226"/>
        <v>7324.83</v>
      </c>
      <c r="V197" s="42">
        <f t="shared" si="226"/>
        <v>7324.83</v>
      </c>
      <c r="W197" s="42">
        <f t="shared" si="226"/>
        <v>7324.83</v>
      </c>
      <c r="X197" s="42">
        <f t="shared" si="226"/>
        <v>7324.83</v>
      </c>
      <c r="Y197" s="42">
        <f t="shared" si="226"/>
        <v>7324.83</v>
      </c>
      <c r="Z197" s="42">
        <f t="shared" si="226"/>
        <v>7324.83</v>
      </c>
      <c r="AA197" s="42">
        <f t="shared" si="226"/>
        <v>7324.83</v>
      </c>
      <c r="AB197" s="42">
        <f t="shared" si="226"/>
        <v>7324.83</v>
      </c>
      <c r="AC197" s="42">
        <f t="shared" si="226"/>
        <v>7324.83</v>
      </c>
      <c r="AD197" s="42">
        <f t="shared" si="226"/>
        <v>7324.83</v>
      </c>
      <c r="AE197" s="42">
        <f t="shared" si="226"/>
        <v>7324.83</v>
      </c>
      <c r="AF197" s="42">
        <f t="shared" si="226"/>
        <v>7324.83</v>
      </c>
      <c r="AG197" s="42">
        <f t="shared" si="226"/>
        <v>7324.83</v>
      </c>
      <c r="AH197" s="42">
        <f t="shared" si="226"/>
        <v>7324.83</v>
      </c>
      <c r="AI197" s="42">
        <f t="shared" si="226"/>
        <v>7324.83</v>
      </c>
      <c r="AJ197" s="42">
        <f t="shared" si="226"/>
        <v>7324.83</v>
      </c>
      <c r="AK197" s="42">
        <f t="shared" si="226"/>
        <v>7324.83</v>
      </c>
      <c r="AL197" s="42">
        <f t="shared" si="226"/>
        <v>7324.83</v>
      </c>
      <c r="AM197" s="42">
        <f t="shared" si="226"/>
        <v>7324.83</v>
      </c>
      <c r="AN197" s="42">
        <f t="shared" si="226"/>
        <v>7324.83</v>
      </c>
      <c r="AO197" s="42">
        <f t="shared" si="226"/>
        <v>7324.83</v>
      </c>
      <c r="AP197" s="42">
        <f t="shared" si="226"/>
        <v>7324.83</v>
      </c>
      <c r="AQ197" s="42">
        <f t="shared" si="226"/>
        <v>7324.83</v>
      </c>
      <c r="AR197" s="42">
        <f t="shared" si="226"/>
        <v>7324.83</v>
      </c>
      <c r="AS197" s="42">
        <f t="shared" si="226"/>
        <v>7324.83</v>
      </c>
      <c r="AT197" s="42">
        <f t="shared" si="226"/>
        <v>7324.83</v>
      </c>
      <c r="AU197" s="42">
        <f t="shared" si="226"/>
        <v>7324.83</v>
      </c>
      <c r="AV197" s="42">
        <f t="shared" si="226"/>
        <v>7324.83</v>
      </c>
      <c r="AW197" s="42">
        <f t="shared" si="226"/>
        <v>7324.83</v>
      </c>
      <c r="AX197" s="42">
        <f t="shared" si="226"/>
        <v>7324.83</v>
      </c>
      <c r="AY197" s="42">
        <f t="shared" si="226"/>
        <v>7324.83</v>
      </c>
      <c r="AZ197" s="42">
        <f t="shared" si="226"/>
        <v>7324.83</v>
      </c>
      <c r="BA197" s="42">
        <f t="shared" si="226"/>
        <v>7324.83</v>
      </c>
      <c r="BB197" s="42">
        <f t="shared" si="226"/>
        <v>7324.83</v>
      </c>
      <c r="BC197" s="42">
        <f t="shared" si="226"/>
        <v>7324.83</v>
      </c>
      <c r="BD197" s="42">
        <f t="shared" si="226"/>
        <v>7324.83</v>
      </c>
      <c r="BE197" s="42">
        <f t="shared" si="226"/>
        <v>7324.83</v>
      </c>
      <c r="BF197" s="42">
        <f t="shared" si="226"/>
        <v>7324.83</v>
      </c>
      <c r="BG197" s="42">
        <f t="shared" si="226"/>
        <v>7324.83</v>
      </c>
      <c r="BH197" s="42">
        <f t="shared" si="226"/>
        <v>7324.83</v>
      </c>
      <c r="BI197" s="42">
        <f t="shared" si="226"/>
        <v>7324.83</v>
      </c>
      <c r="BJ197" s="42">
        <f t="shared" si="226"/>
        <v>7324.83</v>
      </c>
      <c r="BK197" s="42">
        <f t="shared" si="226"/>
        <v>7324.83</v>
      </c>
      <c r="BL197" s="42">
        <f t="shared" si="226"/>
        <v>7324.83</v>
      </c>
      <c r="BM197" s="42">
        <f t="shared" si="226"/>
        <v>7324.83</v>
      </c>
      <c r="BN197" s="42">
        <f t="shared" si="226"/>
        <v>7324.83</v>
      </c>
      <c r="BO197" s="42">
        <f t="shared" si="226"/>
        <v>7324.83</v>
      </c>
      <c r="BP197" s="42">
        <f t="shared" ref="BP197:EA197" si="227">(BP33)</f>
        <v>7324.83</v>
      </c>
      <c r="BQ197" s="42">
        <f t="shared" si="227"/>
        <v>7324.83</v>
      </c>
      <c r="BR197" s="42">
        <f t="shared" si="227"/>
        <v>7324.83</v>
      </c>
      <c r="BS197" s="42">
        <f t="shared" si="227"/>
        <v>7324.83</v>
      </c>
      <c r="BT197" s="42">
        <f t="shared" si="227"/>
        <v>7324.83</v>
      </c>
      <c r="BU197" s="42">
        <f t="shared" si="227"/>
        <v>7324.83</v>
      </c>
      <c r="BV197" s="42">
        <f t="shared" si="227"/>
        <v>7324.83</v>
      </c>
      <c r="BW197" s="42">
        <f t="shared" si="227"/>
        <v>7324.83</v>
      </c>
      <c r="BX197" s="42">
        <f t="shared" si="227"/>
        <v>7324.83</v>
      </c>
      <c r="BY197" s="42">
        <f t="shared" si="227"/>
        <v>7324.83</v>
      </c>
      <c r="BZ197" s="42">
        <f t="shared" si="227"/>
        <v>7324.83</v>
      </c>
      <c r="CA197" s="42">
        <f t="shared" si="227"/>
        <v>7324.83</v>
      </c>
      <c r="CB197" s="42">
        <f t="shared" si="227"/>
        <v>7324.83</v>
      </c>
      <c r="CC197" s="42">
        <f t="shared" si="227"/>
        <v>7324.83</v>
      </c>
      <c r="CD197" s="42">
        <f t="shared" si="227"/>
        <v>7324.83</v>
      </c>
      <c r="CE197" s="42">
        <f t="shared" si="227"/>
        <v>7324.83</v>
      </c>
      <c r="CF197" s="42">
        <f t="shared" si="227"/>
        <v>7324.83</v>
      </c>
      <c r="CG197" s="42">
        <f t="shared" si="227"/>
        <v>7324.83</v>
      </c>
      <c r="CH197" s="42">
        <f t="shared" si="227"/>
        <v>7324.83</v>
      </c>
      <c r="CI197" s="42">
        <f t="shared" si="227"/>
        <v>7324.83</v>
      </c>
      <c r="CJ197" s="42">
        <f t="shared" si="227"/>
        <v>7324.83</v>
      </c>
      <c r="CK197" s="42">
        <f t="shared" si="227"/>
        <v>7324.83</v>
      </c>
      <c r="CL197" s="42">
        <f t="shared" si="227"/>
        <v>7324.83</v>
      </c>
      <c r="CM197" s="42">
        <f t="shared" si="227"/>
        <v>7324.83</v>
      </c>
      <c r="CN197" s="42">
        <f t="shared" si="227"/>
        <v>7324.83</v>
      </c>
      <c r="CO197" s="42">
        <f t="shared" si="227"/>
        <v>7324.83</v>
      </c>
      <c r="CP197" s="42">
        <f t="shared" si="227"/>
        <v>7324.83</v>
      </c>
      <c r="CQ197" s="42">
        <f t="shared" si="227"/>
        <v>7324.83</v>
      </c>
      <c r="CR197" s="42">
        <f t="shared" si="227"/>
        <v>7324.83</v>
      </c>
      <c r="CS197" s="42">
        <f t="shared" si="227"/>
        <v>7324.83</v>
      </c>
      <c r="CT197" s="42">
        <f t="shared" si="227"/>
        <v>7324.83</v>
      </c>
      <c r="CU197" s="42">
        <f t="shared" si="227"/>
        <v>7324.83</v>
      </c>
      <c r="CV197" s="42">
        <f t="shared" si="227"/>
        <v>7324.83</v>
      </c>
      <c r="CW197" s="42">
        <f t="shared" si="227"/>
        <v>7324.83</v>
      </c>
      <c r="CX197" s="42">
        <f t="shared" si="227"/>
        <v>7324.83</v>
      </c>
      <c r="CY197" s="42">
        <f t="shared" si="227"/>
        <v>7324.83</v>
      </c>
      <c r="CZ197" s="42">
        <f t="shared" si="227"/>
        <v>7324.83</v>
      </c>
      <c r="DA197" s="42">
        <f t="shared" si="227"/>
        <v>7324.83</v>
      </c>
      <c r="DB197" s="42">
        <f t="shared" si="227"/>
        <v>7324.83</v>
      </c>
      <c r="DC197" s="42">
        <f t="shared" si="227"/>
        <v>7324.83</v>
      </c>
      <c r="DD197" s="42">
        <f t="shared" si="227"/>
        <v>7324.83</v>
      </c>
      <c r="DE197" s="42">
        <f t="shared" si="227"/>
        <v>7324.83</v>
      </c>
      <c r="DF197" s="42">
        <f t="shared" si="227"/>
        <v>7324.83</v>
      </c>
      <c r="DG197" s="42">
        <f t="shared" si="227"/>
        <v>7324.83</v>
      </c>
      <c r="DH197" s="42">
        <f t="shared" si="227"/>
        <v>7324.83</v>
      </c>
      <c r="DI197" s="42">
        <f t="shared" si="227"/>
        <v>7324.83</v>
      </c>
      <c r="DJ197" s="42">
        <f t="shared" si="227"/>
        <v>7324.83</v>
      </c>
      <c r="DK197" s="42">
        <f t="shared" si="227"/>
        <v>7324.83</v>
      </c>
      <c r="DL197" s="42">
        <f t="shared" si="227"/>
        <v>7324.83</v>
      </c>
      <c r="DM197" s="42">
        <f t="shared" si="227"/>
        <v>7324.83</v>
      </c>
      <c r="DN197" s="42">
        <f t="shared" si="227"/>
        <v>7324.83</v>
      </c>
      <c r="DO197" s="42">
        <f t="shared" si="227"/>
        <v>7324.83</v>
      </c>
      <c r="DP197" s="42">
        <f t="shared" si="227"/>
        <v>7324.83</v>
      </c>
      <c r="DQ197" s="42">
        <f t="shared" si="227"/>
        <v>7324.83</v>
      </c>
      <c r="DR197" s="42">
        <f t="shared" si="227"/>
        <v>7324.83</v>
      </c>
      <c r="DS197" s="42">
        <f t="shared" si="227"/>
        <v>7324.83</v>
      </c>
      <c r="DT197" s="42">
        <f t="shared" si="227"/>
        <v>7324.83</v>
      </c>
      <c r="DU197" s="42">
        <f t="shared" si="227"/>
        <v>7324.83</v>
      </c>
      <c r="DV197" s="42">
        <f t="shared" si="227"/>
        <v>7324.83</v>
      </c>
      <c r="DW197" s="42">
        <f t="shared" si="227"/>
        <v>7324.83</v>
      </c>
      <c r="DX197" s="42">
        <f t="shared" si="227"/>
        <v>7324.83</v>
      </c>
      <c r="DY197" s="42">
        <f t="shared" si="227"/>
        <v>7324.83</v>
      </c>
      <c r="DZ197" s="42">
        <f t="shared" si="227"/>
        <v>7324.83</v>
      </c>
      <c r="EA197" s="42">
        <f t="shared" si="227"/>
        <v>7324.83</v>
      </c>
      <c r="EB197" s="42">
        <f t="shared" ref="EB197:FX197" si="228">(EB33)</f>
        <v>7324.83</v>
      </c>
      <c r="EC197" s="42">
        <f t="shared" si="228"/>
        <v>7324.83</v>
      </c>
      <c r="ED197" s="42">
        <f t="shared" si="228"/>
        <v>7324.83</v>
      </c>
      <c r="EE197" s="42">
        <f t="shared" si="228"/>
        <v>7324.83</v>
      </c>
      <c r="EF197" s="42">
        <f t="shared" si="228"/>
        <v>7324.83</v>
      </c>
      <c r="EG197" s="42">
        <f t="shared" si="228"/>
        <v>7324.83</v>
      </c>
      <c r="EH197" s="42">
        <f t="shared" si="228"/>
        <v>7324.83</v>
      </c>
      <c r="EI197" s="42">
        <f t="shared" si="228"/>
        <v>7324.83</v>
      </c>
      <c r="EJ197" s="42">
        <f t="shared" si="228"/>
        <v>7324.83</v>
      </c>
      <c r="EK197" s="42">
        <f t="shared" si="228"/>
        <v>7324.83</v>
      </c>
      <c r="EL197" s="42">
        <f t="shared" si="228"/>
        <v>7324.83</v>
      </c>
      <c r="EM197" s="42">
        <f t="shared" si="228"/>
        <v>7324.83</v>
      </c>
      <c r="EN197" s="42">
        <f t="shared" si="228"/>
        <v>7324.83</v>
      </c>
      <c r="EO197" s="42">
        <f t="shared" si="228"/>
        <v>7324.83</v>
      </c>
      <c r="EP197" s="42">
        <f t="shared" si="228"/>
        <v>7324.83</v>
      </c>
      <c r="EQ197" s="42">
        <f t="shared" si="228"/>
        <v>7324.83</v>
      </c>
      <c r="ER197" s="42">
        <f t="shared" si="228"/>
        <v>7324.83</v>
      </c>
      <c r="ES197" s="42">
        <f t="shared" si="228"/>
        <v>7324.83</v>
      </c>
      <c r="ET197" s="42">
        <f t="shared" si="228"/>
        <v>7324.83</v>
      </c>
      <c r="EU197" s="42">
        <f t="shared" si="228"/>
        <v>7324.83</v>
      </c>
      <c r="EV197" s="42">
        <f t="shared" si="228"/>
        <v>7324.83</v>
      </c>
      <c r="EW197" s="42">
        <f t="shared" si="228"/>
        <v>7324.83</v>
      </c>
      <c r="EX197" s="42">
        <f t="shared" si="228"/>
        <v>7324.83</v>
      </c>
      <c r="EY197" s="42">
        <f t="shared" si="228"/>
        <v>7324.83</v>
      </c>
      <c r="EZ197" s="42">
        <f t="shared" si="228"/>
        <v>7324.83</v>
      </c>
      <c r="FA197" s="42">
        <f t="shared" si="228"/>
        <v>7324.83</v>
      </c>
      <c r="FB197" s="42">
        <f t="shared" si="228"/>
        <v>7324.83</v>
      </c>
      <c r="FC197" s="42">
        <f t="shared" si="228"/>
        <v>7324.83</v>
      </c>
      <c r="FD197" s="42">
        <f t="shared" si="228"/>
        <v>7324.83</v>
      </c>
      <c r="FE197" s="42">
        <f t="shared" si="228"/>
        <v>7324.83</v>
      </c>
      <c r="FF197" s="42">
        <f t="shared" si="228"/>
        <v>7324.83</v>
      </c>
      <c r="FG197" s="42">
        <f t="shared" si="228"/>
        <v>7324.83</v>
      </c>
      <c r="FH197" s="42">
        <f t="shared" si="228"/>
        <v>7324.83</v>
      </c>
      <c r="FI197" s="42">
        <f t="shared" si="228"/>
        <v>7324.83</v>
      </c>
      <c r="FJ197" s="42">
        <f t="shared" si="228"/>
        <v>7324.83</v>
      </c>
      <c r="FK197" s="42">
        <f t="shared" si="228"/>
        <v>7324.83</v>
      </c>
      <c r="FL197" s="42">
        <f t="shared" si="228"/>
        <v>7324.83</v>
      </c>
      <c r="FM197" s="42">
        <f t="shared" si="228"/>
        <v>7324.83</v>
      </c>
      <c r="FN197" s="42">
        <f t="shared" si="228"/>
        <v>7324.83</v>
      </c>
      <c r="FO197" s="42">
        <f t="shared" si="228"/>
        <v>7324.83</v>
      </c>
      <c r="FP197" s="42">
        <f t="shared" si="228"/>
        <v>7324.83</v>
      </c>
      <c r="FQ197" s="42">
        <f t="shared" si="228"/>
        <v>7324.83</v>
      </c>
      <c r="FR197" s="42">
        <f t="shared" si="228"/>
        <v>7324.83</v>
      </c>
      <c r="FS197" s="42">
        <f t="shared" si="228"/>
        <v>7324.83</v>
      </c>
      <c r="FT197" s="42">
        <f t="shared" si="228"/>
        <v>7324.83</v>
      </c>
      <c r="FU197" s="42">
        <f t="shared" si="228"/>
        <v>7324.83</v>
      </c>
      <c r="FV197" s="42">
        <f t="shared" si="228"/>
        <v>7324.83</v>
      </c>
      <c r="FW197" s="42">
        <f t="shared" si="228"/>
        <v>7324.83</v>
      </c>
      <c r="FX197" s="42">
        <f t="shared" si="228"/>
        <v>7324.83</v>
      </c>
      <c r="FY197" s="42"/>
      <c r="FZ197" s="42"/>
      <c r="GA197" s="42"/>
      <c r="GB197" s="42"/>
      <c r="GC197" s="42"/>
      <c r="GD197" s="42"/>
      <c r="GE197" s="5"/>
      <c r="GF197" s="5"/>
      <c r="GG197" s="5"/>
      <c r="GH197" s="5"/>
      <c r="GI197" s="5"/>
      <c r="GJ197" s="5"/>
      <c r="GK197" s="5"/>
      <c r="GL197" s="5"/>
      <c r="GM197" s="5"/>
    </row>
    <row r="198" spans="1:195" x14ac:dyDescent="0.2">
      <c r="A198" s="3" t="s">
        <v>520</v>
      </c>
      <c r="B198" s="2" t="s">
        <v>521</v>
      </c>
      <c r="C198" s="11">
        <f>(C96)</f>
        <v>6086.7</v>
      </c>
      <c r="D198" s="11">
        <f t="shared" ref="D198:BO198" si="229">(D96)</f>
        <v>38961.199999999997</v>
      </c>
      <c r="E198" s="11">
        <f t="shared" si="229"/>
        <v>7457.9000000000005</v>
      </c>
      <c r="F198" s="11">
        <f t="shared" si="229"/>
        <v>16048.1</v>
      </c>
      <c r="G198" s="11">
        <f t="shared" si="229"/>
        <v>1027.0999999999999</v>
      </c>
      <c r="H198" s="11">
        <f t="shared" si="229"/>
        <v>943.1</v>
      </c>
      <c r="I198" s="11">
        <f t="shared" si="229"/>
        <v>10051.299999999999</v>
      </c>
      <c r="J198" s="11">
        <f t="shared" si="229"/>
        <v>2085</v>
      </c>
      <c r="K198" s="11">
        <f t="shared" si="229"/>
        <v>295.60000000000002</v>
      </c>
      <c r="L198" s="11">
        <f t="shared" si="229"/>
        <v>2839.9</v>
      </c>
      <c r="M198" s="11">
        <f t="shared" si="229"/>
        <v>1470.7</v>
      </c>
      <c r="N198" s="11">
        <f t="shared" si="229"/>
        <v>50435.3</v>
      </c>
      <c r="O198" s="11">
        <f t="shared" si="229"/>
        <v>14882</v>
      </c>
      <c r="P198" s="11">
        <f t="shared" si="229"/>
        <v>162.19999999999999</v>
      </c>
      <c r="Q198" s="11">
        <f t="shared" si="229"/>
        <v>36964.699999999997</v>
      </c>
      <c r="R198" s="11">
        <f t="shared" si="229"/>
        <v>439.5</v>
      </c>
      <c r="S198" s="11">
        <f t="shared" si="229"/>
        <v>1446.6</v>
      </c>
      <c r="T198" s="11">
        <f t="shared" si="229"/>
        <v>144.10000000000002</v>
      </c>
      <c r="U198" s="11">
        <f t="shared" si="229"/>
        <v>60.400000000000006</v>
      </c>
      <c r="V198" s="11">
        <f t="shared" si="229"/>
        <v>268.3</v>
      </c>
      <c r="W198" s="11">
        <f t="shared" si="229"/>
        <v>61.400000000000006</v>
      </c>
      <c r="X198" s="11">
        <f t="shared" si="229"/>
        <v>47</v>
      </c>
      <c r="Y198" s="11">
        <f t="shared" si="229"/>
        <v>520.29999999999995</v>
      </c>
      <c r="Z198" s="11">
        <f t="shared" si="229"/>
        <v>263.3</v>
      </c>
      <c r="AA198" s="11">
        <f t="shared" si="229"/>
        <v>27207.8</v>
      </c>
      <c r="AB198" s="11">
        <f t="shared" si="229"/>
        <v>28408.400000000001</v>
      </c>
      <c r="AC198" s="11">
        <f t="shared" si="229"/>
        <v>920.8</v>
      </c>
      <c r="AD198" s="11">
        <f t="shared" si="229"/>
        <v>1086.0999999999999</v>
      </c>
      <c r="AE198" s="11">
        <f t="shared" si="229"/>
        <v>110.6</v>
      </c>
      <c r="AF198" s="11">
        <f t="shared" si="229"/>
        <v>173.7</v>
      </c>
      <c r="AG198" s="11">
        <f t="shared" si="229"/>
        <v>892</v>
      </c>
      <c r="AH198" s="11">
        <f t="shared" si="229"/>
        <v>1039</v>
      </c>
      <c r="AI198" s="11">
        <f t="shared" si="229"/>
        <v>331.1</v>
      </c>
      <c r="AJ198" s="11">
        <f t="shared" si="229"/>
        <v>240.3</v>
      </c>
      <c r="AK198" s="11">
        <f t="shared" si="229"/>
        <v>212.7</v>
      </c>
      <c r="AL198" s="11">
        <f t="shared" si="229"/>
        <v>267</v>
      </c>
      <c r="AM198" s="11">
        <f t="shared" si="229"/>
        <v>475.40000000000003</v>
      </c>
      <c r="AN198" s="11">
        <f t="shared" si="229"/>
        <v>426.7</v>
      </c>
      <c r="AO198" s="11">
        <f t="shared" si="229"/>
        <v>5022.8</v>
      </c>
      <c r="AP198" s="11">
        <f t="shared" si="229"/>
        <v>77098.5</v>
      </c>
      <c r="AQ198" s="11">
        <f t="shared" si="229"/>
        <v>264.2</v>
      </c>
      <c r="AR198" s="11">
        <f t="shared" si="229"/>
        <v>58063.6</v>
      </c>
      <c r="AS198" s="11">
        <f t="shared" si="229"/>
        <v>6275.2000000000007</v>
      </c>
      <c r="AT198" s="11">
        <f t="shared" si="229"/>
        <v>2522.1</v>
      </c>
      <c r="AU198" s="11">
        <f t="shared" si="229"/>
        <v>354.3</v>
      </c>
      <c r="AV198" s="11">
        <f t="shared" si="229"/>
        <v>298.5</v>
      </c>
      <c r="AW198" s="11">
        <f t="shared" si="229"/>
        <v>214.3</v>
      </c>
      <c r="AX198" s="11">
        <f t="shared" si="229"/>
        <v>40.4</v>
      </c>
      <c r="AY198" s="11">
        <f t="shared" si="229"/>
        <v>567.5</v>
      </c>
      <c r="AZ198" s="11">
        <f t="shared" si="229"/>
        <v>10396.9</v>
      </c>
      <c r="BA198" s="11">
        <f t="shared" si="229"/>
        <v>8661</v>
      </c>
      <c r="BB198" s="11">
        <f t="shared" si="229"/>
        <v>7322.3</v>
      </c>
      <c r="BC198" s="11">
        <f t="shared" si="229"/>
        <v>30085</v>
      </c>
      <c r="BD198" s="11">
        <f t="shared" si="229"/>
        <v>4380.5</v>
      </c>
      <c r="BE198" s="11">
        <f t="shared" si="229"/>
        <v>1429.7</v>
      </c>
      <c r="BF198" s="11">
        <f t="shared" si="229"/>
        <v>22687.9</v>
      </c>
      <c r="BG198" s="11">
        <f t="shared" si="229"/>
        <v>951.7</v>
      </c>
      <c r="BH198" s="11">
        <f t="shared" si="229"/>
        <v>643</v>
      </c>
      <c r="BI198" s="11">
        <f t="shared" si="229"/>
        <v>224.2</v>
      </c>
      <c r="BJ198" s="11">
        <f t="shared" si="229"/>
        <v>5766.1</v>
      </c>
      <c r="BK198" s="11">
        <f t="shared" si="229"/>
        <v>14159.9</v>
      </c>
      <c r="BL198" s="11">
        <f t="shared" si="229"/>
        <v>161.89999999999998</v>
      </c>
      <c r="BM198" s="11">
        <f t="shared" si="229"/>
        <v>292</v>
      </c>
      <c r="BN198" s="11">
        <f t="shared" si="229"/>
        <v>3735.1000000000004</v>
      </c>
      <c r="BO198" s="11">
        <f t="shared" si="229"/>
        <v>1595.8999999999999</v>
      </c>
      <c r="BP198" s="11">
        <f t="shared" ref="BP198:EA198" si="230">(BP96)</f>
        <v>207.6</v>
      </c>
      <c r="BQ198" s="11">
        <f t="shared" si="230"/>
        <v>5440.5</v>
      </c>
      <c r="BR198" s="11">
        <f t="shared" si="230"/>
        <v>4525.4000000000005</v>
      </c>
      <c r="BS198" s="11">
        <f t="shared" si="230"/>
        <v>1117.5</v>
      </c>
      <c r="BT198" s="11">
        <f t="shared" si="230"/>
        <v>336.6</v>
      </c>
      <c r="BU198" s="11">
        <f t="shared" si="230"/>
        <v>437.8</v>
      </c>
      <c r="BV198" s="11">
        <f t="shared" si="230"/>
        <v>1266.5</v>
      </c>
      <c r="BW198" s="11">
        <f t="shared" si="230"/>
        <v>1728.4</v>
      </c>
      <c r="BX198" s="11">
        <f t="shared" si="230"/>
        <v>80</v>
      </c>
      <c r="BY198" s="11">
        <f t="shared" si="230"/>
        <v>547.30000000000007</v>
      </c>
      <c r="BZ198" s="11">
        <f t="shared" si="230"/>
        <v>223.29999999999998</v>
      </c>
      <c r="CA198" s="11">
        <f t="shared" si="230"/>
        <v>187.9</v>
      </c>
      <c r="CB198" s="11">
        <f t="shared" si="230"/>
        <v>80588.400000000009</v>
      </c>
      <c r="CC198" s="11">
        <f t="shared" si="230"/>
        <v>172.5</v>
      </c>
      <c r="CD198" s="11">
        <f t="shared" si="230"/>
        <v>77.5</v>
      </c>
      <c r="CE198" s="11">
        <f t="shared" si="230"/>
        <v>148.5</v>
      </c>
      <c r="CF198" s="11">
        <f t="shared" si="230"/>
        <v>123.7</v>
      </c>
      <c r="CG198" s="11">
        <f t="shared" si="230"/>
        <v>170.9</v>
      </c>
      <c r="CH198" s="11">
        <f t="shared" si="230"/>
        <v>121.8</v>
      </c>
      <c r="CI198" s="11">
        <f t="shared" si="230"/>
        <v>731</v>
      </c>
      <c r="CJ198" s="11">
        <f t="shared" si="230"/>
        <v>1077.0999999999999</v>
      </c>
      <c r="CK198" s="11">
        <f t="shared" si="230"/>
        <v>4790.6000000000004</v>
      </c>
      <c r="CL198" s="11">
        <f t="shared" si="230"/>
        <v>1323.4</v>
      </c>
      <c r="CM198" s="11">
        <f t="shared" si="230"/>
        <v>751</v>
      </c>
      <c r="CN198" s="11">
        <f t="shared" si="230"/>
        <v>26645.1</v>
      </c>
      <c r="CO198" s="11">
        <f t="shared" si="230"/>
        <v>14863.8</v>
      </c>
      <c r="CP198" s="11">
        <f t="shared" si="230"/>
        <v>1105.8999999999999</v>
      </c>
      <c r="CQ198" s="11">
        <f t="shared" si="230"/>
        <v>1375.2</v>
      </c>
      <c r="CR198" s="11">
        <f t="shared" si="230"/>
        <v>191.9</v>
      </c>
      <c r="CS198" s="11">
        <f t="shared" si="230"/>
        <v>364.6</v>
      </c>
      <c r="CT198" s="11">
        <f t="shared" si="230"/>
        <v>98</v>
      </c>
      <c r="CU198" s="11">
        <f t="shared" si="230"/>
        <v>31.2</v>
      </c>
      <c r="CV198" s="11">
        <f t="shared" si="230"/>
        <v>53.800000000000004</v>
      </c>
      <c r="CW198" s="11">
        <f t="shared" si="230"/>
        <v>161.19999999999999</v>
      </c>
      <c r="CX198" s="11">
        <f t="shared" si="230"/>
        <v>444.4</v>
      </c>
      <c r="CY198" s="11">
        <f t="shared" si="230"/>
        <v>43.9</v>
      </c>
      <c r="CZ198" s="11">
        <f t="shared" si="230"/>
        <v>2257.7000000000003</v>
      </c>
      <c r="DA198" s="11">
        <f t="shared" si="230"/>
        <v>190.8</v>
      </c>
      <c r="DB198" s="11">
        <f t="shared" si="230"/>
        <v>314.60000000000002</v>
      </c>
      <c r="DC198" s="11">
        <f t="shared" si="230"/>
        <v>183.4</v>
      </c>
      <c r="DD198" s="11">
        <f t="shared" si="230"/>
        <v>118.7</v>
      </c>
      <c r="DE198" s="11">
        <f t="shared" si="230"/>
        <v>481</v>
      </c>
      <c r="DF198" s="11">
        <f t="shared" si="230"/>
        <v>21581</v>
      </c>
      <c r="DG198" s="11">
        <f t="shared" si="230"/>
        <v>90.4</v>
      </c>
      <c r="DH198" s="11">
        <f t="shared" si="230"/>
        <v>2197</v>
      </c>
      <c r="DI198" s="11">
        <f t="shared" si="230"/>
        <v>2772.1</v>
      </c>
      <c r="DJ198" s="11">
        <f t="shared" si="230"/>
        <v>705.9</v>
      </c>
      <c r="DK198" s="11">
        <f t="shared" si="230"/>
        <v>382.9</v>
      </c>
      <c r="DL198" s="11">
        <f t="shared" si="230"/>
        <v>5981.8</v>
      </c>
      <c r="DM198" s="11">
        <f t="shared" si="230"/>
        <v>302.39999999999998</v>
      </c>
      <c r="DN198" s="11">
        <f t="shared" si="230"/>
        <v>1453.6</v>
      </c>
      <c r="DO198" s="11">
        <f t="shared" si="230"/>
        <v>2975.1</v>
      </c>
      <c r="DP198" s="11">
        <f t="shared" si="230"/>
        <v>198.39999999999998</v>
      </c>
      <c r="DQ198" s="11">
        <f t="shared" si="230"/>
        <v>491.8</v>
      </c>
      <c r="DR198" s="11">
        <f t="shared" si="230"/>
        <v>1320</v>
      </c>
      <c r="DS198" s="11">
        <f t="shared" si="230"/>
        <v>812.09999999999991</v>
      </c>
      <c r="DT198" s="11">
        <f t="shared" si="230"/>
        <v>157.39999999999998</v>
      </c>
      <c r="DU198" s="11">
        <f t="shared" si="230"/>
        <v>409.2</v>
      </c>
      <c r="DV198" s="11">
        <f t="shared" si="230"/>
        <v>205.6</v>
      </c>
      <c r="DW198" s="11">
        <f t="shared" si="230"/>
        <v>356.09999999999997</v>
      </c>
      <c r="DX198" s="11">
        <f t="shared" si="230"/>
        <v>197.4</v>
      </c>
      <c r="DY198" s="11">
        <f t="shared" si="230"/>
        <v>329.59999999999997</v>
      </c>
      <c r="DZ198" s="11">
        <f t="shared" si="230"/>
        <v>1077.7</v>
      </c>
      <c r="EA198" s="11">
        <f t="shared" si="230"/>
        <v>514.79999999999995</v>
      </c>
      <c r="EB198" s="11">
        <f t="shared" ref="EB198:FX198" si="231">(EB96)</f>
        <v>589.29999999999995</v>
      </c>
      <c r="EC198" s="11">
        <f t="shared" si="231"/>
        <v>290.39999999999998</v>
      </c>
      <c r="ED198" s="11">
        <f t="shared" si="231"/>
        <v>1652.2</v>
      </c>
      <c r="EE198" s="11">
        <f t="shared" si="231"/>
        <v>218.8</v>
      </c>
      <c r="EF198" s="11">
        <f t="shared" si="231"/>
        <v>1567.9</v>
      </c>
      <c r="EG198" s="11">
        <f t="shared" si="231"/>
        <v>273</v>
      </c>
      <c r="EH198" s="11">
        <f t="shared" si="231"/>
        <v>223.5</v>
      </c>
      <c r="EI198" s="11">
        <f t="shared" si="231"/>
        <v>17058</v>
      </c>
      <c r="EJ198" s="11">
        <f t="shared" si="231"/>
        <v>8694.5</v>
      </c>
      <c r="EK198" s="11">
        <f t="shared" si="231"/>
        <v>645.09999999999991</v>
      </c>
      <c r="EL198" s="11">
        <f t="shared" si="231"/>
        <v>464</v>
      </c>
      <c r="EM198" s="11">
        <f t="shared" si="231"/>
        <v>547.6</v>
      </c>
      <c r="EN198" s="11">
        <f t="shared" si="231"/>
        <v>1025.6999999999998</v>
      </c>
      <c r="EO198" s="11">
        <f t="shared" si="231"/>
        <v>464.79999999999995</v>
      </c>
      <c r="EP198" s="11">
        <f t="shared" si="231"/>
        <v>382.5</v>
      </c>
      <c r="EQ198" s="11">
        <f t="shared" si="231"/>
        <v>2268.9</v>
      </c>
      <c r="ER198" s="11">
        <f t="shared" si="231"/>
        <v>382.7</v>
      </c>
      <c r="ES198" s="11">
        <f t="shared" si="231"/>
        <v>112</v>
      </c>
      <c r="ET198" s="11">
        <f t="shared" si="231"/>
        <v>196.79999999999998</v>
      </c>
      <c r="EU198" s="11">
        <f t="shared" si="231"/>
        <v>587.20000000000005</v>
      </c>
      <c r="EV198" s="11">
        <f t="shared" si="231"/>
        <v>64.5</v>
      </c>
      <c r="EW198" s="11">
        <f t="shared" si="231"/>
        <v>777.3</v>
      </c>
      <c r="EX198" s="11">
        <f t="shared" si="231"/>
        <v>254.9</v>
      </c>
      <c r="EY198" s="11">
        <f t="shared" si="231"/>
        <v>242.8</v>
      </c>
      <c r="EZ198" s="11">
        <f t="shared" si="231"/>
        <v>122.4</v>
      </c>
      <c r="FA198" s="11">
        <f t="shared" si="231"/>
        <v>2950.4</v>
      </c>
      <c r="FB198" s="11">
        <f t="shared" si="231"/>
        <v>383.09999999999997</v>
      </c>
      <c r="FC198" s="11">
        <f t="shared" si="231"/>
        <v>2594.6</v>
      </c>
      <c r="FD198" s="11">
        <f t="shared" si="231"/>
        <v>358.5</v>
      </c>
      <c r="FE198" s="11">
        <f t="shared" si="231"/>
        <v>100.6</v>
      </c>
      <c r="FF198" s="11">
        <f t="shared" si="231"/>
        <v>186</v>
      </c>
      <c r="FG198" s="11">
        <f t="shared" si="231"/>
        <v>113.1</v>
      </c>
      <c r="FH198" s="11">
        <f t="shared" si="231"/>
        <v>91.399999999999991</v>
      </c>
      <c r="FI198" s="11">
        <f t="shared" si="231"/>
        <v>1808.3</v>
      </c>
      <c r="FJ198" s="11">
        <f t="shared" si="231"/>
        <v>1785.5</v>
      </c>
      <c r="FK198" s="11">
        <f t="shared" si="231"/>
        <v>2142</v>
      </c>
      <c r="FL198" s="11">
        <f t="shared" si="231"/>
        <v>4481</v>
      </c>
      <c r="FM198" s="11">
        <f t="shared" si="231"/>
        <v>3161.5</v>
      </c>
      <c r="FN198" s="11">
        <f t="shared" si="231"/>
        <v>19228.900000000001</v>
      </c>
      <c r="FO198" s="11">
        <f t="shared" si="231"/>
        <v>1090.3</v>
      </c>
      <c r="FP198" s="11">
        <f t="shared" si="231"/>
        <v>2246</v>
      </c>
      <c r="FQ198" s="11">
        <f t="shared" si="231"/>
        <v>815.7</v>
      </c>
      <c r="FR198" s="11">
        <f t="shared" si="231"/>
        <v>152.80000000000001</v>
      </c>
      <c r="FS198" s="11">
        <f t="shared" si="231"/>
        <v>170.8</v>
      </c>
      <c r="FT198" s="11">
        <f t="shared" si="231"/>
        <v>87.5</v>
      </c>
      <c r="FU198" s="11">
        <f t="shared" si="231"/>
        <v>774.5</v>
      </c>
      <c r="FV198" s="11">
        <f t="shared" si="231"/>
        <v>684.2</v>
      </c>
      <c r="FW198" s="11">
        <f t="shared" si="231"/>
        <v>156</v>
      </c>
      <c r="FX198" s="11">
        <f t="shared" si="231"/>
        <v>77.7</v>
      </c>
      <c r="FY198" s="42"/>
      <c r="FZ198" s="42"/>
      <c r="GA198" s="42"/>
      <c r="GB198" s="42"/>
      <c r="GC198" s="42"/>
      <c r="GD198" s="42"/>
      <c r="GE198" s="5"/>
      <c r="GF198" s="5"/>
      <c r="GG198" s="5"/>
      <c r="GH198" s="5"/>
      <c r="GI198" s="5"/>
      <c r="GJ198" s="5"/>
      <c r="GK198" s="5"/>
      <c r="GL198" s="5"/>
      <c r="GM198" s="5"/>
    </row>
    <row r="199" spans="1:195" x14ac:dyDescent="0.2">
      <c r="A199" s="3" t="s">
        <v>522</v>
      </c>
      <c r="B199" s="2" t="s">
        <v>523</v>
      </c>
      <c r="C199" s="11">
        <f>C34</f>
        <v>7046</v>
      </c>
      <c r="D199" s="11">
        <f t="shared" ref="D199:BO199" si="232">D34</f>
        <v>7046</v>
      </c>
      <c r="E199" s="11">
        <f t="shared" si="232"/>
        <v>7046</v>
      </c>
      <c r="F199" s="11">
        <f t="shared" si="232"/>
        <v>7046</v>
      </c>
      <c r="G199" s="11">
        <f t="shared" si="232"/>
        <v>7046</v>
      </c>
      <c r="H199" s="11">
        <f t="shared" si="232"/>
        <v>7046</v>
      </c>
      <c r="I199" s="11">
        <f t="shared" si="232"/>
        <v>7046</v>
      </c>
      <c r="J199" s="11">
        <f t="shared" si="232"/>
        <v>7046</v>
      </c>
      <c r="K199" s="11">
        <f t="shared" si="232"/>
        <v>7046</v>
      </c>
      <c r="L199" s="11">
        <f t="shared" si="232"/>
        <v>7046</v>
      </c>
      <c r="M199" s="11">
        <f t="shared" si="232"/>
        <v>7046</v>
      </c>
      <c r="N199" s="11">
        <f t="shared" si="232"/>
        <v>7046</v>
      </c>
      <c r="O199" s="11">
        <f t="shared" si="232"/>
        <v>7046</v>
      </c>
      <c r="P199" s="11">
        <f t="shared" si="232"/>
        <v>7046</v>
      </c>
      <c r="Q199" s="11">
        <f t="shared" si="232"/>
        <v>7046</v>
      </c>
      <c r="R199" s="11">
        <f t="shared" si="232"/>
        <v>7046</v>
      </c>
      <c r="S199" s="11">
        <f t="shared" si="232"/>
        <v>7046</v>
      </c>
      <c r="T199" s="11">
        <f t="shared" si="232"/>
        <v>7046</v>
      </c>
      <c r="U199" s="11">
        <f t="shared" si="232"/>
        <v>7046</v>
      </c>
      <c r="V199" s="11">
        <f t="shared" si="232"/>
        <v>7046</v>
      </c>
      <c r="W199" s="11">
        <f t="shared" si="232"/>
        <v>7046</v>
      </c>
      <c r="X199" s="11">
        <f t="shared" si="232"/>
        <v>7046</v>
      </c>
      <c r="Y199" s="11">
        <f t="shared" si="232"/>
        <v>7046</v>
      </c>
      <c r="Z199" s="11">
        <f t="shared" si="232"/>
        <v>7046</v>
      </c>
      <c r="AA199" s="11">
        <f t="shared" si="232"/>
        <v>7046</v>
      </c>
      <c r="AB199" s="11">
        <f t="shared" si="232"/>
        <v>7046</v>
      </c>
      <c r="AC199" s="11">
        <f t="shared" si="232"/>
        <v>7046</v>
      </c>
      <c r="AD199" s="11">
        <f t="shared" si="232"/>
        <v>7046</v>
      </c>
      <c r="AE199" s="11">
        <f t="shared" si="232"/>
        <v>7046</v>
      </c>
      <c r="AF199" s="11">
        <f t="shared" si="232"/>
        <v>7046</v>
      </c>
      <c r="AG199" s="11">
        <f t="shared" si="232"/>
        <v>7046</v>
      </c>
      <c r="AH199" s="11">
        <f t="shared" si="232"/>
        <v>7046</v>
      </c>
      <c r="AI199" s="11">
        <f t="shared" si="232"/>
        <v>7046</v>
      </c>
      <c r="AJ199" s="11">
        <f t="shared" si="232"/>
        <v>7046</v>
      </c>
      <c r="AK199" s="11">
        <f t="shared" si="232"/>
        <v>7046</v>
      </c>
      <c r="AL199" s="11">
        <f t="shared" si="232"/>
        <v>7046</v>
      </c>
      <c r="AM199" s="11">
        <f t="shared" si="232"/>
        <v>7046</v>
      </c>
      <c r="AN199" s="11">
        <f t="shared" si="232"/>
        <v>7046</v>
      </c>
      <c r="AO199" s="11">
        <f t="shared" si="232"/>
        <v>7046</v>
      </c>
      <c r="AP199" s="11">
        <f t="shared" si="232"/>
        <v>7046</v>
      </c>
      <c r="AQ199" s="11">
        <f t="shared" si="232"/>
        <v>7046</v>
      </c>
      <c r="AR199" s="11">
        <f t="shared" si="232"/>
        <v>7046</v>
      </c>
      <c r="AS199" s="11">
        <f t="shared" si="232"/>
        <v>7046</v>
      </c>
      <c r="AT199" s="11">
        <f t="shared" si="232"/>
        <v>7046</v>
      </c>
      <c r="AU199" s="11">
        <f t="shared" si="232"/>
        <v>7046</v>
      </c>
      <c r="AV199" s="11">
        <f t="shared" si="232"/>
        <v>7046</v>
      </c>
      <c r="AW199" s="11">
        <f t="shared" si="232"/>
        <v>7046</v>
      </c>
      <c r="AX199" s="11">
        <f t="shared" si="232"/>
        <v>7046</v>
      </c>
      <c r="AY199" s="11">
        <f t="shared" si="232"/>
        <v>7046</v>
      </c>
      <c r="AZ199" s="11">
        <f t="shared" si="232"/>
        <v>7046</v>
      </c>
      <c r="BA199" s="11">
        <f t="shared" si="232"/>
        <v>7046</v>
      </c>
      <c r="BB199" s="11">
        <f t="shared" si="232"/>
        <v>7046</v>
      </c>
      <c r="BC199" s="11">
        <f t="shared" si="232"/>
        <v>7046</v>
      </c>
      <c r="BD199" s="11">
        <f t="shared" si="232"/>
        <v>7046</v>
      </c>
      <c r="BE199" s="11">
        <f t="shared" si="232"/>
        <v>7046</v>
      </c>
      <c r="BF199" s="11">
        <f t="shared" si="232"/>
        <v>7046</v>
      </c>
      <c r="BG199" s="11">
        <f t="shared" si="232"/>
        <v>7046</v>
      </c>
      <c r="BH199" s="11">
        <f t="shared" si="232"/>
        <v>7046</v>
      </c>
      <c r="BI199" s="11">
        <f t="shared" si="232"/>
        <v>7046</v>
      </c>
      <c r="BJ199" s="11">
        <f t="shared" si="232"/>
        <v>7046</v>
      </c>
      <c r="BK199" s="11">
        <f t="shared" si="232"/>
        <v>7046</v>
      </c>
      <c r="BL199" s="11">
        <f t="shared" si="232"/>
        <v>7046</v>
      </c>
      <c r="BM199" s="11">
        <f t="shared" si="232"/>
        <v>7046</v>
      </c>
      <c r="BN199" s="11">
        <f t="shared" si="232"/>
        <v>7046</v>
      </c>
      <c r="BO199" s="11">
        <f t="shared" si="232"/>
        <v>7046</v>
      </c>
      <c r="BP199" s="11">
        <f t="shared" ref="BP199:EA199" si="233">BP34</f>
        <v>7046</v>
      </c>
      <c r="BQ199" s="11">
        <f t="shared" si="233"/>
        <v>7046</v>
      </c>
      <c r="BR199" s="11">
        <f t="shared" si="233"/>
        <v>7046</v>
      </c>
      <c r="BS199" s="11">
        <f t="shared" si="233"/>
        <v>7046</v>
      </c>
      <c r="BT199" s="11">
        <f t="shared" si="233"/>
        <v>7046</v>
      </c>
      <c r="BU199" s="11">
        <f t="shared" si="233"/>
        <v>7046</v>
      </c>
      <c r="BV199" s="11">
        <f t="shared" si="233"/>
        <v>7046</v>
      </c>
      <c r="BW199" s="11">
        <f t="shared" si="233"/>
        <v>7046</v>
      </c>
      <c r="BX199" s="11">
        <f t="shared" si="233"/>
        <v>7046</v>
      </c>
      <c r="BY199" s="11">
        <f t="shared" si="233"/>
        <v>7046</v>
      </c>
      <c r="BZ199" s="11">
        <f t="shared" si="233"/>
        <v>7046</v>
      </c>
      <c r="CA199" s="11">
        <f t="shared" si="233"/>
        <v>7046</v>
      </c>
      <c r="CB199" s="11">
        <f t="shared" si="233"/>
        <v>7046</v>
      </c>
      <c r="CC199" s="11">
        <f t="shared" si="233"/>
        <v>7046</v>
      </c>
      <c r="CD199" s="11">
        <f t="shared" si="233"/>
        <v>7046</v>
      </c>
      <c r="CE199" s="11">
        <f t="shared" si="233"/>
        <v>7046</v>
      </c>
      <c r="CF199" s="11">
        <f t="shared" si="233"/>
        <v>7046</v>
      </c>
      <c r="CG199" s="11">
        <f t="shared" si="233"/>
        <v>7046</v>
      </c>
      <c r="CH199" s="11">
        <f t="shared" si="233"/>
        <v>7046</v>
      </c>
      <c r="CI199" s="11">
        <f t="shared" si="233"/>
        <v>7046</v>
      </c>
      <c r="CJ199" s="11">
        <f t="shared" si="233"/>
        <v>7046</v>
      </c>
      <c r="CK199" s="11">
        <f t="shared" si="233"/>
        <v>7046</v>
      </c>
      <c r="CL199" s="11">
        <f t="shared" si="233"/>
        <v>7046</v>
      </c>
      <c r="CM199" s="11">
        <f t="shared" si="233"/>
        <v>7046</v>
      </c>
      <c r="CN199" s="11">
        <f t="shared" si="233"/>
        <v>7046</v>
      </c>
      <c r="CO199" s="11">
        <f t="shared" si="233"/>
        <v>7046</v>
      </c>
      <c r="CP199" s="11">
        <f t="shared" si="233"/>
        <v>7046</v>
      </c>
      <c r="CQ199" s="11">
        <f t="shared" si="233"/>
        <v>7046</v>
      </c>
      <c r="CR199" s="11">
        <f t="shared" si="233"/>
        <v>7046</v>
      </c>
      <c r="CS199" s="11">
        <f t="shared" si="233"/>
        <v>7046</v>
      </c>
      <c r="CT199" s="11">
        <f t="shared" si="233"/>
        <v>7046</v>
      </c>
      <c r="CU199" s="11">
        <f t="shared" si="233"/>
        <v>7046</v>
      </c>
      <c r="CV199" s="11">
        <f t="shared" si="233"/>
        <v>7046</v>
      </c>
      <c r="CW199" s="11">
        <f t="shared" si="233"/>
        <v>7046</v>
      </c>
      <c r="CX199" s="11">
        <f t="shared" si="233"/>
        <v>7046</v>
      </c>
      <c r="CY199" s="11">
        <f t="shared" si="233"/>
        <v>7046</v>
      </c>
      <c r="CZ199" s="11">
        <f t="shared" si="233"/>
        <v>7046</v>
      </c>
      <c r="DA199" s="11">
        <f t="shared" si="233"/>
        <v>7046</v>
      </c>
      <c r="DB199" s="11">
        <f t="shared" si="233"/>
        <v>7046</v>
      </c>
      <c r="DC199" s="11">
        <f t="shared" si="233"/>
        <v>7046</v>
      </c>
      <c r="DD199" s="11">
        <f t="shared" si="233"/>
        <v>7046</v>
      </c>
      <c r="DE199" s="11">
        <f t="shared" si="233"/>
        <v>7046</v>
      </c>
      <c r="DF199" s="11">
        <f t="shared" si="233"/>
        <v>7046</v>
      </c>
      <c r="DG199" s="11">
        <f t="shared" si="233"/>
        <v>7046</v>
      </c>
      <c r="DH199" s="11">
        <f t="shared" si="233"/>
        <v>7046</v>
      </c>
      <c r="DI199" s="11">
        <f t="shared" si="233"/>
        <v>7046</v>
      </c>
      <c r="DJ199" s="11">
        <f t="shared" si="233"/>
        <v>7046</v>
      </c>
      <c r="DK199" s="11">
        <f t="shared" si="233"/>
        <v>7046</v>
      </c>
      <c r="DL199" s="11">
        <f t="shared" si="233"/>
        <v>7046</v>
      </c>
      <c r="DM199" s="11">
        <f t="shared" si="233"/>
        <v>7046</v>
      </c>
      <c r="DN199" s="11">
        <f t="shared" si="233"/>
        <v>7046</v>
      </c>
      <c r="DO199" s="11">
        <f t="shared" si="233"/>
        <v>7046</v>
      </c>
      <c r="DP199" s="11">
        <f t="shared" si="233"/>
        <v>7046</v>
      </c>
      <c r="DQ199" s="11">
        <f t="shared" si="233"/>
        <v>7046</v>
      </c>
      <c r="DR199" s="11">
        <f t="shared" si="233"/>
        <v>7046</v>
      </c>
      <c r="DS199" s="11">
        <f t="shared" si="233"/>
        <v>7046</v>
      </c>
      <c r="DT199" s="11">
        <f t="shared" si="233"/>
        <v>7046</v>
      </c>
      <c r="DU199" s="11">
        <f t="shared" si="233"/>
        <v>7046</v>
      </c>
      <c r="DV199" s="11">
        <f t="shared" si="233"/>
        <v>7046</v>
      </c>
      <c r="DW199" s="11">
        <f t="shared" si="233"/>
        <v>7046</v>
      </c>
      <c r="DX199" s="11">
        <f t="shared" si="233"/>
        <v>7046</v>
      </c>
      <c r="DY199" s="11">
        <f t="shared" si="233"/>
        <v>7046</v>
      </c>
      <c r="DZ199" s="11">
        <f t="shared" si="233"/>
        <v>7046</v>
      </c>
      <c r="EA199" s="11">
        <f t="shared" si="233"/>
        <v>7046</v>
      </c>
      <c r="EB199" s="11">
        <f t="shared" ref="EB199:FX199" si="234">EB34</f>
        <v>7046</v>
      </c>
      <c r="EC199" s="11">
        <f t="shared" si="234"/>
        <v>7046</v>
      </c>
      <c r="ED199" s="11">
        <f t="shared" si="234"/>
        <v>7046</v>
      </c>
      <c r="EE199" s="11">
        <f t="shared" si="234"/>
        <v>7046</v>
      </c>
      <c r="EF199" s="11">
        <f t="shared" si="234"/>
        <v>7046</v>
      </c>
      <c r="EG199" s="11">
        <f t="shared" si="234"/>
        <v>7046</v>
      </c>
      <c r="EH199" s="11">
        <f t="shared" si="234"/>
        <v>7046</v>
      </c>
      <c r="EI199" s="11">
        <f t="shared" si="234"/>
        <v>7046</v>
      </c>
      <c r="EJ199" s="11">
        <f t="shared" si="234"/>
        <v>7046</v>
      </c>
      <c r="EK199" s="11">
        <f t="shared" si="234"/>
        <v>7046</v>
      </c>
      <c r="EL199" s="11">
        <f t="shared" si="234"/>
        <v>7046</v>
      </c>
      <c r="EM199" s="11">
        <f t="shared" si="234"/>
        <v>7046</v>
      </c>
      <c r="EN199" s="11">
        <f t="shared" si="234"/>
        <v>7046</v>
      </c>
      <c r="EO199" s="11">
        <f t="shared" si="234"/>
        <v>7046</v>
      </c>
      <c r="EP199" s="11">
        <f t="shared" si="234"/>
        <v>7046</v>
      </c>
      <c r="EQ199" s="11">
        <f t="shared" si="234"/>
        <v>7046</v>
      </c>
      <c r="ER199" s="11">
        <f t="shared" si="234"/>
        <v>7046</v>
      </c>
      <c r="ES199" s="11">
        <f t="shared" si="234"/>
        <v>7046</v>
      </c>
      <c r="ET199" s="11">
        <f t="shared" si="234"/>
        <v>7046</v>
      </c>
      <c r="EU199" s="11">
        <f t="shared" si="234"/>
        <v>7046</v>
      </c>
      <c r="EV199" s="11">
        <f t="shared" si="234"/>
        <v>7046</v>
      </c>
      <c r="EW199" s="11">
        <f t="shared" si="234"/>
        <v>7046</v>
      </c>
      <c r="EX199" s="11">
        <f t="shared" si="234"/>
        <v>7046</v>
      </c>
      <c r="EY199" s="11">
        <f t="shared" si="234"/>
        <v>7046</v>
      </c>
      <c r="EZ199" s="11">
        <f t="shared" si="234"/>
        <v>7046</v>
      </c>
      <c r="FA199" s="11">
        <f t="shared" si="234"/>
        <v>7046</v>
      </c>
      <c r="FB199" s="11">
        <f t="shared" si="234"/>
        <v>7046</v>
      </c>
      <c r="FC199" s="11">
        <f t="shared" si="234"/>
        <v>7046</v>
      </c>
      <c r="FD199" s="11">
        <f t="shared" si="234"/>
        <v>7046</v>
      </c>
      <c r="FE199" s="11">
        <f t="shared" si="234"/>
        <v>7046</v>
      </c>
      <c r="FF199" s="11">
        <f t="shared" si="234"/>
        <v>7046</v>
      </c>
      <c r="FG199" s="11">
        <f t="shared" si="234"/>
        <v>7046</v>
      </c>
      <c r="FH199" s="11">
        <f t="shared" si="234"/>
        <v>7046</v>
      </c>
      <c r="FI199" s="11">
        <f t="shared" si="234"/>
        <v>7046</v>
      </c>
      <c r="FJ199" s="11">
        <f t="shared" si="234"/>
        <v>7046</v>
      </c>
      <c r="FK199" s="11">
        <f t="shared" si="234"/>
        <v>7046</v>
      </c>
      <c r="FL199" s="11">
        <f t="shared" si="234"/>
        <v>7046</v>
      </c>
      <c r="FM199" s="11">
        <f t="shared" si="234"/>
        <v>7046</v>
      </c>
      <c r="FN199" s="11">
        <f t="shared" si="234"/>
        <v>7046</v>
      </c>
      <c r="FO199" s="11">
        <f t="shared" si="234"/>
        <v>7046</v>
      </c>
      <c r="FP199" s="11">
        <f t="shared" si="234"/>
        <v>7046</v>
      </c>
      <c r="FQ199" s="11">
        <f t="shared" si="234"/>
        <v>7046</v>
      </c>
      <c r="FR199" s="11">
        <f t="shared" si="234"/>
        <v>7046</v>
      </c>
      <c r="FS199" s="11">
        <f t="shared" si="234"/>
        <v>7046</v>
      </c>
      <c r="FT199" s="11">
        <f t="shared" si="234"/>
        <v>7046</v>
      </c>
      <c r="FU199" s="11">
        <f t="shared" si="234"/>
        <v>7046</v>
      </c>
      <c r="FV199" s="11">
        <f t="shared" si="234"/>
        <v>7046</v>
      </c>
      <c r="FW199" s="11">
        <f t="shared" si="234"/>
        <v>7046</v>
      </c>
      <c r="FX199" s="11">
        <f t="shared" si="234"/>
        <v>7046</v>
      </c>
      <c r="FY199" s="42"/>
      <c r="FZ199" s="42"/>
      <c r="GA199" s="42"/>
      <c r="GB199" s="42"/>
      <c r="GC199" s="42"/>
      <c r="GD199" s="42"/>
      <c r="GE199" s="5"/>
      <c r="GF199" s="5"/>
      <c r="GG199" s="5"/>
      <c r="GH199" s="5"/>
      <c r="GI199" s="5"/>
      <c r="GJ199" s="5"/>
      <c r="GK199" s="5"/>
      <c r="GL199" s="5"/>
      <c r="GM199" s="5"/>
    </row>
    <row r="200" spans="1:195" x14ac:dyDescent="0.2">
      <c r="A200" s="3" t="s">
        <v>524</v>
      </c>
      <c r="B200" s="2" t="s">
        <v>525</v>
      </c>
      <c r="C200" s="11">
        <f>C99+C100+C97+C98</f>
        <v>1509</v>
      </c>
      <c r="D200" s="11">
        <f t="shared" ref="D200:BO200" si="235">D99+D100+D97+D98</f>
        <v>4414</v>
      </c>
      <c r="E200" s="11">
        <f t="shared" si="235"/>
        <v>0</v>
      </c>
      <c r="F200" s="11">
        <f t="shared" si="235"/>
        <v>0</v>
      </c>
      <c r="G200" s="11">
        <f t="shared" si="235"/>
        <v>0</v>
      </c>
      <c r="H200" s="11">
        <f t="shared" si="235"/>
        <v>5</v>
      </c>
      <c r="I200" s="11">
        <f t="shared" si="235"/>
        <v>2567</v>
      </c>
      <c r="J200" s="11">
        <f t="shared" si="235"/>
        <v>0</v>
      </c>
      <c r="K200" s="11">
        <f t="shared" si="235"/>
        <v>0</v>
      </c>
      <c r="L200" s="11">
        <f t="shared" si="235"/>
        <v>0</v>
      </c>
      <c r="M200" s="11">
        <f t="shared" si="235"/>
        <v>0</v>
      </c>
      <c r="N200" s="11">
        <f t="shared" si="235"/>
        <v>0</v>
      </c>
      <c r="O200" s="11">
        <f t="shared" si="235"/>
        <v>0</v>
      </c>
      <c r="P200" s="11">
        <f t="shared" si="235"/>
        <v>0</v>
      </c>
      <c r="Q200" s="11">
        <f t="shared" si="235"/>
        <v>134</v>
      </c>
      <c r="R200" s="11">
        <f t="shared" si="235"/>
        <v>79</v>
      </c>
      <c r="S200" s="11">
        <f t="shared" si="235"/>
        <v>3</v>
      </c>
      <c r="T200" s="11">
        <f t="shared" si="235"/>
        <v>0</v>
      </c>
      <c r="U200" s="11">
        <f t="shared" si="235"/>
        <v>0</v>
      </c>
      <c r="V200" s="11">
        <f t="shared" si="235"/>
        <v>0</v>
      </c>
      <c r="W200" s="11">
        <f t="shared" si="235"/>
        <v>156</v>
      </c>
      <c r="X200" s="11">
        <f t="shared" si="235"/>
        <v>0</v>
      </c>
      <c r="Y200" s="11">
        <f t="shared" si="235"/>
        <v>0</v>
      </c>
      <c r="Z200" s="11">
        <f t="shared" si="235"/>
        <v>1</v>
      </c>
      <c r="AA200" s="11">
        <f t="shared" si="235"/>
        <v>0</v>
      </c>
      <c r="AB200" s="11">
        <f t="shared" si="235"/>
        <v>130</v>
      </c>
      <c r="AC200" s="11">
        <f t="shared" si="235"/>
        <v>2</v>
      </c>
      <c r="AD200" s="11">
        <f t="shared" si="235"/>
        <v>0</v>
      </c>
      <c r="AE200" s="11">
        <f t="shared" si="235"/>
        <v>0</v>
      </c>
      <c r="AF200" s="11">
        <f t="shared" si="235"/>
        <v>0</v>
      </c>
      <c r="AG200" s="11">
        <f t="shared" si="235"/>
        <v>0</v>
      </c>
      <c r="AH200" s="11">
        <f t="shared" si="235"/>
        <v>0</v>
      </c>
      <c r="AI200" s="11">
        <f t="shared" si="235"/>
        <v>0</v>
      </c>
      <c r="AJ200" s="11">
        <f t="shared" si="235"/>
        <v>0</v>
      </c>
      <c r="AK200" s="11">
        <f t="shared" si="235"/>
        <v>0</v>
      </c>
      <c r="AL200" s="11">
        <f t="shared" si="235"/>
        <v>0</v>
      </c>
      <c r="AM200" s="11">
        <f t="shared" si="235"/>
        <v>0</v>
      </c>
      <c r="AN200" s="11">
        <f t="shared" si="235"/>
        <v>0</v>
      </c>
      <c r="AO200" s="11">
        <f t="shared" si="235"/>
        <v>12</v>
      </c>
      <c r="AP200" s="11">
        <f t="shared" si="235"/>
        <v>153</v>
      </c>
      <c r="AQ200" s="11">
        <f t="shared" si="235"/>
        <v>2</v>
      </c>
      <c r="AR200" s="11">
        <f t="shared" si="235"/>
        <v>3135.5</v>
      </c>
      <c r="AS200" s="11">
        <f t="shared" si="235"/>
        <v>5</v>
      </c>
      <c r="AT200" s="11">
        <f t="shared" si="235"/>
        <v>0</v>
      </c>
      <c r="AU200" s="11">
        <f t="shared" si="235"/>
        <v>0</v>
      </c>
      <c r="AV200" s="11">
        <f t="shared" si="235"/>
        <v>0</v>
      </c>
      <c r="AW200" s="11">
        <f t="shared" si="235"/>
        <v>0</v>
      </c>
      <c r="AX200" s="11">
        <f t="shared" si="235"/>
        <v>0</v>
      </c>
      <c r="AY200" s="11">
        <f t="shared" si="235"/>
        <v>0</v>
      </c>
      <c r="AZ200" s="11">
        <f t="shared" si="235"/>
        <v>0</v>
      </c>
      <c r="BA200" s="11">
        <f t="shared" si="235"/>
        <v>3.5</v>
      </c>
      <c r="BB200" s="11">
        <f t="shared" si="235"/>
        <v>0</v>
      </c>
      <c r="BC200" s="11">
        <f t="shared" si="235"/>
        <v>195</v>
      </c>
      <c r="BD200" s="11">
        <f t="shared" si="235"/>
        <v>0</v>
      </c>
      <c r="BE200" s="11">
        <f t="shared" si="235"/>
        <v>0</v>
      </c>
      <c r="BF200" s="11">
        <f t="shared" si="235"/>
        <v>33</v>
      </c>
      <c r="BG200" s="11">
        <f t="shared" si="235"/>
        <v>0</v>
      </c>
      <c r="BH200" s="11">
        <f t="shared" si="235"/>
        <v>0</v>
      </c>
      <c r="BI200" s="11">
        <f t="shared" si="235"/>
        <v>0</v>
      </c>
      <c r="BJ200" s="11">
        <f t="shared" si="235"/>
        <v>0</v>
      </c>
      <c r="BK200" s="11">
        <f t="shared" si="235"/>
        <v>413</v>
      </c>
      <c r="BL200" s="11">
        <f t="shared" si="235"/>
        <v>15.5</v>
      </c>
      <c r="BM200" s="11">
        <f t="shared" si="235"/>
        <v>0</v>
      </c>
      <c r="BN200" s="11">
        <f t="shared" si="235"/>
        <v>0</v>
      </c>
      <c r="BO200" s="11">
        <f t="shared" si="235"/>
        <v>0</v>
      </c>
      <c r="BP200" s="11">
        <f t="shared" ref="BP200:EA200" si="236">BP99+BP100+BP97+BP98</f>
        <v>0</v>
      </c>
      <c r="BQ200" s="11">
        <f t="shared" si="236"/>
        <v>0</v>
      </c>
      <c r="BR200" s="11">
        <f t="shared" si="236"/>
        <v>0</v>
      </c>
      <c r="BS200" s="11">
        <f t="shared" si="236"/>
        <v>0</v>
      </c>
      <c r="BT200" s="11">
        <f t="shared" si="236"/>
        <v>0</v>
      </c>
      <c r="BU200" s="11">
        <f t="shared" si="236"/>
        <v>0</v>
      </c>
      <c r="BV200" s="11">
        <f t="shared" si="236"/>
        <v>0</v>
      </c>
      <c r="BW200" s="11">
        <f t="shared" si="236"/>
        <v>0</v>
      </c>
      <c r="BX200" s="11">
        <f t="shared" si="236"/>
        <v>0</v>
      </c>
      <c r="BY200" s="11">
        <f t="shared" si="236"/>
        <v>0</v>
      </c>
      <c r="BZ200" s="11">
        <f t="shared" si="236"/>
        <v>0</v>
      </c>
      <c r="CA200" s="11">
        <f t="shared" si="236"/>
        <v>0</v>
      </c>
      <c r="CB200" s="11">
        <f t="shared" si="236"/>
        <v>227.5</v>
      </c>
      <c r="CC200" s="11">
        <f t="shared" si="236"/>
        <v>0</v>
      </c>
      <c r="CD200" s="11">
        <f t="shared" si="236"/>
        <v>0</v>
      </c>
      <c r="CE200" s="11">
        <f t="shared" si="236"/>
        <v>0</v>
      </c>
      <c r="CF200" s="11">
        <f t="shared" si="236"/>
        <v>0</v>
      </c>
      <c r="CG200" s="11">
        <f t="shared" si="236"/>
        <v>0</v>
      </c>
      <c r="CH200" s="11">
        <f t="shared" si="236"/>
        <v>0</v>
      </c>
      <c r="CI200" s="11">
        <f t="shared" si="236"/>
        <v>0</v>
      </c>
      <c r="CJ200" s="11">
        <f t="shared" si="236"/>
        <v>0</v>
      </c>
      <c r="CK200" s="11">
        <f t="shared" si="236"/>
        <v>9.5</v>
      </c>
      <c r="CL200" s="11">
        <f t="shared" si="236"/>
        <v>2</v>
      </c>
      <c r="CM200" s="11">
        <f t="shared" si="236"/>
        <v>0</v>
      </c>
      <c r="CN200" s="11">
        <f t="shared" si="236"/>
        <v>632</v>
      </c>
      <c r="CO200" s="11">
        <f t="shared" si="236"/>
        <v>39.5</v>
      </c>
      <c r="CP200" s="11">
        <f t="shared" si="236"/>
        <v>0</v>
      </c>
      <c r="CQ200" s="11">
        <f t="shared" si="236"/>
        <v>1</v>
      </c>
      <c r="CR200" s="11">
        <f t="shared" si="236"/>
        <v>0</v>
      </c>
      <c r="CS200" s="11">
        <f t="shared" si="236"/>
        <v>0</v>
      </c>
      <c r="CT200" s="11">
        <f t="shared" si="236"/>
        <v>0</v>
      </c>
      <c r="CU200" s="11">
        <f t="shared" si="236"/>
        <v>400</v>
      </c>
      <c r="CV200" s="11">
        <f t="shared" si="236"/>
        <v>0</v>
      </c>
      <c r="CW200" s="11">
        <f t="shared" si="236"/>
        <v>0</v>
      </c>
      <c r="CX200" s="11">
        <f t="shared" si="236"/>
        <v>0</v>
      </c>
      <c r="CY200" s="11">
        <f t="shared" si="236"/>
        <v>90</v>
      </c>
      <c r="CZ200" s="11">
        <f t="shared" si="236"/>
        <v>0</v>
      </c>
      <c r="DA200" s="11">
        <f t="shared" si="236"/>
        <v>0</v>
      </c>
      <c r="DB200" s="11">
        <f t="shared" si="236"/>
        <v>0</v>
      </c>
      <c r="DC200" s="11">
        <f t="shared" si="236"/>
        <v>0</v>
      </c>
      <c r="DD200" s="11">
        <f t="shared" si="236"/>
        <v>0</v>
      </c>
      <c r="DE200" s="11">
        <f t="shared" si="236"/>
        <v>0</v>
      </c>
      <c r="DF200" s="11">
        <f t="shared" si="236"/>
        <v>7</v>
      </c>
      <c r="DG200" s="11">
        <f t="shared" si="236"/>
        <v>0</v>
      </c>
      <c r="DH200" s="11">
        <f t="shared" si="236"/>
        <v>0</v>
      </c>
      <c r="DI200" s="11">
        <f t="shared" si="236"/>
        <v>4</v>
      </c>
      <c r="DJ200" s="11">
        <f t="shared" si="236"/>
        <v>7</v>
      </c>
      <c r="DK200" s="11">
        <f t="shared" si="236"/>
        <v>0</v>
      </c>
      <c r="DL200" s="11">
        <f t="shared" si="236"/>
        <v>0</v>
      </c>
      <c r="DM200" s="11">
        <f t="shared" si="236"/>
        <v>0</v>
      </c>
      <c r="DN200" s="11">
        <f t="shared" si="236"/>
        <v>0</v>
      </c>
      <c r="DO200" s="11">
        <f t="shared" si="236"/>
        <v>0</v>
      </c>
      <c r="DP200" s="11">
        <f t="shared" si="236"/>
        <v>0</v>
      </c>
      <c r="DQ200" s="11">
        <f t="shared" si="236"/>
        <v>0</v>
      </c>
      <c r="DR200" s="11">
        <f t="shared" si="236"/>
        <v>0</v>
      </c>
      <c r="DS200" s="11">
        <f t="shared" si="236"/>
        <v>0</v>
      </c>
      <c r="DT200" s="11">
        <f t="shared" si="236"/>
        <v>0</v>
      </c>
      <c r="DU200" s="11">
        <f t="shared" si="236"/>
        <v>0</v>
      </c>
      <c r="DV200" s="11">
        <f t="shared" si="236"/>
        <v>0</v>
      </c>
      <c r="DW200" s="11">
        <f t="shared" si="236"/>
        <v>0</v>
      </c>
      <c r="DX200" s="11">
        <f t="shared" si="236"/>
        <v>0</v>
      </c>
      <c r="DY200" s="11">
        <f t="shared" si="236"/>
        <v>0</v>
      </c>
      <c r="DZ200" s="11">
        <f t="shared" si="236"/>
        <v>3</v>
      </c>
      <c r="EA200" s="11">
        <f t="shared" si="236"/>
        <v>1</v>
      </c>
      <c r="EB200" s="11">
        <f t="shared" ref="EB200:FX200" si="237">EB99+EB100+EB97+EB98</f>
        <v>0</v>
      </c>
      <c r="EC200" s="11">
        <f t="shared" si="237"/>
        <v>0</v>
      </c>
      <c r="ED200" s="11">
        <f t="shared" si="237"/>
        <v>0</v>
      </c>
      <c r="EE200" s="11">
        <f t="shared" si="237"/>
        <v>0</v>
      </c>
      <c r="EF200" s="11">
        <f t="shared" si="237"/>
        <v>7</v>
      </c>
      <c r="EG200" s="11">
        <f t="shared" si="237"/>
        <v>0</v>
      </c>
      <c r="EH200" s="11">
        <f t="shared" si="237"/>
        <v>0</v>
      </c>
      <c r="EI200" s="11">
        <f t="shared" si="237"/>
        <v>0</v>
      </c>
      <c r="EJ200" s="11">
        <f t="shared" si="237"/>
        <v>0</v>
      </c>
      <c r="EK200" s="11">
        <f t="shared" si="237"/>
        <v>0</v>
      </c>
      <c r="EL200" s="11">
        <f t="shared" si="237"/>
        <v>0</v>
      </c>
      <c r="EM200" s="11">
        <f t="shared" si="237"/>
        <v>0</v>
      </c>
      <c r="EN200" s="11">
        <f t="shared" si="237"/>
        <v>78.5</v>
      </c>
      <c r="EO200" s="11">
        <f t="shared" si="237"/>
        <v>0</v>
      </c>
      <c r="EP200" s="11">
        <f t="shared" si="237"/>
        <v>0</v>
      </c>
      <c r="EQ200" s="11">
        <f t="shared" si="237"/>
        <v>0</v>
      </c>
      <c r="ER200" s="11">
        <f t="shared" si="237"/>
        <v>0</v>
      </c>
      <c r="ES200" s="11">
        <f t="shared" si="237"/>
        <v>0</v>
      </c>
      <c r="ET200" s="11">
        <f t="shared" si="237"/>
        <v>0</v>
      </c>
      <c r="EU200" s="11">
        <f t="shared" si="237"/>
        <v>0</v>
      </c>
      <c r="EV200" s="11">
        <f t="shared" si="237"/>
        <v>0</v>
      </c>
      <c r="EW200" s="11">
        <f t="shared" si="237"/>
        <v>0</v>
      </c>
      <c r="EX200" s="11">
        <f t="shared" si="237"/>
        <v>1</v>
      </c>
      <c r="EY200" s="11">
        <f t="shared" si="237"/>
        <v>832.5</v>
      </c>
      <c r="EZ200" s="11">
        <f t="shared" si="237"/>
        <v>0</v>
      </c>
      <c r="FA200" s="11">
        <f t="shared" si="237"/>
        <v>0</v>
      </c>
      <c r="FB200" s="11">
        <f t="shared" si="237"/>
        <v>0</v>
      </c>
      <c r="FC200" s="11">
        <f t="shared" si="237"/>
        <v>0</v>
      </c>
      <c r="FD200" s="11">
        <f t="shared" si="237"/>
        <v>0</v>
      </c>
      <c r="FE200" s="11">
        <f t="shared" si="237"/>
        <v>0</v>
      </c>
      <c r="FF200" s="11">
        <f t="shared" si="237"/>
        <v>0</v>
      </c>
      <c r="FG200" s="11">
        <f t="shared" si="237"/>
        <v>0</v>
      </c>
      <c r="FH200" s="11">
        <f t="shared" si="237"/>
        <v>0</v>
      </c>
      <c r="FI200" s="11">
        <f t="shared" si="237"/>
        <v>0</v>
      </c>
      <c r="FJ200" s="11">
        <f t="shared" si="237"/>
        <v>0</v>
      </c>
      <c r="FK200" s="11">
        <f t="shared" si="237"/>
        <v>0</v>
      </c>
      <c r="FL200" s="11">
        <f t="shared" si="237"/>
        <v>0</v>
      </c>
      <c r="FM200" s="11">
        <f t="shared" si="237"/>
        <v>0</v>
      </c>
      <c r="FN200" s="11">
        <f t="shared" si="237"/>
        <v>7</v>
      </c>
      <c r="FO200" s="11">
        <f t="shared" si="237"/>
        <v>0</v>
      </c>
      <c r="FP200" s="11">
        <f t="shared" si="237"/>
        <v>0</v>
      </c>
      <c r="FQ200" s="11">
        <f t="shared" si="237"/>
        <v>0</v>
      </c>
      <c r="FR200" s="11">
        <f t="shared" si="237"/>
        <v>0</v>
      </c>
      <c r="FS200" s="11">
        <f t="shared" si="237"/>
        <v>0</v>
      </c>
      <c r="FT200" s="11">
        <f t="shared" si="237"/>
        <v>0</v>
      </c>
      <c r="FU200" s="11">
        <f t="shared" si="237"/>
        <v>0</v>
      </c>
      <c r="FV200" s="11">
        <f t="shared" si="237"/>
        <v>0</v>
      </c>
      <c r="FW200" s="11">
        <f t="shared" si="237"/>
        <v>0</v>
      </c>
      <c r="FX200" s="11">
        <f t="shared" si="237"/>
        <v>0</v>
      </c>
      <c r="FY200" s="11"/>
      <c r="FZ200" s="42"/>
      <c r="GA200" s="42"/>
      <c r="GB200" s="42"/>
      <c r="GC200" s="42"/>
      <c r="GD200" s="42"/>
      <c r="GE200" s="5"/>
      <c r="GF200" s="5"/>
      <c r="GG200" s="5"/>
      <c r="GH200" s="5"/>
      <c r="GI200" s="5"/>
      <c r="GJ200" s="5"/>
      <c r="GK200" s="5"/>
      <c r="GL200" s="5"/>
      <c r="GM200" s="5"/>
    </row>
    <row r="201" spans="1:195" x14ac:dyDescent="0.2">
      <c r="A201" s="3" t="s">
        <v>526</v>
      </c>
      <c r="B201" s="2" t="s">
        <v>527</v>
      </c>
      <c r="C201" s="42">
        <f>(C197*C198)+(C199*C200)</f>
        <v>55216456.761</v>
      </c>
      <c r="D201" s="42">
        <f t="shared" ref="D201:BO201" si="238">(D197*D198)+(D199*D200)</f>
        <v>316485210.59599996</v>
      </c>
      <c r="E201" s="42">
        <f t="shared" si="238"/>
        <v>54627849.657000005</v>
      </c>
      <c r="F201" s="42">
        <f t="shared" si="238"/>
        <v>117549604.323</v>
      </c>
      <c r="G201" s="42">
        <f t="shared" si="238"/>
        <v>7523332.8929999992</v>
      </c>
      <c r="H201" s="42">
        <f t="shared" si="238"/>
        <v>6943277.1730000004</v>
      </c>
      <c r="I201" s="42">
        <f t="shared" si="238"/>
        <v>91711145.778999999</v>
      </c>
      <c r="J201" s="42">
        <f t="shared" si="238"/>
        <v>15272270.550000001</v>
      </c>
      <c r="K201" s="42">
        <f t="shared" si="238"/>
        <v>2165219.7480000001</v>
      </c>
      <c r="L201" s="42">
        <f t="shared" si="238"/>
        <v>20801784.717</v>
      </c>
      <c r="M201" s="42">
        <f t="shared" si="238"/>
        <v>10772627.481000001</v>
      </c>
      <c r="N201" s="42">
        <f t="shared" si="238"/>
        <v>369429998.49900001</v>
      </c>
      <c r="O201" s="42">
        <f t="shared" si="238"/>
        <v>109008120.06</v>
      </c>
      <c r="P201" s="42">
        <f t="shared" si="238"/>
        <v>1188087.426</v>
      </c>
      <c r="Q201" s="42">
        <f t="shared" si="238"/>
        <v>271704307.50099999</v>
      </c>
      <c r="R201" s="42">
        <f t="shared" si="238"/>
        <v>3775896.7850000001</v>
      </c>
      <c r="S201" s="42">
        <f t="shared" si="238"/>
        <v>10617237.078</v>
      </c>
      <c r="T201" s="42">
        <f t="shared" si="238"/>
        <v>1055508.0030000003</v>
      </c>
      <c r="U201" s="42">
        <f t="shared" si="238"/>
        <v>442419.73200000002</v>
      </c>
      <c r="V201" s="42">
        <f t="shared" si="238"/>
        <v>1965251.889</v>
      </c>
      <c r="W201" s="42">
        <f t="shared" si="238"/>
        <v>1548920.5619999999</v>
      </c>
      <c r="X201" s="42">
        <f t="shared" si="238"/>
        <v>344267.01</v>
      </c>
      <c r="Y201" s="42">
        <f t="shared" si="238"/>
        <v>3811109.0489999996</v>
      </c>
      <c r="Z201" s="42">
        <f t="shared" si="238"/>
        <v>1935673.7390000001</v>
      </c>
      <c r="AA201" s="42">
        <f t="shared" si="238"/>
        <v>199292509.67399999</v>
      </c>
      <c r="AB201" s="42">
        <f t="shared" si="238"/>
        <v>209002680.572</v>
      </c>
      <c r="AC201" s="42">
        <f t="shared" si="238"/>
        <v>6758795.4639999997</v>
      </c>
      <c r="AD201" s="42">
        <f t="shared" si="238"/>
        <v>7955497.862999999</v>
      </c>
      <c r="AE201" s="42">
        <f t="shared" si="238"/>
        <v>810126.19799999997</v>
      </c>
      <c r="AF201" s="42">
        <f t="shared" si="238"/>
        <v>1272322.9709999999</v>
      </c>
      <c r="AG201" s="42">
        <f t="shared" si="238"/>
        <v>6533748.3600000003</v>
      </c>
      <c r="AH201" s="42">
        <f t="shared" si="238"/>
        <v>7610498.3700000001</v>
      </c>
      <c r="AI201" s="42">
        <f t="shared" si="238"/>
        <v>2425251.213</v>
      </c>
      <c r="AJ201" s="42">
        <f t="shared" si="238"/>
        <v>1760156.649</v>
      </c>
      <c r="AK201" s="42">
        <f t="shared" si="238"/>
        <v>1557991.341</v>
      </c>
      <c r="AL201" s="42">
        <f t="shared" si="238"/>
        <v>1955729.6099999999</v>
      </c>
      <c r="AM201" s="42">
        <f t="shared" si="238"/>
        <v>3482224.182</v>
      </c>
      <c r="AN201" s="42">
        <f t="shared" si="238"/>
        <v>3125504.9609999997</v>
      </c>
      <c r="AO201" s="42">
        <f t="shared" si="238"/>
        <v>36875708.123999998</v>
      </c>
      <c r="AP201" s="42">
        <f t="shared" si="238"/>
        <v>565811443.755</v>
      </c>
      <c r="AQ201" s="42">
        <f t="shared" si="238"/>
        <v>1949312.0859999999</v>
      </c>
      <c r="AR201" s="42">
        <f t="shared" si="238"/>
        <v>447398732.18799996</v>
      </c>
      <c r="AS201" s="42">
        <f t="shared" si="238"/>
        <v>46000003.216000006</v>
      </c>
      <c r="AT201" s="42">
        <f t="shared" si="238"/>
        <v>18473953.743000001</v>
      </c>
      <c r="AU201" s="42">
        <f t="shared" si="238"/>
        <v>2595187.2689999999</v>
      </c>
      <c r="AV201" s="42">
        <f t="shared" si="238"/>
        <v>2186461.7549999999</v>
      </c>
      <c r="AW201" s="42">
        <f t="shared" si="238"/>
        <v>1569711.0690000001</v>
      </c>
      <c r="AX201" s="42">
        <f t="shared" si="238"/>
        <v>295923.13199999998</v>
      </c>
      <c r="AY201" s="42">
        <f t="shared" si="238"/>
        <v>4156841.0249999999</v>
      </c>
      <c r="AZ201" s="42">
        <f t="shared" si="238"/>
        <v>76155525.026999995</v>
      </c>
      <c r="BA201" s="42">
        <f t="shared" si="238"/>
        <v>63465013.630000003</v>
      </c>
      <c r="BB201" s="42">
        <f t="shared" si="238"/>
        <v>53634602.708999999</v>
      </c>
      <c r="BC201" s="42">
        <f t="shared" si="238"/>
        <v>221741480.55000001</v>
      </c>
      <c r="BD201" s="42">
        <f t="shared" si="238"/>
        <v>32086417.815000001</v>
      </c>
      <c r="BE201" s="42">
        <f t="shared" si="238"/>
        <v>10472309.450999999</v>
      </c>
      <c r="BF201" s="42">
        <f t="shared" si="238"/>
        <v>166417528.55700001</v>
      </c>
      <c r="BG201" s="42">
        <f t="shared" si="238"/>
        <v>6971040.7110000001</v>
      </c>
      <c r="BH201" s="42">
        <f t="shared" si="238"/>
        <v>4709865.6900000004</v>
      </c>
      <c r="BI201" s="42">
        <f t="shared" si="238"/>
        <v>1642226.8859999999</v>
      </c>
      <c r="BJ201" s="42">
        <f t="shared" si="238"/>
        <v>42235702.263000004</v>
      </c>
      <c r="BK201" s="42">
        <f t="shared" si="238"/>
        <v>106628858.317</v>
      </c>
      <c r="BL201" s="42">
        <f t="shared" si="238"/>
        <v>1295102.9769999997</v>
      </c>
      <c r="BM201" s="42">
        <f t="shared" si="238"/>
        <v>2138850.36</v>
      </c>
      <c r="BN201" s="42">
        <f t="shared" si="238"/>
        <v>27358972.533000004</v>
      </c>
      <c r="BO201" s="42">
        <f t="shared" si="238"/>
        <v>11689696.196999999</v>
      </c>
      <c r="BP201" s="42">
        <f t="shared" ref="BP201:EA201" si="239">(BP197*BP198)+(BP199*BP200)</f>
        <v>1520634.7079999999</v>
      </c>
      <c r="BQ201" s="42">
        <f t="shared" si="239"/>
        <v>39850737.615000002</v>
      </c>
      <c r="BR201" s="42">
        <f t="shared" si="239"/>
        <v>33147785.682000004</v>
      </c>
      <c r="BS201" s="42">
        <f t="shared" si="239"/>
        <v>8185497.5250000004</v>
      </c>
      <c r="BT201" s="42">
        <f t="shared" si="239"/>
        <v>2465537.7779999999</v>
      </c>
      <c r="BU201" s="42">
        <f t="shared" si="239"/>
        <v>3206810.574</v>
      </c>
      <c r="BV201" s="42">
        <f t="shared" si="239"/>
        <v>9276897.1950000003</v>
      </c>
      <c r="BW201" s="42">
        <f t="shared" si="239"/>
        <v>12660236.172</v>
      </c>
      <c r="BX201" s="42">
        <f t="shared" si="239"/>
        <v>585986.4</v>
      </c>
      <c r="BY201" s="42">
        <f t="shared" si="239"/>
        <v>4008879.4590000003</v>
      </c>
      <c r="BZ201" s="42">
        <f t="shared" si="239"/>
        <v>1635634.5389999999</v>
      </c>
      <c r="CA201" s="42">
        <f t="shared" si="239"/>
        <v>1376335.557</v>
      </c>
      <c r="CB201" s="42">
        <f t="shared" si="239"/>
        <v>591899294.972</v>
      </c>
      <c r="CC201" s="42">
        <f t="shared" si="239"/>
        <v>1263533.175</v>
      </c>
      <c r="CD201" s="42">
        <f t="shared" si="239"/>
        <v>567674.32499999995</v>
      </c>
      <c r="CE201" s="42">
        <f t="shared" si="239"/>
        <v>1087737.2549999999</v>
      </c>
      <c r="CF201" s="42">
        <f t="shared" si="239"/>
        <v>906081.47100000002</v>
      </c>
      <c r="CG201" s="42">
        <f t="shared" si="239"/>
        <v>1251813.4469999999</v>
      </c>
      <c r="CH201" s="42">
        <f t="shared" si="239"/>
        <v>892164.29399999999</v>
      </c>
      <c r="CI201" s="42">
        <f t="shared" si="239"/>
        <v>5354450.7299999995</v>
      </c>
      <c r="CJ201" s="42">
        <f t="shared" si="239"/>
        <v>7889574.3929999992</v>
      </c>
      <c r="CK201" s="42">
        <f t="shared" si="239"/>
        <v>35157267.598000005</v>
      </c>
      <c r="CL201" s="42">
        <f t="shared" si="239"/>
        <v>9707772.0219999999</v>
      </c>
      <c r="CM201" s="42">
        <f t="shared" si="239"/>
        <v>5500947.3300000001</v>
      </c>
      <c r="CN201" s="42">
        <f t="shared" si="239"/>
        <v>199623899.83299997</v>
      </c>
      <c r="CO201" s="42">
        <f t="shared" si="239"/>
        <v>109153125.154</v>
      </c>
      <c r="CP201" s="42">
        <f t="shared" si="239"/>
        <v>8100529.4969999986</v>
      </c>
      <c r="CQ201" s="42">
        <f t="shared" si="239"/>
        <v>10080152.216</v>
      </c>
      <c r="CR201" s="42">
        <f t="shared" si="239"/>
        <v>1405634.8770000001</v>
      </c>
      <c r="CS201" s="42">
        <f t="shared" si="239"/>
        <v>2670633.0180000002</v>
      </c>
      <c r="CT201" s="42">
        <f t="shared" si="239"/>
        <v>717833.34</v>
      </c>
      <c r="CU201" s="42">
        <f t="shared" si="239"/>
        <v>3046934.696</v>
      </c>
      <c r="CV201" s="42">
        <f t="shared" si="239"/>
        <v>394075.85400000005</v>
      </c>
      <c r="CW201" s="42">
        <f t="shared" si="239"/>
        <v>1180762.5959999999</v>
      </c>
      <c r="CX201" s="42">
        <f t="shared" si="239"/>
        <v>3255154.4519999996</v>
      </c>
      <c r="CY201" s="42">
        <f t="shared" si="239"/>
        <v>955700.03700000001</v>
      </c>
      <c r="CZ201" s="42">
        <f t="shared" si="239"/>
        <v>16537268.691000002</v>
      </c>
      <c r="DA201" s="42">
        <f t="shared" si="239"/>
        <v>1397577.564</v>
      </c>
      <c r="DB201" s="42">
        <f t="shared" si="239"/>
        <v>2304391.5180000002</v>
      </c>
      <c r="DC201" s="42">
        <f t="shared" si="239"/>
        <v>1343373.8219999999</v>
      </c>
      <c r="DD201" s="42">
        <f t="shared" si="239"/>
        <v>869457.321</v>
      </c>
      <c r="DE201" s="42">
        <f t="shared" si="239"/>
        <v>3523243.23</v>
      </c>
      <c r="DF201" s="42">
        <f t="shared" si="239"/>
        <v>158126478.22999999</v>
      </c>
      <c r="DG201" s="42">
        <f t="shared" si="239"/>
        <v>662164.63199999998</v>
      </c>
      <c r="DH201" s="42">
        <f t="shared" si="239"/>
        <v>16092651.51</v>
      </c>
      <c r="DI201" s="42">
        <f t="shared" si="239"/>
        <v>20333345.243000001</v>
      </c>
      <c r="DJ201" s="42">
        <f t="shared" si="239"/>
        <v>5219919.4969999995</v>
      </c>
      <c r="DK201" s="42">
        <f t="shared" si="239"/>
        <v>2804677.4069999997</v>
      </c>
      <c r="DL201" s="42">
        <f t="shared" si="239"/>
        <v>43815668.094000004</v>
      </c>
      <c r="DM201" s="42">
        <f t="shared" si="239"/>
        <v>2215028.5919999997</v>
      </c>
      <c r="DN201" s="42">
        <f t="shared" si="239"/>
        <v>10647372.887999998</v>
      </c>
      <c r="DO201" s="42">
        <f t="shared" si="239"/>
        <v>21792101.732999999</v>
      </c>
      <c r="DP201" s="42">
        <f t="shared" si="239"/>
        <v>1453246.2719999999</v>
      </c>
      <c r="DQ201" s="42">
        <f t="shared" si="239"/>
        <v>3602351.3939999999</v>
      </c>
      <c r="DR201" s="42">
        <f t="shared" si="239"/>
        <v>9668775.5999999996</v>
      </c>
      <c r="DS201" s="42">
        <f t="shared" si="239"/>
        <v>5948494.442999999</v>
      </c>
      <c r="DT201" s="42">
        <f t="shared" si="239"/>
        <v>1152928.2419999999</v>
      </c>
      <c r="DU201" s="42">
        <f t="shared" si="239"/>
        <v>2997320.4359999998</v>
      </c>
      <c r="DV201" s="42">
        <f t="shared" si="239"/>
        <v>1505985.048</v>
      </c>
      <c r="DW201" s="42">
        <f t="shared" si="239"/>
        <v>2608371.9629999995</v>
      </c>
      <c r="DX201" s="42">
        <f t="shared" si="239"/>
        <v>1445921.442</v>
      </c>
      <c r="DY201" s="42">
        <f t="shared" si="239"/>
        <v>2414263.9679999999</v>
      </c>
      <c r="DZ201" s="42">
        <f t="shared" si="239"/>
        <v>7915107.2910000002</v>
      </c>
      <c r="EA201" s="42">
        <f t="shared" si="239"/>
        <v>3777868.4839999997</v>
      </c>
      <c r="EB201" s="42">
        <f t="shared" ref="EB201:FX201" si="240">(EB197*EB198)+(EB199*EB200)</f>
        <v>4316522.3189999992</v>
      </c>
      <c r="EC201" s="42">
        <f t="shared" si="240"/>
        <v>2127130.6319999998</v>
      </c>
      <c r="ED201" s="42">
        <f t="shared" si="240"/>
        <v>12102084.126</v>
      </c>
      <c r="EE201" s="42">
        <f t="shared" si="240"/>
        <v>1602672.804</v>
      </c>
      <c r="EF201" s="42">
        <f t="shared" si="240"/>
        <v>11533922.957</v>
      </c>
      <c r="EG201" s="42">
        <f t="shared" si="240"/>
        <v>1999678.59</v>
      </c>
      <c r="EH201" s="42">
        <f t="shared" si="240"/>
        <v>1637099.5049999999</v>
      </c>
      <c r="EI201" s="42">
        <f t="shared" si="240"/>
        <v>124946950.14</v>
      </c>
      <c r="EJ201" s="42">
        <f t="shared" si="240"/>
        <v>63685734.435000002</v>
      </c>
      <c r="EK201" s="42">
        <f t="shared" si="240"/>
        <v>4725247.8329999996</v>
      </c>
      <c r="EL201" s="42">
        <f t="shared" si="240"/>
        <v>3398721.12</v>
      </c>
      <c r="EM201" s="42">
        <f t="shared" si="240"/>
        <v>4011076.9080000003</v>
      </c>
      <c r="EN201" s="42">
        <f t="shared" si="240"/>
        <v>8066189.1309999982</v>
      </c>
      <c r="EO201" s="42">
        <f t="shared" si="240"/>
        <v>3404580.9839999997</v>
      </c>
      <c r="EP201" s="42">
        <f t="shared" si="240"/>
        <v>2801747.4750000001</v>
      </c>
      <c r="EQ201" s="42">
        <f t="shared" si="240"/>
        <v>16619306.787</v>
      </c>
      <c r="ER201" s="42">
        <f t="shared" si="240"/>
        <v>2803212.4410000001</v>
      </c>
      <c r="ES201" s="42">
        <f t="shared" si="240"/>
        <v>820380.96</v>
      </c>
      <c r="ET201" s="42">
        <f t="shared" si="240"/>
        <v>1441526.5439999998</v>
      </c>
      <c r="EU201" s="42">
        <f t="shared" si="240"/>
        <v>4301140.176</v>
      </c>
      <c r="EV201" s="42">
        <f t="shared" si="240"/>
        <v>472451.53499999997</v>
      </c>
      <c r="EW201" s="42">
        <f t="shared" si="240"/>
        <v>5693590.3589999992</v>
      </c>
      <c r="EX201" s="42">
        <f t="shared" si="240"/>
        <v>1874145.1670000001</v>
      </c>
      <c r="EY201" s="42">
        <f t="shared" si="240"/>
        <v>7644263.7240000004</v>
      </c>
      <c r="EZ201" s="42">
        <f t="shared" si="240"/>
        <v>896559.19200000004</v>
      </c>
      <c r="FA201" s="42">
        <f t="shared" si="240"/>
        <v>21611178.432</v>
      </c>
      <c r="FB201" s="42">
        <f t="shared" si="240"/>
        <v>2806142.3729999997</v>
      </c>
      <c r="FC201" s="42">
        <f t="shared" si="240"/>
        <v>19005003.917999998</v>
      </c>
      <c r="FD201" s="42">
        <f t="shared" si="240"/>
        <v>2625951.5550000002</v>
      </c>
      <c r="FE201" s="42">
        <f t="shared" si="240"/>
        <v>736877.89799999993</v>
      </c>
      <c r="FF201" s="42">
        <f t="shared" si="240"/>
        <v>1362418.38</v>
      </c>
      <c r="FG201" s="42">
        <f t="shared" si="240"/>
        <v>828438.27299999993</v>
      </c>
      <c r="FH201" s="42">
        <f t="shared" si="240"/>
        <v>669489.46199999994</v>
      </c>
      <c r="FI201" s="42">
        <f t="shared" si="240"/>
        <v>13245490.089</v>
      </c>
      <c r="FJ201" s="42">
        <f t="shared" si="240"/>
        <v>13078483.965</v>
      </c>
      <c r="FK201" s="42">
        <f t="shared" si="240"/>
        <v>15689785.859999999</v>
      </c>
      <c r="FL201" s="42">
        <f t="shared" si="240"/>
        <v>32822563.23</v>
      </c>
      <c r="FM201" s="42">
        <f t="shared" si="240"/>
        <v>23157450.044999998</v>
      </c>
      <c r="FN201" s="42">
        <f t="shared" si="240"/>
        <v>140897745.58700001</v>
      </c>
      <c r="FO201" s="42">
        <f t="shared" si="240"/>
        <v>7986262.1489999993</v>
      </c>
      <c r="FP201" s="42">
        <f t="shared" si="240"/>
        <v>16451568.18</v>
      </c>
      <c r="FQ201" s="42">
        <f t="shared" si="240"/>
        <v>5974863.8310000002</v>
      </c>
      <c r="FR201" s="42">
        <f t="shared" si="240"/>
        <v>1119234.024</v>
      </c>
      <c r="FS201" s="42">
        <f t="shared" si="240"/>
        <v>1251080.9640000002</v>
      </c>
      <c r="FT201" s="42">
        <f t="shared" si="240"/>
        <v>640922.625</v>
      </c>
      <c r="FU201" s="42">
        <f t="shared" si="240"/>
        <v>5673080.835</v>
      </c>
      <c r="FV201" s="42">
        <f t="shared" si="240"/>
        <v>5011648.6860000007</v>
      </c>
      <c r="FW201" s="42">
        <f t="shared" si="240"/>
        <v>1142673.48</v>
      </c>
      <c r="FX201" s="42">
        <f t="shared" si="240"/>
        <v>569139.29099999997</v>
      </c>
      <c r="FY201" s="11"/>
      <c r="FZ201" s="42">
        <f>SUM(C201:FX201)</f>
        <v>5984837588.7909985</v>
      </c>
      <c r="GA201" s="42"/>
      <c r="GB201" s="42"/>
      <c r="GC201" s="42"/>
      <c r="GD201" s="42"/>
      <c r="GE201" s="5"/>
      <c r="GF201" s="5"/>
      <c r="GG201" s="5"/>
      <c r="GH201" s="5"/>
      <c r="GI201" s="5"/>
      <c r="GJ201" s="5"/>
      <c r="GK201" s="5"/>
      <c r="GL201" s="5"/>
      <c r="GM201" s="5"/>
    </row>
    <row r="202" spans="1:195" x14ac:dyDescent="0.2">
      <c r="A202" s="44"/>
      <c r="B202" s="2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18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11"/>
      <c r="FZ202" s="42"/>
      <c r="GA202" s="42"/>
      <c r="GB202" s="42"/>
      <c r="GC202" s="42"/>
      <c r="GD202" s="42"/>
      <c r="GE202" s="5"/>
      <c r="GF202" s="5"/>
      <c r="GG202" s="5"/>
      <c r="GH202" s="5"/>
      <c r="GI202" s="5"/>
      <c r="GJ202" s="5"/>
      <c r="GK202" s="5"/>
      <c r="GL202" s="5"/>
      <c r="GM202" s="5"/>
    </row>
    <row r="203" spans="1:195" ht="15.75" x14ac:dyDescent="0.25">
      <c r="A203" s="3" t="s">
        <v>394</v>
      </c>
      <c r="B203" s="41" t="s">
        <v>528</v>
      </c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3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  <c r="DB203" s="42"/>
      <c r="DC203" s="42"/>
      <c r="DD203" s="42"/>
      <c r="DE203" s="42"/>
      <c r="DF203" s="42"/>
      <c r="DG203" s="42"/>
      <c r="DH203" s="42"/>
      <c r="DI203" s="42"/>
      <c r="DJ203" s="42"/>
      <c r="DK203" s="42"/>
      <c r="DL203" s="42"/>
      <c r="DM203" s="42"/>
      <c r="DN203" s="42"/>
      <c r="DO203" s="42"/>
      <c r="DP203" s="42"/>
      <c r="DQ203" s="42"/>
      <c r="DR203" s="42"/>
      <c r="DS203" s="42"/>
      <c r="DT203" s="42"/>
      <c r="DU203" s="42"/>
      <c r="DV203" s="42"/>
      <c r="DW203" s="42"/>
      <c r="DX203" s="42"/>
      <c r="DY203" s="42"/>
      <c r="DZ203" s="42"/>
      <c r="EA203" s="42"/>
      <c r="EB203" s="42"/>
      <c r="EC203" s="42"/>
      <c r="ED203" s="42"/>
      <c r="EE203" s="42"/>
      <c r="EF203" s="42"/>
      <c r="EG203" s="42"/>
      <c r="EH203" s="42"/>
      <c r="EI203" s="42"/>
      <c r="EJ203" s="42"/>
      <c r="EK203" s="42"/>
      <c r="EL203" s="42"/>
      <c r="EM203" s="42"/>
      <c r="EN203" s="42"/>
      <c r="EO203" s="42"/>
      <c r="EP203" s="42"/>
      <c r="EQ203" s="42"/>
      <c r="ER203" s="42"/>
      <c r="ES203" s="42"/>
      <c r="ET203" s="42"/>
      <c r="EU203" s="42"/>
      <c r="EV203" s="42"/>
      <c r="EW203" s="42"/>
      <c r="EX203" s="42"/>
      <c r="EY203" s="42"/>
      <c r="EZ203" s="42"/>
      <c r="FA203" s="42"/>
      <c r="FB203" s="42"/>
      <c r="FC203" s="42"/>
      <c r="FD203" s="42"/>
      <c r="FE203" s="42"/>
      <c r="FF203" s="42"/>
      <c r="FG203" s="42"/>
      <c r="FH203" s="42"/>
      <c r="FI203" s="42"/>
      <c r="FJ203" s="42"/>
      <c r="FK203" s="42"/>
      <c r="FL203" s="42"/>
      <c r="FM203" s="42"/>
      <c r="FN203" s="42"/>
      <c r="FO203" s="42"/>
      <c r="FP203" s="42"/>
      <c r="FQ203" s="42"/>
      <c r="FR203" s="42"/>
      <c r="FS203" s="42"/>
      <c r="FT203" s="42"/>
      <c r="FU203" s="42"/>
      <c r="FV203" s="42"/>
      <c r="FW203" s="42"/>
      <c r="FX203" s="42"/>
      <c r="FY203" s="42"/>
      <c r="FZ203" s="42"/>
      <c r="GA203" s="42"/>
      <c r="GB203" s="42"/>
      <c r="GC203" s="42"/>
      <c r="GD203" s="42"/>
      <c r="GE203" s="5"/>
      <c r="GF203" s="5"/>
      <c r="GG203" s="5"/>
      <c r="GH203" s="5"/>
      <c r="GI203" s="5"/>
      <c r="GJ203" s="5"/>
      <c r="GK203" s="5"/>
      <c r="GL203" s="5"/>
      <c r="GM203" s="5"/>
    </row>
    <row r="204" spans="1:195" x14ac:dyDescent="0.2">
      <c r="A204" s="3" t="s">
        <v>529</v>
      </c>
      <c r="B204" s="2" t="s">
        <v>530</v>
      </c>
      <c r="C204" s="42">
        <f t="shared" ref="C204:BN204" si="241">+C125</f>
        <v>43848483.25</v>
      </c>
      <c r="D204" s="42">
        <f t="shared" si="241"/>
        <v>281519647.19999999</v>
      </c>
      <c r="E204" s="42">
        <f t="shared" si="241"/>
        <v>53288896.130000003</v>
      </c>
      <c r="F204" s="42">
        <f t="shared" si="241"/>
        <v>114826031.62</v>
      </c>
      <c r="G204" s="42">
        <f t="shared" si="241"/>
        <v>7938955.3499999996</v>
      </c>
      <c r="H204" s="42">
        <f t="shared" si="241"/>
        <v>7345002.7800000003</v>
      </c>
      <c r="I204" s="42">
        <f t="shared" si="241"/>
        <v>71933551.359999999</v>
      </c>
      <c r="J204" s="42">
        <f t="shared" si="241"/>
        <v>14433500.23</v>
      </c>
      <c r="K204" s="42">
        <f t="shared" si="241"/>
        <v>2847238.16</v>
      </c>
      <c r="L204" s="42">
        <f t="shared" si="241"/>
        <v>20990425.530000001</v>
      </c>
      <c r="M204" s="42">
        <f t="shared" si="241"/>
        <v>11379434.23</v>
      </c>
      <c r="N204" s="42">
        <f t="shared" si="241"/>
        <v>375137973.48000002</v>
      </c>
      <c r="O204" s="42">
        <f t="shared" si="241"/>
        <v>108139641.06</v>
      </c>
      <c r="P204" s="42">
        <f t="shared" si="241"/>
        <v>2189025.85</v>
      </c>
      <c r="Q204" s="42">
        <f t="shared" si="241"/>
        <v>270917984.16000003</v>
      </c>
      <c r="R204" s="42">
        <f t="shared" si="241"/>
        <v>3698514.4</v>
      </c>
      <c r="S204" s="42">
        <f t="shared" si="241"/>
        <v>10725735.98</v>
      </c>
      <c r="T204" s="42">
        <f t="shared" si="241"/>
        <v>1830058.85</v>
      </c>
      <c r="U204" s="42">
        <f t="shared" si="241"/>
        <v>878994.87</v>
      </c>
      <c r="V204" s="42">
        <f t="shared" si="241"/>
        <v>2627328.83</v>
      </c>
      <c r="W204" s="43">
        <f t="shared" si="241"/>
        <v>670070.41</v>
      </c>
      <c r="X204" s="42">
        <f t="shared" si="241"/>
        <v>698043.25</v>
      </c>
      <c r="Y204" s="42">
        <f t="shared" si="241"/>
        <v>3939716.34</v>
      </c>
      <c r="Z204" s="42">
        <f t="shared" si="241"/>
        <v>2547199.5099999998</v>
      </c>
      <c r="AA204" s="42">
        <f t="shared" si="241"/>
        <v>198275856.16999999</v>
      </c>
      <c r="AB204" s="42">
        <f t="shared" si="241"/>
        <v>211707205.21000001</v>
      </c>
      <c r="AC204" s="42">
        <f t="shared" si="241"/>
        <v>7048213.21</v>
      </c>
      <c r="AD204" s="42">
        <f t="shared" si="241"/>
        <v>8020253.2199999997</v>
      </c>
      <c r="AE204" s="42">
        <f t="shared" si="241"/>
        <v>1471922.81</v>
      </c>
      <c r="AF204" s="42">
        <f t="shared" si="241"/>
        <v>2146017.5</v>
      </c>
      <c r="AG204" s="42">
        <f t="shared" si="241"/>
        <v>7065401.3399999999</v>
      </c>
      <c r="AH204" s="42">
        <f t="shared" si="241"/>
        <v>7430527.7199999997</v>
      </c>
      <c r="AI204" s="42">
        <f t="shared" si="241"/>
        <v>3041267.64</v>
      </c>
      <c r="AJ204" s="42">
        <f t="shared" si="241"/>
        <v>2571406.98</v>
      </c>
      <c r="AK204" s="42">
        <f t="shared" si="241"/>
        <v>2376761.94</v>
      </c>
      <c r="AL204" s="42">
        <f t="shared" si="241"/>
        <v>2664795.0699999998</v>
      </c>
      <c r="AM204" s="42">
        <f t="shared" si="241"/>
        <v>3739720.83</v>
      </c>
      <c r="AN204" s="42">
        <f t="shared" si="241"/>
        <v>3602576.8</v>
      </c>
      <c r="AO204" s="42">
        <f t="shared" si="241"/>
        <v>35308814.530000001</v>
      </c>
      <c r="AP204" s="42">
        <f t="shared" si="241"/>
        <v>565902254.04999995</v>
      </c>
      <c r="AQ204" s="42">
        <f t="shared" si="241"/>
        <v>2770944.12</v>
      </c>
      <c r="AR204" s="42">
        <f t="shared" si="241"/>
        <v>426502438.14999998</v>
      </c>
      <c r="AS204" s="42">
        <f t="shared" si="241"/>
        <v>48325156.289999999</v>
      </c>
      <c r="AT204" s="42">
        <f t="shared" si="241"/>
        <v>18754048.25</v>
      </c>
      <c r="AU204" s="42">
        <f t="shared" si="241"/>
        <v>3440965.77</v>
      </c>
      <c r="AV204" s="42">
        <f t="shared" si="241"/>
        <v>3056713.89</v>
      </c>
      <c r="AW204" s="42">
        <f t="shared" si="241"/>
        <v>2592095.25</v>
      </c>
      <c r="AX204" s="42">
        <f t="shared" si="241"/>
        <v>652033.06999999995</v>
      </c>
      <c r="AY204" s="42">
        <f t="shared" si="241"/>
        <v>4704586.1900000004</v>
      </c>
      <c r="AZ204" s="42">
        <f t="shared" si="241"/>
        <v>73991651.680000007</v>
      </c>
      <c r="BA204" s="42">
        <f t="shared" si="241"/>
        <v>60235778.359999999</v>
      </c>
      <c r="BB204" s="42">
        <f t="shared" si="241"/>
        <v>51305770.189999998</v>
      </c>
      <c r="BC204" s="42">
        <f t="shared" si="241"/>
        <v>214598487.25999999</v>
      </c>
      <c r="BD204" s="42">
        <f t="shared" si="241"/>
        <v>31122271.420000002</v>
      </c>
      <c r="BE204" s="42">
        <f t="shared" si="241"/>
        <v>10814340.689999999</v>
      </c>
      <c r="BF204" s="42">
        <f t="shared" si="241"/>
        <v>162876134.03</v>
      </c>
      <c r="BG204" s="42">
        <f t="shared" si="241"/>
        <v>7343133.2999999998</v>
      </c>
      <c r="BH204" s="42">
        <f t="shared" si="241"/>
        <v>5271690.18</v>
      </c>
      <c r="BI204" s="42">
        <f t="shared" si="241"/>
        <v>2603639.12</v>
      </c>
      <c r="BJ204" s="42">
        <f t="shared" si="241"/>
        <v>41596477.520000003</v>
      </c>
      <c r="BK204" s="42">
        <f t="shared" si="241"/>
        <v>100836743.31</v>
      </c>
      <c r="BL204" s="42">
        <f t="shared" si="241"/>
        <v>2050306.94</v>
      </c>
      <c r="BM204" s="42">
        <f t="shared" si="241"/>
        <v>2935556.18</v>
      </c>
      <c r="BN204" s="42">
        <f t="shared" si="241"/>
        <v>25542648.649999999</v>
      </c>
      <c r="BO204" s="42">
        <f t="shared" ref="BO204:DZ204" si="242">+BO125</f>
        <v>11344707.210000001</v>
      </c>
      <c r="BP204" s="42">
        <f t="shared" si="242"/>
        <v>2404865.88</v>
      </c>
      <c r="BQ204" s="42">
        <f t="shared" si="242"/>
        <v>41537132.960000001</v>
      </c>
      <c r="BR204" s="42">
        <f t="shared" si="242"/>
        <v>32060479.809999999</v>
      </c>
      <c r="BS204" s="42">
        <f t="shared" si="242"/>
        <v>8592134.3800000008</v>
      </c>
      <c r="BT204" s="42">
        <f t="shared" si="242"/>
        <v>3383419.4</v>
      </c>
      <c r="BU204" s="42">
        <f t="shared" si="242"/>
        <v>3885150.3</v>
      </c>
      <c r="BV204" s="42">
        <f t="shared" si="242"/>
        <v>9515518.6099999994</v>
      </c>
      <c r="BW204" s="42">
        <f t="shared" si="242"/>
        <v>12978400.140000001</v>
      </c>
      <c r="BX204" s="42">
        <f t="shared" si="242"/>
        <v>1251026.04</v>
      </c>
      <c r="BY204" s="42">
        <f t="shared" si="242"/>
        <v>4167473.96</v>
      </c>
      <c r="BZ204" s="42">
        <f t="shared" si="242"/>
        <v>2395286.9700000002</v>
      </c>
      <c r="CA204" s="42">
        <f t="shared" si="242"/>
        <v>2327400.04</v>
      </c>
      <c r="CB204" s="42">
        <f t="shared" si="242"/>
        <v>586691059.80999994</v>
      </c>
      <c r="CC204" s="42">
        <f t="shared" si="242"/>
        <v>2046419.84</v>
      </c>
      <c r="CD204" s="42">
        <f t="shared" si="242"/>
        <v>1072212.29</v>
      </c>
      <c r="CE204" s="42">
        <f t="shared" si="242"/>
        <v>1860739.49</v>
      </c>
      <c r="CF204" s="42">
        <f t="shared" si="242"/>
        <v>1574434.71</v>
      </c>
      <c r="CG204" s="42">
        <f t="shared" si="242"/>
        <v>2054045.63</v>
      </c>
      <c r="CH204" s="42">
        <f t="shared" si="242"/>
        <v>1602867.88</v>
      </c>
      <c r="CI204" s="42">
        <f t="shared" si="242"/>
        <v>5366743.6500000004</v>
      </c>
      <c r="CJ204" s="42">
        <f t="shared" si="242"/>
        <v>8141322.7000000002</v>
      </c>
      <c r="CK204" s="42">
        <f t="shared" si="242"/>
        <v>35234655.350000001</v>
      </c>
      <c r="CL204" s="42">
        <f t="shared" si="242"/>
        <v>10244945.15</v>
      </c>
      <c r="CM204" s="42">
        <f t="shared" si="242"/>
        <v>6124504.4299999997</v>
      </c>
      <c r="CN204" s="42">
        <f t="shared" si="242"/>
        <v>186796146.72</v>
      </c>
      <c r="CO204" s="42">
        <f t="shared" si="242"/>
        <v>104021381.02</v>
      </c>
      <c r="CP204" s="42">
        <f t="shared" si="242"/>
        <v>8586229.0800000001</v>
      </c>
      <c r="CQ204" s="42">
        <f t="shared" si="242"/>
        <v>10071100.51</v>
      </c>
      <c r="CR204" s="42">
        <f t="shared" si="242"/>
        <v>2275229.98</v>
      </c>
      <c r="CS204" s="42">
        <f t="shared" si="242"/>
        <v>3268854.51</v>
      </c>
      <c r="CT204" s="42">
        <f t="shared" si="242"/>
        <v>1340830.07</v>
      </c>
      <c r="CU204" s="42">
        <f t="shared" si="242"/>
        <v>236813.09</v>
      </c>
      <c r="CV204" s="42">
        <f t="shared" si="242"/>
        <v>755250.08</v>
      </c>
      <c r="CW204" s="42">
        <f t="shared" si="242"/>
        <v>2029381.5</v>
      </c>
      <c r="CX204" s="42">
        <f t="shared" si="242"/>
        <v>3660920.93</v>
      </c>
      <c r="CY204" s="42">
        <f t="shared" si="242"/>
        <v>568387.88</v>
      </c>
      <c r="CZ204" s="42">
        <f t="shared" si="242"/>
        <v>15830458.65</v>
      </c>
      <c r="DA204" s="42">
        <f t="shared" si="242"/>
        <v>2280720.0299999998</v>
      </c>
      <c r="DB204" s="42">
        <f t="shared" si="242"/>
        <v>3055576.24</v>
      </c>
      <c r="DC204" s="42">
        <f t="shared" si="242"/>
        <v>2242834.29</v>
      </c>
      <c r="DD204" s="42">
        <f t="shared" si="242"/>
        <v>1630214.65</v>
      </c>
      <c r="DE204" s="42">
        <f t="shared" si="242"/>
        <v>3880722.79</v>
      </c>
      <c r="DF204" s="42">
        <f t="shared" si="242"/>
        <v>146628436.49000001</v>
      </c>
      <c r="DG204" s="42">
        <f t="shared" si="242"/>
        <v>1330703.6499999999</v>
      </c>
      <c r="DH204" s="42">
        <f t="shared" si="242"/>
        <v>15159333.939999999</v>
      </c>
      <c r="DI204" s="42">
        <f t="shared" si="242"/>
        <v>19082306.300000001</v>
      </c>
      <c r="DJ204" s="42">
        <f t="shared" si="242"/>
        <v>5524519.2300000004</v>
      </c>
      <c r="DK204" s="42">
        <f t="shared" si="242"/>
        <v>3420379.32</v>
      </c>
      <c r="DL204" s="42">
        <f t="shared" si="242"/>
        <v>43034573.07</v>
      </c>
      <c r="DM204" s="42">
        <f t="shared" si="242"/>
        <v>3171394.05</v>
      </c>
      <c r="DN204" s="42">
        <f t="shared" si="242"/>
        <v>10807960.25</v>
      </c>
      <c r="DO204" s="42">
        <f t="shared" si="242"/>
        <v>21168635.920000002</v>
      </c>
      <c r="DP204" s="42">
        <f t="shared" si="242"/>
        <v>2428379.5</v>
      </c>
      <c r="DQ204" s="42">
        <f t="shared" si="242"/>
        <v>4033775.39</v>
      </c>
      <c r="DR204" s="42">
        <f t="shared" si="242"/>
        <v>9552668.8399999999</v>
      </c>
      <c r="DS204" s="42">
        <f t="shared" si="242"/>
        <v>6133382.9000000004</v>
      </c>
      <c r="DT204" s="42">
        <f t="shared" si="242"/>
        <v>2022411.78</v>
      </c>
      <c r="DU204" s="42">
        <f t="shared" si="242"/>
        <v>3475721.13</v>
      </c>
      <c r="DV204" s="42">
        <f t="shared" si="242"/>
        <v>2384537.7599999998</v>
      </c>
      <c r="DW204" s="42">
        <f t="shared" si="242"/>
        <v>3248966.18</v>
      </c>
      <c r="DX204" s="42">
        <f t="shared" si="242"/>
        <v>2647802.7799999998</v>
      </c>
      <c r="DY204" s="42">
        <f t="shared" si="242"/>
        <v>3451888.55</v>
      </c>
      <c r="DZ204" s="42">
        <f t="shared" si="242"/>
        <v>8435987.4399999995</v>
      </c>
      <c r="EA204" s="42">
        <f t="shared" ref="EA204:FX204" si="243">+EA125</f>
        <v>4340329.83</v>
      </c>
      <c r="EB204" s="42">
        <f t="shared" si="243"/>
        <v>4566820.62</v>
      </c>
      <c r="EC204" s="42">
        <f t="shared" si="243"/>
        <v>2733233.11</v>
      </c>
      <c r="ED204" s="42">
        <f t="shared" si="243"/>
        <v>16371741.960000001</v>
      </c>
      <c r="EE204" s="42">
        <f t="shared" si="243"/>
        <v>2378969.7999999998</v>
      </c>
      <c r="EF204" s="42">
        <f t="shared" si="243"/>
        <v>11122373.83</v>
      </c>
      <c r="EG204" s="42">
        <f t="shared" si="243"/>
        <v>2562542.38</v>
      </c>
      <c r="EH204" s="42">
        <f t="shared" si="243"/>
        <v>2403848.79</v>
      </c>
      <c r="EI204" s="42">
        <f t="shared" si="243"/>
        <v>118589378.25</v>
      </c>
      <c r="EJ204" s="42">
        <f t="shared" si="243"/>
        <v>59866358.770000003</v>
      </c>
      <c r="EK204" s="42">
        <f t="shared" si="243"/>
        <v>4990267.54</v>
      </c>
      <c r="EL204" s="42">
        <f t="shared" si="243"/>
        <v>3643180.72</v>
      </c>
      <c r="EM204" s="42">
        <f t="shared" si="243"/>
        <v>4295832.99</v>
      </c>
      <c r="EN204" s="42">
        <f t="shared" si="243"/>
        <v>7386881.2300000004</v>
      </c>
      <c r="EO204" s="42">
        <f t="shared" si="243"/>
        <v>3671059.24</v>
      </c>
      <c r="EP204" s="42">
        <f t="shared" si="243"/>
        <v>3671733.33</v>
      </c>
      <c r="EQ204" s="42">
        <f t="shared" si="243"/>
        <v>17215003.539999999</v>
      </c>
      <c r="ER204" s="42">
        <f t="shared" si="243"/>
        <v>3670339.46</v>
      </c>
      <c r="ES204" s="42">
        <f t="shared" si="243"/>
        <v>1505107.96</v>
      </c>
      <c r="ET204" s="42">
        <f t="shared" si="243"/>
        <v>2536994.5299999998</v>
      </c>
      <c r="EU204" s="42">
        <f t="shared" si="243"/>
        <v>4469245.63</v>
      </c>
      <c r="EV204" s="42">
        <f t="shared" si="243"/>
        <v>1005966.48</v>
      </c>
      <c r="EW204" s="42">
        <f t="shared" si="243"/>
        <v>7965097.25</v>
      </c>
      <c r="EX204" s="42">
        <f t="shared" si="243"/>
        <v>2866058.13</v>
      </c>
      <c r="EY204" s="42">
        <f t="shared" si="243"/>
        <v>1737524.48</v>
      </c>
      <c r="EZ204" s="42">
        <f t="shared" si="243"/>
        <v>1642057.74</v>
      </c>
      <c r="FA204" s="42">
        <f t="shared" si="243"/>
        <v>22947803.850000001</v>
      </c>
      <c r="FB204" s="42">
        <f t="shared" si="243"/>
        <v>3413888.04</v>
      </c>
      <c r="FC204" s="42">
        <f t="shared" si="243"/>
        <v>18561179.140000001</v>
      </c>
      <c r="FD204" s="42">
        <f t="shared" si="243"/>
        <v>3290597.93</v>
      </c>
      <c r="FE204" s="42">
        <f t="shared" si="243"/>
        <v>1411934.7</v>
      </c>
      <c r="FF204" s="42">
        <f t="shared" si="243"/>
        <v>2262913.9700000002</v>
      </c>
      <c r="FG204" s="42">
        <f t="shared" si="243"/>
        <v>1588045.86</v>
      </c>
      <c r="FH204" s="42">
        <f t="shared" si="243"/>
        <v>1295194.8500000001</v>
      </c>
      <c r="FI204" s="42">
        <f t="shared" si="243"/>
        <v>13093591.02</v>
      </c>
      <c r="FJ204" s="42">
        <f t="shared" si="243"/>
        <v>12865068.619999999</v>
      </c>
      <c r="FK204" s="42">
        <f t="shared" si="243"/>
        <v>15369653.33</v>
      </c>
      <c r="FL204" s="42">
        <f t="shared" si="243"/>
        <v>31014341.079999998</v>
      </c>
      <c r="FM204" s="42">
        <f t="shared" si="243"/>
        <v>22127290.91</v>
      </c>
      <c r="FN204" s="42">
        <f t="shared" si="243"/>
        <v>134445081.28</v>
      </c>
      <c r="FO204" s="42">
        <f t="shared" si="243"/>
        <v>8152227.7300000004</v>
      </c>
      <c r="FP204" s="42">
        <f t="shared" si="243"/>
        <v>16271228.939999999</v>
      </c>
      <c r="FQ204" s="42">
        <f t="shared" si="243"/>
        <v>6309643.6799999997</v>
      </c>
      <c r="FR204" s="42">
        <f t="shared" si="243"/>
        <v>2000526.59</v>
      </c>
      <c r="FS204" s="42">
        <f t="shared" si="243"/>
        <v>2159579.87</v>
      </c>
      <c r="FT204" s="42">
        <f t="shared" si="243"/>
        <v>1283147.0900000001</v>
      </c>
      <c r="FU204" s="42">
        <f t="shared" si="243"/>
        <v>6162122.3700000001</v>
      </c>
      <c r="FV204" s="42">
        <f t="shared" si="243"/>
        <v>5333070.08</v>
      </c>
      <c r="FW204" s="42">
        <f t="shared" si="243"/>
        <v>2028808.19</v>
      </c>
      <c r="FX204" s="42">
        <f t="shared" si="243"/>
        <v>1199612.44</v>
      </c>
      <c r="FY204" s="5"/>
      <c r="FZ204" s="42">
        <f>SUM(C204:FX204)</f>
        <v>5879974319.9299955</v>
      </c>
      <c r="GA204" s="42"/>
      <c r="GB204" s="42"/>
      <c r="GC204" s="42"/>
      <c r="GD204" s="42"/>
      <c r="GE204" s="5"/>
      <c r="GF204" s="5"/>
      <c r="GG204" s="5"/>
      <c r="GH204" s="5"/>
      <c r="GI204" s="5"/>
      <c r="GJ204" s="5"/>
      <c r="GK204" s="5"/>
      <c r="GL204" s="5"/>
      <c r="GM204" s="5"/>
    </row>
    <row r="205" spans="1:195" x14ac:dyDescent="0.2">
      <c r="A205" s="3" t="s">
        <v>531</v>
      </c>
      <c r="B205" s="2" t="s">
        <v>532</v>
      </c>
      <c r="C205" s="42">
        <f t="shared" ref="C205:BN205" si="244">+C160</f>
        <v>4981770</v>
      </c>
      <c r="D205" s="42">
        <f t="shared" si="244"/>
        <v>12732764.59</v>
      </c>
      <c r="E205" s="42">
        <f t="shared" si="244"/>
        <v>7737147.0099999998</v>
      </c>
      <c r="F205" s="42">
        <f t="shared" si="244"/>
        <v>4202314.6399999997</v>
      </c>
      <c r="G205" s="42">
        <f t="shared" si="244"/>
        <v>226133.85</v>
      </c>
      <c r="H205" s="42">
        <f t="shared" si="244"/>
        <v>154766.09</v>
      </c>
      <c r="I205" s="42">
        <f t="shared" si="244"/>
        <v>11179666.74</v>
      </c>
      <c r="J205" s="42">
        <f t="shared" si="244"/>
        <v>1477164.98</v>
      </c>
      <c r="K205" s="42">
        <f t="shared" si="244"/>
        <v>160547.25</v>
      </c>
      <c r="L205" s="42">
        <f t="shared" si="244"/>
        <v>1494760.58</v>
      </c>
      <c r="M205" s="42">
        <f t="shared" si="244"/>
        <v>1850263.04</v>
      </c>
      <c r="N205" s="42">
        <f t="shared" si="244"/>
        <v>9921077.7799999993</v>
      </c>
      <c r="O205" s="42">
        <f t="shared" si="244"/>
        <v>2413718.64</v>
      </c>
      <c r="P205" s="42">
        <f t="shared" si="244"/>
        <v>143973.66</v>
      </c>
      <c r="Q205" s="42">
        <f t="shared" si="244"/>
        <v>26526446.149999999</v>
      </c>
      <c r="R205" s="42">
        <f t="shared" si="244"/>
        <v>177528.69</v>
      </c>
      <c r="S205" s="42">
        <f t="shared" si="244"/>
        <v>566089.61</v>
      </c>
      <c r="T205" s="42">
        <f t="shared" si="244"/>
        <v>64617.21</v>
      </c>
      <c r="U205" s="42">
        <f t="shared" si="244"/>
        <v>39991.360000000001</v>
      </c>
      <c r="V205" s="42">
        <f t="shared" si="244"/>
        <v>153350.60999999999</v>
      </c>
      <c r="W205" s="43">
        <f t="shared" si="244"/>
        <v>145756.68</v>
      </c>
      <c r="X205" s="42">
        <f t="shared" si="244"/>
        <v>24060.21</v>
      </c>
      <c r="Y205" s="42">
        <f t="shared" si="244"/>
        <v>384748.92</v>
      </c>
      <c r="Z205" s="42">
        <f t="shared" si="244"/>
        <v>150800.4</v>
      </c>
      <c r="AA205" s="42">
        <f t="shared" si="244"/>
        <v>7178909.6900000004</v>
      </c>
      <c r="AB205" s="42">
        <f t="shared" si="244"/>
        <v>4320948.2</v>
      </c>
      <c r="AC205" s="42">
        <f t="shared" si="244"/>
        <v>270599.95</v>
      </c>
      <c r="AD205" s="42">
        <f t="shared" si="244"/>
        <v>297120.81</v>
      </c>
      <c r="AE205" s="42">
        <f t="shared" si="244"/>
        <v>43758.43</v>
      </c>
      <c r="AF205" s="42">
        <f t="shared" si="244"/>
        <v>82875.56</v>
      </c>
      <c r="AG205" s="42">
        <f t="shared" si="244"/>
        <v>172801.34</v>
      </c>
      <c r="AH205" s="42">
        <f t="shared" si="244"/>
        <v>503332.86</v>
      </c>
      <c r="AI205" s="42">
        <f t="shared" si="244"/>
        <v>142630.03</v>
      </c>
      <c r="AJ205" s="42">
        <f t="shared" si="244"/>
        <v>179645.36</v>
      </c>
      <c r="AK205" s="42">
        <f t="shared" si="244"/>
        <v>197650.05</v>
      </c>
      <c r="AL205" s="42">
        <f t="shared" si="244"/>
        <v>256898.22</v>
      </c>
      <c r="AM205" s="42">
        <f t="shared" si="244"/>
        <v>298365.84999999998</v>
      </c>
      <c r="AN205" s="42">
        <f t="shared" si="244"/>
        <v>141435.12</v>
      </c>
      <c r="AO205" s="42">
        <f t="shared" si="244"/>
        <v>1563014.19</v>
      </c>
      <c r="AP205" s="42">
        <f t="shared" si="244"/>
        <v>64450934.159999996</v>
      </c>
      <c r="AQ205" s="42">
        <f t="shared" si="244"/>
        <v>110502.15</v>
      </c>
      <c r="AR205" s="42">
        <f t="shared" si="244"/>
        <v>5307664.9000000004</v>
      </c>
      <c r="AS205" s="42">
        <f t="shared" si="244"/>
        <v>2006535.16</v>
      </c>
      <c r="AT205" s="42">
        <f t="shared" si="244"/>
        <v>318999.51</v>
      </c>
      <c r="AU205" s="42">
        <f t="shared" si="244"/>
        <v>108152.96000000001</v>
      </c>
      <c r="AV205" s="42">
        <f t="shared" si="244"/>
        <v>97937.73</v>
      </c>
      <c r="AW205" s="42">
        <f t="shared" si="244"/>
        <v>77508.850000000006</v>
      </c>
      <c r="AX205" s="42">
        <f t="shared" si="244"/>
        <v>30987.71</v>
      </c>
      <c r="AY205" s="42">
        <f t="shared" si="244"/>
        <v>224451.29</v>
      </c>
      <c r="AZ205" s="42">
        <f t="shared" si="244"/>
        <v>7068901.96</v>
      </c>
      <c r="BA205" s="42">
        <f t="shared" si="244"/>
        <v>2501234.88</v>
      </c>
      <c r="BB205" s="42">
        <f t="shared" si="244"/>
        <v>2170561.37</v>
      </c>
      <c r="BC205" s="42">
        <f t="shared" si="244"/>
        <v>13022406.859999999</v>
      </c>
      <c r="BD205" s="42">
        <f t="shared" si="244"/>
        <v>517679.07</v>
      </c>
      <c r="BE205" s="42">
        <f t="shared" si="244"/>
        <v>328219.82</v>
      </c>
      <c r="BF205" s="42">
        <f t="shared" si="244"/>
        <v>2079867.33</v>
      </c>
      <c r="BG205" s="42">
        <f t="shared" si="244"/>
        <v>520224.61</v>
      </c>
      <c r="BH205" s="42">
        <f t="shared" si="244"/>
        <v>133308.99</v>
      </c>
      <c r="BI205" s="42">
        <f t="shared" si="244"/>
        <v>175728.22</v>
      </c>
      <c r="BJ205" s="42">
        <f t="shared" si="244"/>
        <v>390593.24</v>
      </c>
      <c r="BK205" s="42">
        <f t="shared" si="244"/>
        <v>2052127.67</v>
      </c>
      <c r="BL205" s="42">
        <f t="shared" si="244"/>
        <v>68993.649999999994</v>
      </c>
      <c r="BM205" s="42">
        <f t="shared" si="244"/>
        <v>157434.28</v>
      </c>
      <c r="BN205" s="42">
        <f t="shared" si="244"/>
        <v>1338298.56</v>
      </c>
      <c r="BO205" s="42">
        <f t="shared" ref="BO205:DZ205" si="245">+BO160</f>
        <v>553229.46</v>
      </c>
      <c r="BP205" s="42">
        <f t="shared" si="245"/>
        <v>122328.44</v>
      </c>
      <c r="BQ205" s="42">
        <f t="shared" si="245"/>
        <v>1908760.48</v>
      </c>
      <c r="BR205" s="42">
        <f t="shared" si="245"/>
        <v>1562708.86</v>
      </c>
      <c r="BS205" s="42">
        <f t="shared" si="245"/>
        <v>388252.37</v>
      </c>
      <c r="BT205" s="42">
        <f t="shared" si="245"/>
        <v>85882.16</v>
      </c>
      <c r="BU205" s="42">
        <f t="shared" si="245"/>
        <v>144188.95000000001</v>
      </c>
      <c r="BV205" s="42">
        <f t="shared" si="245"/>
        <v>235224.52</v>
      </c>
      <c r="BW205" s="42">
        <f t="shared" si="245"/>
        <v>323934.38</v>
      </c>
      <c r="BX205" s="42">
        <f t="shared" si="245"/>
        <v>22706.12</v>
      </c>
      <c r="BY205" s="42">
        <f t="shared" si="245"/>
        <v>433820.1</v>
      </c>
      <c r="BZ205" s="42">
        <f t="shared" si="245"/>
        <v>105036.5</v>
      </c>
      <c r="CA205" s="42">
        <f t="shared" si="245"/>
        <v>122773.75999999999</v>
      </c>
      <c r="CB205" s="42">
        <f t="shared" si="245"/>
        <v>20144250.739999998</v>
      </c>
      <c r="CC205" s="42">
        <f t="shared" si="245"/>
        <v>72603.42</v>
      </c>
      <c r="CD205" s="42">
        <f t="shared" si="245"/>
        <v>50138.03</v>
      </c>
      <c r="CE205" s="42">
        <f t="shared" si="245"/>
        <v>69918.7</v>
      </c>
      <c r="CF205" s="42">
        <f t="shared" si="245"/>
        <v>68119.44</v>
      </c>
      <c r="CG205" s="42">
        <f t="shared" si="245"/>
        <v>79181.119999999995</v>
      </c>
      <c r="CH205" s="42">
        <f t="shared" si="245"/>
        <v>105489.24</v>
      </c>
      <c r="CI205" s="42">
        <f t="shared" si="245"/>
        <v>290809.88</v>
      </c>
      <c r="CJ205" s="42">
        <f t="shared" si="245"/>
        <v>717828.83</v>
      </c>
      <c r="CK205" s="42">
        <f t="shared" si="245"/>
        <v>1001833.36</v>
      </c>
      <c r="CL205" s="42">
        <f t="shared" si="245"/>
        <v>300055.96999999997</v>
      </c>
      <c r="CM205" s="42">
        <f t="shared" si="245"/>
        <v>353494.82</v>
      </c>
      <c r="CN205" s="42">
        <f t="shared" si="245"/>
        <v>5988446.7699999996</v>
      </c>
      <c r="CO205" s="42">
        <f t="shared" si="245"/>
        <v>4063522.84</v>
      </c>
      <c r="CP205" s="42">
        <f t="shared" si="245"/>
        <v>298417.84999999998</v>
      </c>
      <c r="CQ205" s="42">
        <f t="shared" si="245"/>
        <v>645380.53</v>
      </c>
      <c r="CR205" s="42">
        <f t="shared" si="245"/>
        <v>87499.73</v>
      </c>
      <c r="CS205" s="42">
        <f t="shared" si="245"/>
        <v>133192.82</v>
      </c>
      <c r="CT205" s="42">
        <f t="shared" si="245"/>
        <v>92763.55</v>
      </c>
      <c r="CU205" s="42">
        <f t="shared" si="245"/>
        <v>52645.37</v>
      </c>
      <c r="CV205" s="42">
        <f t="shared" si="245"/>
        <v>32006.880000000001</v>
      </c>
      <c r="CW205" s="42">
        <f t="shared" si="245"/>
        <v>77650.28</v>
      </c>
      <c r="CX205" s="42">
        <f t="shared" si="245"/>
        <v>153719.14000000001</v>
      </c>
      <c r="CY205" s="42">
        <f t="shared" si="245"/>
        <v>12429.44</v>
      </c>
      <c r="CZ205" s="42">
        <f t="shared" si="245"/>
        <v>773334.91</v>
      </c>
      <c r="DA205" s="42">
        <f t="shared" si="245"/>
        <v>59241.34</v>
      </c>
      <c r="DB205" s="42">
        <f t="shared" si="245"/>
        <v>93473.83</v>
      </c>
      <c r="DC205" s="42">
        <f t="shared" si="245"/>
        <v>80272.429999999993</v>
      </c>
      <c r="DD205" s="42">
        <f t="shared" si="245"/>
        <v>70042.92</v>
      </c>
      <c r="DE205" s="42">
        <f t="shared" si="245"/>
        <v>129153.04</v>
      </c>
      <c r="DF205" s="42">
        <f t="shared" si="245"/>
        <v>6838489.9199999999</v>
      </c>
      <c r="DG205" s="42">
        <f t="shared" si="245"/>
        <v>44160.52</v>
      </c>
      <c r="DH205" s="42">
        <f t="shared" si="245"/>
        <v>631934.94999999995</v>
      </c>
      <c r="DI205" s="42">
        <f t="shared" si="245"/>
        <v>1255861.78</v>
      </c>
      <c r="DJ205" s="42">
        <f t="shared" si="245"/>
        <v>230278.3</v>
      </c>
      <c r="DK205" s="42">
        <f t="shared" si="245"/>
        <v>196915.23</v>
      </c>
      <c r="DL205" s="42">
        <f t="shared" si="245"/>
        <v>2745855.55</v>
      </c>
      <c r="DM205" s="42">
        <f t="shared" si="245"/>
        <v>139692.35999999999</v>
      </c>
      <c r="DN205" s="42">
        <f t="shared" si="245"/>
        <v>672265.53</v>
      </c>
      <c r="DO205" s="42">
        <f t="shared" si="245"/>
        <v>1746752.22</v>
      </c>
      <c r="DP205" s="42">
        <f t="shared" si="245"/>
        <v>92386.13</v>
      </c>
      <c r="DQ205" s="42">
        <f t="shared" si="245"/>
        <v>226614.35</v>
      </c>
      <c r="DR205" s="42">
        <f t="shared" si="245"/>
        <v>1056399.1100000001</v>
      </c>
      <c r="DS205" s="42">
        <f t="shared" si="245"/>
        <v>631641.01</v>
      </c>
      <c r="DT205" s="42">
        <f t="shared" si="245"/>
        <v>117952.61</v>
      </c>
      <c r="DU205" s="42">
        <f t="shared" si="245"/>
        <v>157987.32</v>
      </c>
      <c r="DV205" s="42">
        <f t="shared" si="245"/>
        <v>122891.84</v>
      </c>
      <c r="DW205" s="42">
        <f t="shared" si="245"/>
        <v>146052.94</v>
      </c>
      <c r="DX205" s="42">
        <f t="shared" si="245"/>
        <v>82572.820000000007</v>
      </c>
      <c r="DY205" s="42">
        <f t="shared" si="245"/>
        <v>108583.67999999999</v>
      </c>
      <c r="DZ205" s="42">
        <f t="shared" si="245"/>
        <v>269776.26</v>
      </c>
      <c r="EA205" s="42">
        <f t="shared" ref="EA205:FU205" si="246">+EA160</f>
        <v>177356.6</v>
      </c>
      <c r="EB205" s="42">
        <f t="shared" si="246"/>
        <v>208219.59</v>
      </c>
      <c r="EC205" s="42">
        <f t="shared" si="246"/>
        <v>92048.97</v>
      </c>
      <c r="ED205" s="42">
        <f t="shared" si="246"/>
        <v>128302.45</v>
      </c>
      <c r="EE205" s="42">
        <f t="shared" si="246"/>
        <v>143129.60999999999</v>
      </c>
      <c r="EF205" s="42">
        <f t="shared" si="246"/>
        <v>914141.86</v>
      </c>
      <c r="EG205" s="42">
        <f t="shared" si="246"/>
        <v>178420.53</v>
      </c>
      <c r="EH205" s="42">
        <f t="shared" si="246"/>
        <v>125322.8</v>
      </c>
      <c r="EI205" s="42">
        <f t="shared" si="246"/>
        <v>11851784.5</v>
      </c>
      <c r="EJ205" s="42">
        <f t="shared" si="246"/>
        <v>2442026.89</v>
      </c>
      <c r="EK205" s="42">
        <f t="shared" si="246"/>
        <v>157250.28</v>
      </c>
      <c r="EL205" s="42">
        <f t="shared" si="246"/>
        <v>100721.38</v>
      </c>
      <c r="EM205" s="42">
        <f t="shared" si="246"/>
        <v>252788.98</v>
      </c>
      <c r="EN205" s="42">
        <f t="shared" si="246"/>
        <v>756478.43</v>
      </c>
      <c r="EO205" s="42">
        <f t="shared" si="246"/>
        <v>128518.67</v>
      </c>
      <c r="EP205" s="42">
        <f t="shared" si="246"/>
        <v>117725.85</v>
      </c>
      <c r="EQ205" s="42">
        <f t="shared" si="246"/>
        <v>281795.24</v>
      </c>
      <c r="ER205" s="42">
        <f t="shared" si="246"/>
        <v>144550.19</v>
      </c>
      <c r="ES205" s="42">
        <f t="shared" si="246"/>
        <v>104497.5</v>
      </c>
      <c r="ET205" s="42">
        <f t="shared" si="246"/>
        <v>158871.54999999999</v>
      </c>
      <c r="EU205" s="42">
        <f t="shared" si="246"/>
        <v>722082.43</v>
      </c>
      <c r="EV205" s="42">
        <f t="shared" si="246"/>
        <v>60825.88</v>
      </c>
      <c r="EW205" s="42">
        <f t="shared" si="246"/>
        <v>183587.65</v>
      </c>
      <c r="EX205" s="42">
        <f t="shared" si="246"/>
        <v>138164.47</v>
      </c>
      <c r="EY205" s="42">
        <f t="shared" si="246"/>
        <v>417389.45</v>
      </c>
      <c r="EZ205" s="42">
        <f t="shared" si="246"/>
        <v>99167.41</v>
      </c>
      <c r="FA205" s="42">
        <f t="shared" si="246"/>
        <v>745834.74</v>
      </c>
      <c r="FB205" s="42">
        <f t="shared" si="246"/>
        <v>163930.79</v>
      </c>
      <c r="FC205" s="42">
        <f t="shared" si="246"/>
        <v>566664.66</v>
      </c>
      <c r="FD205" s="42">
        <f t="shared" si="246"/>
        <v>97148.36</v>
      </c>
      <c r="FE205" s="42">
        <f t="shared" si="246"/>
        <v>54737.03</v>
      </c>
      <c r="FF205" s="42">
        <f t="shared" si="246"/>
        <v>89932.58</v>
      </c>
      <c r="FG205" s="42">
        <f t="shared" si="246"/>
        <v>48694.46</v>
      </c>
      <c r="FH205" s="42">
        <f t="shared" si="246"/>
        <v>46763.05</v>
      </c>
      <c r="FI205" s="42">
        <f t="shared" si="246"/>
        <v>931413.47</v>
      </c>
      <c r="FJ205" s="42">
        <f t="shared" si="246"/>
        <v>438111.25</v>
      </c>
      <c r="FK205" s="42">
        <f t="shared" si="246"/>
        <v>777060.18</v>
      </c>
      <c r="FL205" s="42">
        <f t="shared" si="246"/>
        <v>493765.47</v>
      </c>
      <c r="FM205" s="42">
        <f t="shared" si="246"/>
        <v>688448.16</v>
      </c>
      <c r="FN205" s="42">
        <f t="shared" si="246"/>
        <v>10440164.359999999</v>
      </c>
      <c r="FO205" s="42">
        <f t="shared" si="246"/>
        <v>286670.09999999998</v>
      </c>
      <c r="FP205" s="42">
        <f t="shared" si="246"/>
        <v>1569168.34</v>
      </c>
      <c r="FQ205" s="42">
        <f t="shared" si="246"/>
        <v>328679.45</v>
      </c>
      <c r="FR205" s="42">
        <f t="shared" si="246"/>
        <v>66928.61</v>
      </c>
      <c r="FS205" s="42">
        <f t="shared" si="246"/>
        <v>33379.919999999998</v>
      </c>
      <c r="FT205" s="42">
        <f t="shared" si="246"/>
        <v>35722.81</v>
      </c>
      <c r="FU205" s="42">
        <f t="shared" si="246"/>
        <v>518248.17</v>
      </c>
      <c r="FV205" s="42">
        <f>+FV160</f>
        <v>281756.18</v>
      </c>
      <c r="FW205" s="42">
        <f>+FW160</f>
        <v>106434.4</v>
      </c>
      <c r="FX205" s="42">
        <f>+FX160</f>
        <v>25937.57</v>
      </c>
      <c r="FY205" s="42"/>
      <c r="FZ205" s="42">
        <f>SUM(C205:FX205)</f>
        <v>306360290.30000019</v>
      </c>
      <c r="GA205" s="42"/>
      <c r="GB205" s="42"/>
      <c r="GC205" s="42"/>
      <c r="GD205" s="42"/>
      <c r="GE205" s="5"/>
      <c r="GF205" s="5"/>
      <c r="GG205" s="5"/>
      <c r="GH205" s="5"/>
      <c r="GI205" s="5"/>
      <c r="GJ205" s="5"/>
      <c r="GK205" s="5"/>
      <c r="GL205" s="5"/>
      <c r="GM205" s="5"/>
    </row>
    <row r="206" spans="1:195" x14ac:dyDescent="0.2">
      <c r="A206" s="3" t="s">
        <v>533</v>
      </c>
      <c r="B206" s="2" t="s">
        <v>534</v>
      </c>
      <c r="C206" s="42">
        <f t="shared" ref="C206:BN206" si="247">+C204+C205</f>
        <v>48830253.25</v>
      </c>
      <c r="D206" s="42">
        <f t="shared" si="247"/>
        <v>294252411.78999996</v>
      </c>
      <c r="E206" s="42">
        <f t="shared" si="247"/>
        <v>61026043.140000001</v>
      </c>
      <c r="F206" s="42">
        <f t="shared" si="247"/>
        <v>119028346.26000001</v>
      </c>
      <c r="G206" s="42">
        <f t="shared" si="247"/>
        <v>8165089.1999999993</v>
      </c>
      <c r="H206" s="42">
        <f t="shared" si="247"/>
        <v>7499768.8700000001</v>
      </c>
      <c r="I206" s="42">
        <f t="shared" si="247"/>
        <v>83113218.099999994</v>
      </c>
      <c r="J206" s="42">
        <f t="shared" si="247"/>
        <v>15910665.210000001</v>
      </c>
      <c r="K206" s="42">
        <f t="shared" si="247"/>
        <v>3007785.41</v>
      </c>
      <c r="L206" s="42">
        <f t="shared" si="247"/>
        <v>22485186.109999999</v>
      </c>
      <c r="M206" s="42">
        <f t="shared" si="247"/>
        <v>13229697.27</v>
      </c>
      <c r="N206" s="42">
        <f t="shared" si="247"/>
        <v>385059051.25999999</v>
      </c>
      <c r="O206" s="42">
        <f t="shared" si="247"/>
        <v>110553359.7</v>
      </c>
      <c r="P206" s="42">
        <f t="shared" si="247"/>
        <v>2332999.5100000002</v>
      </c>
      <c r="Q206" s="42">
        <f t="shared" si="247"/>
        <v>297444430.31</v>
      </c>
      <c r="R206" s="42">
        <f t="shared" si="247"/>
        <v>3876043.09</v>
      </c>
      <c r="S206" s="42">
        <f t="shared" si="247"/>
        <v>11291825.59</v>
      </c>
      <c r="T206" s="42">
        <f t="shared" si="247"/>
        <v>1894676.06</v>
      </c>
      <c r="U206" s="42">
        <f t="shared" si="247"/>
        <v>918986.23</v>
      </c>
      <c r="V206" s="42">
        <f t="shared" si="247"/>
        <v>2780679.44</v>
      </c>
      <c r="W206" s="43">
        <f t="shared" si="247"/>
        <v>815827.09000000008</v>
      </c>
      <c r="X206" s="42">
        <f t="shared" si="247"/>
        <v>722103.46</v>
      </c>
      <c r="Y206" s="42">
        <f t="shared" si="247"/>
        <v>4324465.26</v>
      </c>
      <c r="Z206" s="42">
        <f t="shared" si="247"/>
        <v>2697999.9099999997</v>
      </c>
      <c r="AA206" s="42">
        <f t="shared" si="247"/>
        <v>205454765.85999998</v>
      </c>
      <c r="AB206" s="42">
        <f t="shared" si="247"/>
        <v>216028153.41</v>
      </c>
      <c r="AC206" s="42">
        <f t="shared" si="247"/>
        <v>7318813.1600000001</v>
      </c>
      <c r="AD206" s="42">
        <f t="shared" si="247"/>
        <v>8317374.0299999993</v>
      </c>
      <c r="AE206" s="42">
        <f t="shared" si="247"/>
        <v>1515681.24</v>
      </c>
      <c r="AF206" s="42">
        <f t="shared" si="247"/>
        <v>2228893.06</v>
      </c>
      <c r="AG206" s="42">
        <f t="shared" si="247"/>
        <v>7238202.6799999997</v>
      </c>
      <c r="AH206" s="42">
        <f t="shared" si="247"/>
        <v>7933860.5800000001</v>
      </c>
      <c r="AI206" s="42">
        <f t="shared" si="247"/>
        <v>3183897.67</v>
      </c>
      <c r="AJ206" s="42">
        <f t="shared" si="247"/>
        <v>2751052.34</v>
      </c>
      <c r="AK206" s="42">
        <f t="shared" si="247"/>
        <v>2574411.9899999998</v>
      </c>
      <c r="AL206" s="42">
        <f t="shared" si="247"/>
        <v>2921693.29</v>
      </c>
      <c r="AM206" s="42">
        <f t="shared" si="247"/>
        <v>4038086.68</v>
      </c>
      <c r="AN206" s="42">
        <f t="shared" si="247"/>
        <v>3744011.92</v>
      </c>
      <c r="AO206" s="42">
        <f t="shared" si="247"/>
        <v>36871828.719999999</v>
      </c>
      <c r="AP206" s="42">
        <f t="shared" si="247"/>
        <v>630353188.20999992</v>
      </c>
      <c r="AQ206" s="42">
        <f t="shared" si="247"/>
        <v>2881446.27</v>
      </c>
      <c r="AR206" s="42">
        <f t="shared" si="247"/>
        <v>431810103.04999995</v>
      </c>
      <c r="AS206" s="42">
        <f t="shared" si="247"/>
        <v>50331691.449999996</v>
      </c>
      <c r="AT206" s="42">
        <f t="shared" si="247"/>
        <v>19073047.760000002</v>
      </c>
      <c r="AU206" s="42">
        <f t="shared" si="247"/>
        <v>3549118.73</v>
      </c>
      <c r="AV206" s="42">
        <f t="shared" si="247"/>
        <v>3154651.62</v>
      </c>
      <c r="AW206" s="42">
        <f t="shared" si="247"/>
        <v>2669604.1</v>
      </c>
      <c r="AX206" s="42">
        <f t="shared" si="247"/>
        <v>683020.77999999991</v>
      </c>
      <c r="AY206" s="42">
        <f t="shared" si="247"/>
        <v>4929037.4800000004</v>
      </c>
      <c r="AZ206" s="42">
        <f t="shared" si="247"/>
        <v>81060553.640000001</v>
      </c>
      <c r="BA206" s="42">
        <f t="shared" si="247"/>
        <v>62737013.240000002</v>
      </c>
      <c r="BB206" s="42">
        <f t="shared" si="247"/>
        <v>53476331.559999995</v>
      </c>
      <c r="BC206" s="42">
        <f t="shared" si="247"/>
        <v>227620894.12</v>
      </c>
      <c r="BD206" s="42">
        <f t="shared" si="247"/>
        <v>31639950.490000002</v>
      </c>
      <c r="BE206" s="42">
        <f t="shared" si="247"/>
        <v>11142560.51</v>
      </c>
      <c r="BF206" s="42">
        <f t="shared" si="247"/>
        <v>164956001.36000001</v>
      </c>
      <c r="BG206" s="42">
        <f t="shared" si="247"/>
        <v>7863357.9100000001</v>
      </c>
      <c r="BH206" s="42">
        <f t="shared" si="247"/>
        <v>5404999.1699999999</v>
      </c>
      <c r="BI206" s="42">
        <f t="shared" si="247"/>
        <v>2779367.3400000003</v>
      </c>
      <c r="BJ206" s="42">
        <f t="shared" si="247"/>
        <v>41987070.760000005</v>
      </c>
      <c r="BK206" s="42">
        <f t="shared" si="247"/>
        <v>102888870.98</v>
      </c>
      <c r="BL206" s="42">
        <f t="shared" si="247"/>
        <v>2119300.59</v>
      </c>
      <c r="BM206" s="42">
        <f t="shared" si="247"/>
        <v>3092990.46</v>
      </c>
      <c r="BN206" s="42">
        <f t="shared" si="247"/>
        <v>26880947.209999997</v>
      </c>
      <c r="BO206" s="42">
        <f t="shared" ref="BO206:DZ206" si="248">+BO204+BO205</f>
        <v>11897936.670000002</v>
      </c>
      <c r="BP206" s="42">
        <f t="shared" si="248"/>
        <v>2527194.3199999998</v>
      </c>
      <c r="BQ206" s="42">
        <f t="shared" si="248"/>
        <v>43445893.439999998</v>
      </c>
      <c r="BR206" s="42">
        <f t="shared" si="248"/>
        <v>33623188.670000002</v>
      </c>
      <c r="BS206" s="42">
        <f t="shared" si="248"/>
        <v>8980386.75</v>
      </c>
      <c r="BT206" s="42">
        <f t="shared" si="248"/>
        <v>3469301.56</v>
      </c>
      <c r="BU206" s="42">
        <f t="shared" si="248"/>
        <v>4029339.25</v>
      </c>
      <c r="BV206" s="42">
        <f t="shared" si="248"/>
        <v>9750743.129999999</v>
      </c>
      <c r="BW206" s="42">
        <f t="shared" si="248"/>
        <v>13302334.520000001</v>
      </c>
      <c r="BX206" s="42">
        <f t="shared" si="248"/>
        <v>1273732.1600000001</v>
      </c>
      <c r="BY206" s="42">
        <f t="shared" si="248"/>
        <v>4601294.0599999996</v>
      </c>
      <c r="BZ206" s="42">
        <f t="shared" si="248"/>
        <v>2500323.4700000002</v>
      </c>
      <c r="CA206" s="42">
        <f t="shared" si="248"/>
        <v>2450173.7999999998</v>
      </c>
      <c r="CB206" s="42">
        <f t="shared" si="248"/>
        <v>606835310.54999995</v>
      </c>
      <c r="CC206" s="42">
        <f t="shared" si="248"/>
        <v>2119023.2600000002</v>
      </c>
      <c r="CD206" s="42">
        <f t="shared" si="248"/>
        <v>1122350.32</v>
      </c>
      <c r="CE206" s="42">
        <f t="shared" si="248"/>
        <v>1930658.19</v>
      </c>
      <c r="CF206" s="42">
        <f t="shared" si="248"/>
        <v>1642554.15</v>
      </c>
      <c r="CG206" s="42">
        <f t="shared" si="248"/>
        <v>2133226.75</v>
      </c>
      <c r="CH206" s="42">
        <f t="shared" si="248"/>
        <v>1708357.1199999999</v>
      </c>
      <c r="CI206" s="42">
        <f t="shared" si="248"/>
        <v>5657553.5300000003</v>
      </c>
      <c r="CJ206" s="42">
        <f t="shared" si="248"/>
        <v>8859151.5299999993</v>
      </c>
      <c r="CK206" s="42">
        <f t="shared" si="248"/>
        <v>36236488.710000001</v>
      </c>
      <c r="CL206" s="42">
        <f t="shared" si="248"/>
        <v>10545001.120000001</v>
      </c>
      <c r="CM206" s="42">
        <f t="shared" si="248"/>
        <v>6477999.25</v>
      </c>
      <c r="CN206" s="42">
        <f t="shared" si="248"/>
        <v>192784593.49000001</v>
      </c>
      <c r="CO206" s="42">
        <f t="shared" si="248"/>
        <v>108084903.86</v>
      </c>
      <c r="CP206" s="42">
        <f t="shared" si="248"/>
        <v>8884646.9299999997</v>
      </c>
      <c r="CQ206" s="42">
        <f t="shared" si="248"/>
        <v>10716481.039999999</v>
      </c>
      <c r="CR206" s="42">
        <f t="shared" si="248"/>
        <v>2362729.71</v>
      </c>
      <c r="CS206" s="42">
        <f t="shared" si="248"/>
        <v>3402047.3299999996</v>
      </c>
      <c r="CT206" s="42">
        <f t="shared" si="248"/>
        <v>1433593.62</v>
      </c>
      <c r="CU206" s="42">
        <f t="shared" si="248"/>
        <v>289458.46000000002</v>
      </c>
      <c r="CV206" s="42">
        <f t="shared" si="248"/>
        <v>787256.96</v>
      </c>
      <c r="CW206" s="42">
        <f t="shared" si="248"/>
        <v>2107031.7799999998</v>
      </c>
      <c r="CX206" s="42">
        <f t="shared" si="248"/>
        <v>3814640.0700000003</v>
      </c>
      <c r="CY206" s="42">
        <f t="shared" si="248"/>
        <v>580817.31999999995</v>
      </c>
      <c r="CZ206" s="42">
        <f t="shared" si="248"/>
        <v>16603793.560000001</v>
      </c>
      <c r="DA206" s="42">
        <f t="shared" si="248"/>
        <v>2339961.3699999996</v>
      </c>
      <c r="DB206" s="42">
        <f t="shared" si="248"/>
        <v>3149050.0700000003</v>
      </c>
      <c r="DC206" s="42">
        <f t="shared" si="248"/>
        <v>2323106.7200000002</v>
      </c>
      <c r="DD206" s="42">
        <f t="shared" si="248"/>
        <v>1700257.5699999998</v>
      </c>
      <c r="DE206" s="42">
        <f t="shared" si="248"/>
        <v>4009875.83</v>
      </c>
      <c r="DF206" s="42">
        <f t="shared" si="248"/>
        <v>153466926.41</v>
      </c>
      <c r="DG206" s="42">
        <f t="shared" si="248"/>
        <v>1374864.17</v>
      </c>
      <c r="DH206" s="42">
        <f t="shared" si="248"/>
        <v>15791268.889999999</v>
      </c>
      <c r="DI206" s="42">
        <f t="shared" si="248"/>
        <v>20338168.080000002</v>
      </c>
      <c r="DJ206" s="42">
        <f t="shared" si="248"/>
        <v>5754797.5300000003</v>
      </c>
      <c r="DK206" s="42">
        <f t="shared" si="248"/>
        <v>3617294.55</v>
      </c>
      <c r="DL206" s="42">
        <f t="shared" si="248"/>
        <v>45780428.619999997</v>
      </c>
      <c r="DM206" s="42">
        <f t="shared" si="248"/>
        <v>3311086.4099999997</v>
      </c>
      <c r="DN206" s="42">
        <f t="shared" si="248"/>
        <v>11480225.779999999</v>
      </c>
      <c r="DO206" s="42">
        <f t="shared" si="248"/>
        <v>22915388.140000001</v>
      </c>
      <c r="DP206" s="42">
        <f t="shared" si="248"/>
        <v>2520765.63</v>
      </c>
      <c r="DQ206" s="42">
        <f t="shared" si="248"/>
        <v>4260389.74</v>
      </c>
      <c r="DR206" s="42">
        <f t="shared" si="248"/>
        <v>10609067.949999999</v>
      </c>
      <c r="DS206" s="42">
        <f t="shared" si="248"/>
        <v>6765023.9100000001</v>
      </c>
      <c r="DT206" s="42">
        <f t="shared" si="248"/>
        <v>2140364.39</v>
      </c>
      <c r="DU206" s="42">
        <f t="shared" si="248"/>
        <v>3633708.4499999997</v>
      </c>
      <c r="DV206" s="42">
        <f t="shared" si="248"/>
        <v>2507429.5999999996</v>
      </c>
      <c r="DW206" s="42">
        <f t="shared" si="248"/>
        <v>3395019.12</v>
      </c>
      <c r="DX206" s="42">
        <f t="shared" si="248"/>
        <v>2730375.5999999996</v>
      </c>
      <c r="DY206" s="42">
        <f t="shared" si="248"/>
        <v>3560472.23</v>
      </c>
      <c r="DZ206" s="42">
        <f t="shared" si="248"/>
        <v>8705763.6999999993</v>
      </c>
      <c r="EA206" s="42">
        <f t="shared" ref="EA206:FU206" si="249">+EA204+EA205</f>
        <v>4517686.43</v>
      </c>
      <c r="EB206" s="42">
        <f t="shared" si="249"/>
        <v>4775040.21</v>
      </c>
      <c r="EC206" s="42">
        <f t="shared" si="249"/>
        <v>2825282.08</v>
      </c>
      <c r="ED206" s="42">
        <f t="shared" si="249"/>
        <v>16500044.41</v>
      </c>
      <c r="EE206" s="42">
        <f t="shared" si="249"/>
        <v>2522099.4099999997</v>
      </c>
      <c r="EF206" s="42">
        <f t="shared" si="249"/>
        <v>12036515.689999999</v>
      </c>
      <c r="EG206" s="42">
        <f t="shared" si="249"/>
        <v>2740962.9099999997</v>
      </c>
      <c r="EH206" s="42">
        <f t="shared" si="249"/>
        <v>2529171.59</v>
      </c>
      <c r="EI206" s="42">
        <f t="shared" si="249"/>
        <v>130441162.75</v>
      </c>
      <c r="EJ206" s="42">
        <f t="shared" si="249"/>
        <v>62308385.660000004</v>
      </c>
      <c r="EK206" s="42">
        <f t="shared" si="249"/>
        <v>5147517.82</v>
      </c>
      <c r="EL206" s="42">
        <f t="shared" si="249"/>
        <v>3743902.1</v>
      </c>
      <c r="EM206" s="42">
        <f t="shared" si="249"/>
        <v>4548621.9700000007</v>
      </c>
      <c r="EN206" s="42">
        <f t="shared" si="249"/>
        <v>8143359.6600000001</v>
      </c>
      <c r="EO206" s="42">
        <f t="shared" si="249"/>
        <v>3799577.91</v>
      </c>
      <c r="EP206" s="42">
        <f t="shared" si="249"/>
        <v>3789459.18</v>
      </c>
      <c r="EQ206" s="42">
        <f t="shared" si="249"/>
        <v>17496798.779999997</v>
      </c>
      <c r="ER206" s="42">
        <f t="shared" si="249"/>
        <v>3814889.65</v>
      </c>
      <c r="ES206" s="42">
        <f t="shared" si="249"/>
        <v>1609605.46</v>
      </c>
      <c r="ET206" s="42">
        <f t="shared" si="249"/>
        <v>2695866.0799999996</v>
      </c>
      <c r="EU206" s="42">
        <f t="shared" si="249"/>
        <v>5191328.0599999996</v>
      </c>
      <c r="EV206" s="42">
        <f t="shared" si="249"/>
        <v>1066792.3599999999</v>
      </c>
      <c r="EW206" s="42">
        <f t="shared" si="249"/>
        <v>8148684.9000000004</v>
      </c>
      <c r="EX206" s="42">
        <f t="shared" si="249"/>
        <v>3004222.6</v>
      </c>
      <c r="EY206" s="42">
        <f t="shared" si="249"/>
        <v>2154913.9300000002</v>
      </c>
      <c r="EZ206" s="42">
        <f t="shared" si="249"/>
        <v>1741225.15</v>
      </c>
      <c r="FA206" s="42">
        <f t="shared" si="249"/>
        <v>23693638.59</v>
      </c>
      <c r="FB206" s="42">
        <f t="shared" si="249"/>
        <v>3577818.83</v>
      </c>
      <c r="FC206" s="42">
        <f t="shared" si="249"/>
        <v>19127843.800000001</v>
      </c>
      <c r="FD206" s="42">
        <f t="shared" si="249"/>
        <v>3387746.29</v>
      </c>
      <c r="FE206" s="42">
        <f t="shared" si="249"/>
        <v>1466671.73</v>
      </c>
      <c r="FF206" s="42">
        <f t="shared" si="249"/>
        <v>2352846.5500000003</v>
      </c>
      <c r="FG206" s="42">
        <f t="shared" si="249"/>
        <v>1636740.32</v>
      </c>
      <c r="FH206" s="42">
        <f t="shared" si="249"/>
        <v>1341957.9000000001</v>
      </c>
      <c r="FI206" s="42">
        <f t="shared" si="249"/>
        <v>14025004.49</v>
      </c>
      <c r="FJ206" s="42">
        <f t="shared" si="249"/>
        <v>13303179.869999999</v>
      </c>
      <c r="FK206" s="42">
        <f t="shared" si="249"/>
        <v>16146713.51</v>
      </c>
      <c r="FL206" s="42">
        <f t="shared" si="249"/>
        <v>31508106.549999997</v>
      </c>
      <c r="FM206" s="42">
        <f t="shared" si="249"/>
        <v>22815739.07</v>
      </c>
      <c r="FN206" s="42">
        <f t="shared" si="249"/>
        <v>144885245.63999999</v>
      </c>
      <c r="FO206" s="42">
        <f t="shared" si="249"/>
        <v>8438897.8300000001</v>
      </c>
      <c r="FP206" s="42">
        <f t="shared" si="249"/>
        <v>17840397.280000001</v>
      </c>
      <c r="FQ206" s="42">
        <f t="shared" si="249"/>
        <v>6638323.1299999999</v>
      </c>
      <c r="FR206" s="42">
        <f t="shared" si="249"/>
        <v>2067455.2000000002</v>
      </c>
      <c r="FS206" s="42">
        <f t="shared" si="249"/>
        <v>2192959.79</v>
      </c>
      <c r="FT206" s="42">
        <f t="shared" si="249"/>
        <v>1318869.9000000001</v>
      </c>
      <c r="FU206" s="42">
        <f t="shared" si="249"/>
        <v>6680370.54</v>
      </c>
      <c r="FV206" s="42">
        <f>+FV204+FV205</f>
        <v>5614826.2599999998</v>
      </c>
      <c r="FW206" s="42">
        <f>+FW204+FW205</f>
        <v>2135242.59</v>
      </c>
      <c r="FX206" s="42">
        <f>+FX204+FX205</f>
        <v>1225550.01</v>
      </c>
      <c r="FY206" s="42"/>
      <c r="FZ206" s="42">
        <f>SUM(C206:FX206)</f>
        <v>6186334610.2299948</v>
      </c>
      <c r="GA206" s="42"/>
      <c r="GB206" s="42"/>
      <c r="GC206" s="42"/>
      <c r="GD206" s="42"/>
      <c r="GE206" s="44"/>
      <c r="GF206" s="44"/>
      <c r="GG206" s="42"/>
      <c r="GH206" s="42"/>
      <c r="GI206" s="42"/>
      <c r="GJ206" s="42"/>
      <c r="GK206" s="5"/>
      <c r="GL206" s="5"/>
      <c r="GM206" s="5"/>
    </row>
    <row r="207" spans="1:195" x14ac:dyDescent="0.2">
      <c r="A207" s="3" t="s">
        <v>535</v>
      </c>
      <c r="B207" s="2" t="s">
        <v>536</v>
      </c>
      <c r="C207" s="42">
        <f>C171</f>
        <v>10632414</v>
      </c>
      <c r="D207" s="42">
        <f t="shared" ref="D207:BO207" si="250">D171</f>
        <v>31101044</v>
      </c>
      <c r="E207" s="42">
        <f t="shared" si="250"/>
        <v>0</v>
      </c>
      <c r="F207" s="42">
        <f t="shared" si="250"/>
        <v>0</v>
      </c>
      <c r="G207" s="42">
        <f t="shared" si="250"/>
        <v>0</v>
      </c>
      <c r="H207" s="42">
        <f t="shared" si="250"/>
        <v>35230</v>
      </c>
      <c r="I207" s="42">
        <f t="shared" si="250"/>
        <v>18087082</v>
      </c>
      <c r="J207" s="42">
        <f t="shared" si="250"/>
        <v>0</v>
      </c>
      <c r="K207" s="42">
        <f t="shared" si="250"/>
        <v>0</v>
      </c>
      <c r="L207" s="42">
        <f t="shared" si="250"/>
        <v>0</v>
      </c>
      <c r="M207" s="42">
        <f t="shared" si="250"/>
        <v>0</v>
      </c>
      <c r="N207" s="42">
        <f t="shared" si="250"/>
        <v>0</v>
      </c>
      <c r="O207" s="42">
        <f t="shared" si="250"/>
        <v>0</v>
      </c>
      <c r="P207" s="42">
        <f t="shared" si="250"/>
        <v>0</v>
      </c>
      <c r="Q207" s="42">
        <f t="shared" si="250"/>
        <v>944164</v>
      </c>
      <c r="R207" s="42">
        <f t="shared" si="250"/>
        <v>556634</v>
      </c>
      <c r="S207" s="42">
        <f t="shared" si="250"/>
        <v>21138</v>
      </c>
      <c r="T207" s="42">
        <f t="shared" si="250"/>
        <v>0</v>
      </c>
      <c r="U207" s="42">
        <f t="shared" si="250"/>
        <v>0</v>
      </c>
      <c r="V207" s="42">
        <f t="shared" si="250"/>
        <v>0</v>
      </c>
      <c r="W207" s="42">
        <f t="shared" si="250"/>
        <v>1099176</v>
      </c>
      <c r="X207" s="42">
        <f t="shared" si="250"/>
        <v>0</v>
      </c>
      <c r="Y207" s="42">
        <f t="shared" si="250"/>
        <v>0</v>
      </c>
      <c r="Z207" s="42">
        <f t="shared" si="250"/>
        <v>7046</v>
      </c>
      <c r="AA207" s="42">
        <f t="shared" si="250"/>
        <v>0</v>
      </c>
      <c r="AB207" s="42">
        <f t="shared" si="250"/>
        <v>915980</v>
      </c>
      <c r="AC207" s="42">
        <f t="shared" si="250"/>
        <v>14092</v>
      </c>
      <c r="AD207" s="42">
        <f t="shared" si="250"/>
        <v>0</v>
      </c>
      <c r="AE207" s="42">
        <f t="shared" si="250"/>
        <v>0</v>
      </c>
      <c r="AF207" s="42">
        <f t="shared" si="250"/>
        <v>0</v>
      </c>
      <c r="AG207" s="42">
        <f t="shared" si="250"/>
        <v>0</v>
      </c>
      <c r="AH207" s="42">
        <f t="shared" si="250"/>
        <v>0</v>
      </c>
      <c r="AI207" s="42">
        <f t="shared" si="250"/>
        <v>0</v>
      </c>
      <c r="AJ207" s="42">
        <f t="shared" si="250"/>
        <v>0</v>
      </c>
      <c r="AK207" s="42">
        <f t="shared" si="250"/>
        <v>0</v>
      </c>
      <c r="AL207" s="42">
        <f t="shared" si="250"/>
        <v>0</v>
      </c>
      <c r="AM207" s="42">
        <f t="shared" si="250"/>
        <v>0</v>
      </c>
      <c r="AN207" s="42">
        <f t="shared" si="250"/>
        <v>0</v>
      </c>
      <c r="AO207" s="42">
        <f t="shared" si="250"/>
        <v>84552</v>
      </c>
      <c r="AP207" s="42">
        <f t="shared" si="250"/>
        <v>1078038</v>
      </c>
      <c r="AQ207" s="42">
        <f t="shared" si="250"/>
        <v>14092</v>
      </c>
      <c r="AR207" s="42">
        <f t="shared" si="250"/>
        <v>22092733</v>
      </c>
      <c r="AS207" s="42">
        <f t="shared" si="250"/>
        <v>35230</v>
      </c>
      <c r="AT207" s="42">
        <f t="shared" si="250"/>
        <v>0</v>
      </c>
      <c r="AU207" s="42">
        <f t="shared" si="250"/>
        <v>0</v>
      </c>
      <c r="AV207" s="42">
        <f t="shared" si="250"/>
        <v>0</v>
      </c>
      <c r="AW207" s="42">
        <f t="shared" si="250"/>
        <v>0</v>
      </c>
      <c r="AX207" s="42">
        <f t="shared" si="250"/>
        <v>0</v>
      </c>
      <c r="AY207" s="42">
        <f t="shared" si="250"/>
        <v>0</v>
      </c>
      <c r="AZ207" s="42">
        <f t="shared" si="250"/>
        <v>0</v>
      </c>
      <c r="BA207" s="42">
        <f t="shared" si="250"/>
        <v>24661</v>
      </c>
      <c r="BB207" s="42">
        <f t="shared" si="250"/>
        <v>0</v>
      </c>
      <c r="BC207" s="42">
        <f t="shared" si="250"/>
        <v>1373970</v>
      </c>
      <c r="BD207" s="42">
        <f t="shared" si="250"/>
        <v>0</v>
      </c>
      <c r="BE207" s="42">
        <f t="shared" si="250"/>
        <v>0</v>
      </c>
      <c r="BF207" s="42">
        <f t="shared" si="250"/>
        <v>232518</v>
      </c>
      <c r="BG207" s="42">
        <f t="shared" si="250"/>
        <v>0</v>
      </c>
      <c r="BH207" s="42">
        <f t="shared" si="250"/>
        <v>0</v>
      </c>
      <c r="BI207" s="42">
        <f t="shared" si="250"/>
        <v>0</v>
      </c>
      <c r="BJ207" s="42">
        <f t="shared" si="250"/>
        <v>0</v>
      </c>
      <c r="BK207" s="42">
        <f t="shared" si="250"/>
        <v>2909998</v>
      </c>
      <c r="BL207" s="42">
        <f t="shared" si="250"/>
        <v>109213</v>
      </c>
      <c r="BM207" s="42">
        <f t="shared" si="250"/>
        <v>0</v>
      </c>
      <c r="BN207" s="42">
        <f t="shared" si="250"/>
        <v>0</v>
      </c>
      <c r="BO207" s="42">
        <f t="shared" si="250"/>
        <v>0</v>
      </c>
      <c r="BP207" s="42">
        <f t="shared" ref="BP207:EA207" si="251">BP171</f>
        <v>0</v>
      </c>
      <c r="BQ207" s="42">
        <f t="shared" si="251"/>
        <v>0</v>
      </c>
      <c r="BR207" s="42">
        <f t="shared" si="251"/>
        <v>0</v>
      </c>
      <c r="BS207" s="42">
        <f t="shared" si="251"/>
        <v>0</v>
      </c>
      <c r="BT207" s="42">
        <f t="shared" si="251"/>
        <v>0</v>
      </c>
      <c r="BU207" s="42">
        <f t="shared" si="251"/>
        <v>0</v>
      </c>
      <c r="BV207" s="42">
        <f t="shared" si="251"/>
        <v>0</v>
      </c>
      <c r="BW207" s="42">
        <f t="shared" si="251"/>
        <v>0</v>
      </c>
      <c r="BX207" s="42">
        <f t="shared" si="251"/>
        <v>0</v>
      </c>
      <c r="BY207" s="42">
        <f t="shared" si="251"/>
        <v>0</v>
      </c>
      <c r="BZ207" s="42">
        <f t="shared" si="251"/>
        <v>0</v>
      </c>
      <c r="CA207" s="42">
        <f t="shared" si="251"/>
        <v>0</v>
      </c>
      <c r="CB207" s="42">
        <f t="shared" si="251"/>
        <v>1602965</v>
      </c>
      <c r="CC207" s="42">
        <f t="shared" si="251"/>
        <v>0</v>
      </c>
      <c r="CD207" s="42">
        <f t="shared" si="251"/>
        <v>0</v>
      </c>
      <c r="CE207" s="42">
        <f t="shared" si="251"/>
        <v>0</v>
      </c>
      <c r="CF207" s="42">
        <f t="shared" si="251"/>
        <v>0</v>
      </c>
      <c r="CG207" s="42">
        <f t="shared" si="251"/>
        <v>0</v>
      </c>
      <c r="CH207" s="42">
        <f t="shared" si="251"/>
        <v>0</v>
      </c>
      <c r="CI207" s="42">
        <f t="shared" si="251"/>
        <v>0</v>
      </c>
      <c r="CJ207" s="42">
        <f t="shared" si="251"/>
        <v>0</v>
      </c>
      <c r="CK207" s="42">
        <f t="shared" si="251"/>
        <v>66937</v>
      </c>
      <c r="CL207" s="42">
        <f t="shared" si="251"/>
        <v>14092</v>
      </c>
      <c r="CM207" s="42">
        <f t="shared" si="251"/>
        <v>0</v>
      </c>
      <c r="CN207" s="42">
        <f t="shared" si="251"/>
        <v>4453072</v>
      </c>
      <c r="CO207" s="42">
        <f t="shared" si="251"/>
        <v>278317</v>
      </c>
      <c r="CP207" s="42">
        <f t="shared" si="251"/>
        <v>0</v>
      </c>
      <c r="CQ207" s="42">
        <f t="shared" si="251"/>
        <v>7046</v>
      </c>
      <c r="CR207" s="42">
        <f t="shared" si="251"/>
        <v>0</v>
      </c>
      <c r="CS207" s="42">
        <f t="shared" si="251"/>
        <v>0</v>
      </c>
      <c r="CT207" s="42">
        <f t="shared" si="251"/>
        <v>0</v>
      </c>
      <c r="CU207" s="42">
        <f t="shared" si="251"/>
        <v>2818400</v>
      </c>
      <c r="CV207" s="42">
        <f t="shared" si="251"/>
        <v>0</v>
      </c>
      <c r="CW207" s="42">
        <f t="shared" si="251"/>
        <v>0</v>
      </c>
      <c r="CX207" s="42">
        <f t="shared" si="251"/>
        <v>0</v>
      </c>
      <c r="CY207" s="42">
        <f t="shared" si="251"/>
        <v>634140</v>
      </c>
      <c r="CZ207" s="42">
        <f t="shared" si="251"/>
        <v>0</v>
      </c>
      <c r="DA207" s="42">
        <f t="shared" si="251"/>
        <v>0</v>
      </c>
      <c r="DB207" s="42">
        <f t="shared" si="251"/>
        <v>0</v>
      </c>
      <c r="DC207" s="42">
        <f t="shared" si="251"/>
        <v>0</v>
      </c>
      <c r="DD207" s="42">
        <f t="shared" si="251"/>
        <v>0</v>
      </c>
      <c r="DE207" s="42">
        <f t="shared" si="251"/>
        <v>0</v>
      </c>
      <c r="DF207" s="42">
        <f t="shared" si="251"/>
        <v>49322</v>
      </c>
      <c r="DG207" s="42">
        <f t="shared" si="251"/>
        <v>0</v>
      </c>
      <c r="DH207" s="42">
        <f t="shared" si="251"/>
        <v>0</v>
      </c>
      <c r="DI207" s="42">
        <f t="shared" si="251"/>
        <v>28184</v>
      </c>
      <c r="DJ207" s="42">
        <f t="shared" si="251"/>
        <v>49322</v>
      </c>
      <c r="DK207" s="42">
        <f t="shared" si="251"/>
        <v>0</v>
      </c>
      <c r="DL207" s="42">
        <f t="shared" si="251"/>
        <v>0</v>
      </c>
      <c r="DM207" s="42">
        <f t="shared" si="251"/>
        <v>0</v>
      </c>
      <c r="DN207" s="42">
        <f t="shared" si="251"/>
        <v>0</v>
      </c>
      <c r="DO207" s="42">
        <f t="shared" si="251"/>
        <v>0</v>
      </c>
      <c r="DP207" s="42">
        <f t="shared" si="251"/>
        <v>0</v>
      </c>
      <c r="DQ207" s="42">
        <f t="shared" si="251"/>
        <v>0</v>
      </c>
      <c r="DR207" s="42">
        <f t="shared" si="251"/>
        <v>0</v>
      </c>
      <c r="DS207" s="42">
        <f t="shared" si="251"/>
        <v>0</v>
      </c>
      <c r="DT207" s="42">
        <f t="shared" si="251"/>
        <v>0</v>
      </c>
      <c r="DU207" s="42">
        <f t="shared" si="251"/>
        <v>0</v>
      </c>
      <c r="DV207" s="42">
        <f t="shared" si="251"/>
        <v>0</v>
      </c>
      <c r="DW207" s="42">
        <f t="shared" si="251"/>
        <v>0</v>
      </c>
      <c r="DX207" s="42">
        <f t="shared" si="251"/>
        <v>0</v>
      </c>
      <c r="DY207" s="42">
        <f t="shared" si="251"/>
        <v>0</v>
      </c>
      <c r="DZ207" s="42">
        <f t="shared" si="251"/>
        <v>21138</v>
      </c>
      <c r="EA207" s="42">
        <f t="shared" si="251"/>
        <v>7046</v>
      </c>
      <c r="EB207" s="42">
        <f t="shared" ref="EB207:FX207" si="252">EB171</f>
        <v>0</v>
      </c>
      <c r="EC207" s="42">
        <f t="shared" si="252"/>
        <v>0</v>
      </c>
      <c r="ED207" s="42">
        <f t="shared" si="252"/>
        <v>0</v>
      </c>
      <c r="EE207" s="42">
        <f t="shared" si="252"/>
        <v>0</v>
      </c>
      <c r="EF207" s="42">
        <f t="shared" si="252"/>
        <v>49322</v>
      </c>
      <c r="EG207" s="42">
        <f t="shared" si="252"/>
        <v>0</v>
      </c>
      <c r="EH207" s="42">
        <f t="shared" si="252"/>
        <v>0</v>
      </c>
      <c r="EI207" s="42">
        <f t="shared" si="252"/>
        <v>0</v>
      </c>
      <c r="EJ207" s="42">
        <f t="shared" si="252"/>
        <v>0</v>
      </c>
      <c r="EK207" s="42">
        <f t="shared" si="252"/>
        <v>0</v>
      </c>
      <c r="EL207" s="42">
        <f t="shared" si="252"/>
        <v>0</v>
      </c>
      <c r="EM207" s="42">
        <f t="shared" si="252"/>
        <v>0</v>
      </c>
      <c r="EN207" s="42">
        <f t="shared" si="252"/>
        <v>553111</v>
      </c>
      <c r="EO207" s="42">
        <f t="shared" si="252"/>
        <v>0</v>
      </c>
      <c r="EP207" s="42">
        <f t="shared" si="252"/>
        <v>0</v>
      </c>
      <c r="EQ207" s="42">
        <f t="shared" si="252"/>
        <v>0</v>
      </c>
      <c r="ER207" s="42">
        <f t="shared" si="252"/>
        <v>0</v>
      </c>
      <c r="ES207" s="42">
        <f t="shared" si="252"/>
        <v>0</v>
      </c>
      <c r="ET207" s="42">
        <f t="shared" si="252"/>
        <v>0</v>
      </c>
      <c r="EU207" s="42">
        <f t="shared" si="252"/>
        <v>0</v>
      </c>
      <c r="EV207" s="42">
        <f t="shared" si="252"/>
        <v>0</v>
      </c>
      <c r="EW207" s="42">
        <f t="shared" si="252"/>
        <v>0</v>
      </c>
      <c r="EX207" s="42">
        <f t="shared" si="252"/>
        <v>7046</v>
      </c>
      <c r="EY207" s="42">
        <f t="shared" si="252"/>
        <v>5865795</v>
      </c>
      <c r="EZ207" s="42">
        <f t="shared" si="252"/>
        <v>0</v>
      </c>
      <c r="FA207" s="42">
        <f t="shared" si="252"/>
        <v>0</v>
      </c>
      <c r="FB207" s="42">
        <f t="shared" si="252"/>
        <v>0</v>
      </c>
      <c r="FC207" s="42">
        <f t="shared" si="252"/>
        <v>0</v>
      </c>
      <c r="FD207" s="42">
        <f t="shared" si="252"/>
        <v>0</v>
      </c>
      <c r="FE207" s="42">
        <f t="shared" si="252"/>
        <v>0</v>
      </c>
      <c r="FF207" s="42">
        <f t="shared" si="252"/>
        <v>0</v>
      </c>
      <c r="FG207" s="42">
        <f t="shared" si="252"/>
        <v>0</v>
      </c>
      <c r="FH207" s="42">
        <f t="shared" si="252"/>
        <v>0</v>
      </c>
      <c r="FI207" s="42">
        <f t="shared" si="252"/>
        <v>0</v>
      </c>
      <c r="FJ207" s="42">
        <f t="shared" si="252"/>
        <v>0</v>
      </c>
      <c r="FK207" s="42">
        <f t="shared" si="252"/>
        <v>0</v>
      </c>
      <c r="FL207" s="42">
        <f t="shared" si="252"/>
        <v>0</v>
      </c>
      <c r="FM207" s="42">
        <f t="shared" si="252"/>
        <v>0</v>
      </c>
      <c r="FN207" s="42">
        <f t="shared" si="252"/>
        <v>49322</v>
      </c>
      <c r="FO207" s="42">
        <f t="shared" si="252"/>
        <v>0</v>
      </c>
      <c r="FP207" s="42">
        <f t="shared" si="252"/>
        <v>0</v>
      </c>
      <c r="FQ207" s="42">
        <f t="shared" si="252"/>
        <v>0</v>
      </c>
      <c r="FR207" s="42">
        <f t="shared" si="252"/>
        <v>0</v>
      </c>
      <c r="FS207" s="42">
        <f t="shared" si="252"/>
        <v>0</v>
      </c>
      <c r="FT207" s="42">
        <f t="shared" si="252"/>
        <v>0</v>
      </c>
      <c r="FU207" s="42">
        <f t="shared" si="252"/>
        <v>0</v>
      </c>
      <c r="FV207" s="42">
        <f t="shared" si="252"/>
        <v>0</v>
      </c>
      <c r="FW207" s="42">
        <f t="shared" si="252"/>
        <v>0</v>
      </c>
      <c r="FX207" s="42">
        <f t="shared" si="252"/>
        <v>0</v>
      </c>
      <c r="FY207" s="42"/>
      <c r="FZ207" s="42"/>
      <c r="GA207" s="42"/>
      <c r="GB207" s="42"/>
      <c r="GC207" s="42"/>
      <c r="GD207" s="42"/>
      <c r="GE207" s="5"/>
      <c r="GF207" s="5"/>
      <c r="GG207" s="5"/>
      <c r="GH207" s="5"/>
      <c r="GI207" s="5"/>
      <c r="GJ207" s="5"/>
      <c r="GK207" s="5"/>
      <c r="GL207" s="5"/>
      <c r="GM207" s="5"/>
    </row>
    <row r="208" spans="1:195" x14ac:dyDescent="0.2">
      <c r="A208" s="3" t="s">
        <v>537</v>
      </c>
      <c r="B208" s="2" t="s">
        <v>538</v>
      </c>
      <c r="C208" s="42">
        <f>C206+C207</f>
        <v>59462667.25</v>
      </c>
      <c r="D208" s="42">
        <f t="shared" ref="D208:BO208" si="253">D206+D207</f>
        <v>325353455.78999996</v>
      </c>
      <c r="E208" s="42">
        <f t="shared" si="253"/>
        <v>61026043.140000001</v>
      </c>
      <c r="F208" s="42">
        <f t="shared" si="253"/>
        <v>119028346.26000001</v>
      </c>
      <c r="G208" s="42">
        <f t="shared" si="253"/>
        <v>8165089.1999999993</v>
      </c>
      <c r="H208" s="42">
        <f t="shared" si="253"/>
        <v>7534998.8700000001</v>
      </c>
      <c r="I208" s="42">
        <f t="shared" si="253"/>
        <v>101200300.09999999</v>
      </c>
      <c r="J208" s="42">
        <f t="shared" si="253"/>
        <v>15910665.210000001</v>
      </c>
      <c r="K208" s="42">
        <f t="shared" si="253"/>
        <v>3007785.41</v>
      </c>
      <c r="L208" s="42">
        <f t="shared" si="253"/>
        <v>22485186.109999999</v>
      </c>
      <c r="M208" s="42">
        <f t="shared" si="253"/>
        <v>13229697.27</v>
      </c>
      <c r="N208" s="42">
        <f t="shared" si="253"/>
        <v>385059051.25999999</v>
      </c>
      <c r="O208" s="42">
        <f t="shared" si="253"/>
        <v>110553359.7</v>
      </c>
      <c r="P208" s="42">
        <f t="shared" si="253"/>
        <v>2332999.5100000002</v>
      </c>
      <c r="Q208" s="42">
        <f t="shared" si="253"/>
        <v>298388594.31</v>
      </c>
      <c r="R208" s="42">
        <f t="shared" si="253"/>
        <v>4432677.09</v>
      </c>
      <c r="S208" s="42">
        <f t="shared" si="253"/>
        <v>11312963.59</v>
      </c>
      <c r="T208" s="42">
        <f t="shared" si="253"/>
        <v>1894676.06</v>
      </c>
      <c r="U208" s="42">
        <f t="shared" si="253"/>
        <v>918986.23</v>
      </c>
      <c r="V208" s="42">
        <f t="shared" si="253"/>
        <v>2780679.44</v>
      </c>
      <c r="W208" s="43">
        <f t="shared" si="253"/>
        <v>1915003.09</v>
      </c>
      <c r="X208" s="42">
        <f t="shared" si="253"/>
        <v>722103.46</v>
      </c>
      <c r="Y208" s="42">
        <f t="shared" si="253"/>
        <v>4324465.26</v>
      </c>
      <c r="Z208" s="42">
        <f t="shared" si="253"/>
        <v>2705045.9099999997</v>
      </c>
      <c r="AA208" s="42">
        <f t="shared" si="253"/>
        <v>205454765.85999998</v>
      </c>
      <c r="AB208" s="42">
        <f t="shared" si="253"/>
        <v>216944133.41</v>
      </c>
      <c r="AC208" s="42">
        <f t="shared" si="253"/>
        <v>7332905.1600000001</v>
      </c>
      <c r="AD208" s="42">
        <f t="shared" si="253"/>
        <v>8317374.0299999993</v>
      </c>
      <c r="AE208" s="42">
        <f t="shared" si="253"/>
        <v>1515681.24</v>
      </c>
      <c r="AF208" s="42">
        <f t="shared" si="253"/>
        <v>2228893.06</v>
      </c>
      <c r="AG208" s="42">
        <f t="shared" si="253"/>
        <v>7238202.6799999997</v>
      </c>
      <c r="AH208" s="42">
        <f t="shared" si="253"/>
        <v>7933860.5800000001</v>
      </c>
      <c r="AI208" s="42">
        <f t="shared" si="253"/>
        <v>3183897.67</v>
      </c>
      <c r="AJ208" s="42">
        <f t="shared" si="253"/>
        <v>2751052.34</v>
      </c>
      <c r="AK208" s="42">
        <f t="shared" si="253"/>
        <v>2574411.9899999998</v>
      </c>
      <c r="AL208" s="42">
        <f t="shared" si="253"/>
        <v>2921693.29</v>
      </c>
      <c r="AM208" s="42">
        <f t="shared" si="253"/>
        <v>4038086.68</v>
      </c>
      <c r="AN208" s="42">
        <f t="shared" si="253"/>
        <v>3744011.92</v>
      </c>
      <c r="AO208" s="42">
        <f t="shared" si="253"/>
        <v>36956380.719999999</v>
      </c>
      <c r="AP208" s="42">
        <f t="shared" si="253"/>
        <v>631431226.20999992</v>
      </c>
      <c r="AQ208" s="42">
        <f t="shared" si="253"/>
        <v>2895538.27</v>
      </c>
      <c r="AR208" s="42">
        <f t="shared" si="253"/>
        <v>453902836.04999995</v>
      </c>
      <c r="AS208" s="42">
        <f t="shared" si="253"/>
        <v>50366921.449999996</v>
      </c>
      <c r="AT208" s="42">
        <f t="shared" si="253"/>
        <v>19073047.760000002</v>
      </c>
      <c r="AU208" s="42">
        <f t="shared" si="253"/>
        <v>3549118.73</v>
      </c>
      <c r="AV208" s="42">
        <f t="shared" si="253"/>
        <v>3154651.62</v>
      </c>
      <c r="AW208" s="42">
        <f t="shared" si="253"/>
        <v>2669604.1</v>
      </c>
      <c r="AX208" s="42">
        <f t="shared" si="253"/>
        <v>683020.77999999991</v>
      </c>
      <c r="AY208" s="42">
        <f t="shared" si="253"/>
        <v>4929037.4800000004</v>
      </c>
      <c r="AZ208" s="42">
        <f t="shared" si="253"/>
        <v>81060553.640000001</v>
      </c>
      <c r="BA208" s="42">
        <f t="shared" si="253"/>
        <v>62761674.240000002</v>
      </c>
      <c r="BB208" s="42">
        <f t="shared" si="253"/>
        <v>53476331.559999995</v>
      </c>
      <c r="BC208" s="42">
        <f t="shared" si="253"/>
        <v>228994864.12</v>
      </c>
      <c r="BD208" s="42">
        <f t="shared" si="253"/>
        <v>31639950.490000002</v>
      </c>
      <c r="BE208" s="42">
        <f t="shared" si="253"/>
        <v>11142560.51</v>
      </c>
      <c r="BF208" s="42">
        <f t="shared" si="253"/>
        <v>165188519.36000001</v>
      </c>
      <c r="BG208" s="42">
        <f t="shared" si="253"/>
        <v>7863357.9100000001</v>
      </c>
      <c r="BH208" s="42">
        <f t="shared" si="253"/>
        <v>5404999.1699999999</v>
      </c>
      <c r="BI208" s="42">
        <f t="shared" si="253"/>
        <v>2779367.3400000003</v>
      </c>
      <c r="BJ208" s="42">
        <f t="shared" si="253"/>
        <v>41987070.760000005</v>
      </c>
      <c r="BK208" s="42">
        <f t="shared" si="253"/>
        <v>105798868.98</v>
      </c>
      <c r="BL208" s="42">
        <f t="shared" si="253"/>
        <v>2228513.59</v>
      </c>
      <c r="BM208" s="42">
        <f t="shared" si="253"/>
        <v>3092990.46</v>
      </c>
      <c r="BN208" s="42">
        <f t="shared" si="253"/>
        <v>26880947.209999997</v>
      </c>
      <c r="BO208" s="42">
        <f t="shared" si="253"/>
        <v>11897936.670000002</v>
      </c>
      <c r="BP208" s="42">
        <f t="shared" ref="BP208:EA208" si="254">BP206+BP207</f>
        <v>2527194.3199999998</v>
      </c>
      <c r="BQ208" s="42">
        <f t="shared" si="254"/>
        <v>43445893.439999998</v>
      </c>
      <c r="BR208" s="42">
        <f t="shared" si="254"/>
        <v>33623188.670000002</v>
      </c>
      <c r="BS208" s="42">
        <f t="shared" si="254"/>
        <v>8980386.75</v>
      </c>
      <c r="BT208" s="42">
        <f t="shared" si="254"/>
        <v>3469301.56</v>
      </c>
      <c r="BU208" s="42">
        <f t="shared" si="254"/>
        <v>4029339.25</v>
      </c>
      <c r="BV208" s="42">
        <f t="shared" si="254"/>
        <v>9750743.129999999</v>
      </c>
      <c r="BW208" s="42">
        <f t="shared" si="254"/>
        <v>13302334.520000001</v>
      </c>
      <c r="BX208" s="42">
        <f t="shared" si="254"/>
        <v>1273732.1600000001</v>
      </c>
      <c r="BY208" s="42">
        <f t="shared" si="254"/>
        <v>4601294.0599999996</v>
      </c>
      <c r="BZ208" s="42">
        <f t="shared" si="254"/>
        <v>2500323.4700000002</v>
      </c>
      <c r="CA208" s="42">
        <f t="shared" si="254"/>
        <v>2450173.7999999998</v>
      </c>
      <c r="CB208" s="42">
        <f t="shared" si="254"/>
        <v>608438275.54999995</v>
      </c>
      <c r="CC208" s="42">
        <f t="shared" si="254"/>
        <v>2119023.2600000002</v>
      </c>
      <c r="CD208" s="42">
        <f t="shared" si="254"/>
        <v>1122350.32</v>
      </c>
      <c r="CE208" s="42">
        <f t="shared" si="254"/>
        <v>1930658.19</v>
      </c>
      <c r="CF208" s="42">
        <f t="shared" si="254"/>
        <v>1642554.15</v>
      </c>
      <c r="CG208" s="42">
        <f t="shared" si="254"/>
        <v>2133226.75</v>
      </c>
      <c r="CH208" s="42">
        <f t="shared" si="254"/>
        <v>1708357.1199999999</v>
      </c>
      <c r="CI208" s="42">
        <f t="shared" si="254"/>
        <v>5657553.5300000003</v>
      </c>
      <c r="CJ208" s="42">
        <f t="shared" si="254"/>
        <v>8859151.5299999993</v>
      </c>
      <c r="CK208" s="42">
        <f t="shared" si="254"/>
        <v>36303425.710000001</v>
      </c>
      <c r="CL208" s="42">
        <f t="shared" si="254"/>
        <v>10559093.120000001</v>
      </c>
      <c r="CM208" s="42">
        <f t="shared" si="254"/>
        <v>6477999.25</v>
      </c>
      <c r="CN208" s="42">
        <f t="shared" si="254"/>
        <v>197237665.49000001</v>
      </c>
      <c r="CO208" s="42">
        <f t="shared" si="254"/>
        <v>108363220.86</v>
      </c>
      <c r="CP208" s="42">
        <f t="shared" si="254"/>
        <v>8884646.9299999997</v>
      </c>
      <c r="CQ208" s="42">
        <f t="shared" si="254"/>
        <v>10723527.039999999</v>
      </c>
      <c r="CR208" s="42">
        <f t="shared" si="254"/>
        <v>2362729.71</v>
      </c>
      <c r="CS208" s="42">
        <f t="shared" si="254"/>
        <v>3402047.3299999996</v>
      </c>
      <c r="CT208" s="42">
        <f t="shared" si="254"/>
        <v>1433593.62</v>
      </c>
      <c r="CU208" s="42">
        <f t="shared" si="254"/>
        <v>3107858.46</v>
      </c>
      <c r="CV208" s="42">
        <f t="shared" si="254"/>
        <v>787256.96</v>
      </c>
      <c r="CW208" s="42">
        <f t="shared" si="254"/>
        <v>2107031.7799999998</v>
      </c>
      <c r="CX208" s="42">
        <f t="shared" si="254"/>
        <v>3814640.0700000003</v>
      </c>
      <c r="CY208" s="42">
        <f t="shared" si="254"/>
        <v>1214957.3199999998</v>
      </c>
      <c r="CZ208" s="42">
        <f t="shared" si="254"/>
        <v>16603793.560000001</v>
      </c>
      <c r="DA208" s="42">
        <f t="shared" si="254"/>
        <v>2339961.3699999996</v>
      </c>
      <c r="DB208" s="42">
        <f t="shared" si="254"/>
        <v>3149050.0700000003</v>
      </c>
      <c r="DC208" s="42">
        <f t="shared" si="254"/>
        <v>2323106.7200000002</v>
      </c>
      <c r="DD208" s="42">
        <f t="shared" si="254"/>
        <v>1700257.5699999998</v>
      </c>
      <c r="DE208" s="42">
        <f t="shared" si="254"/>
        <v>4009875.83</v>
      </c>
      <c r="DF208" s="42">
        <f t="shared" si="254"/>
        <v>153516248.41</v>
      </c>
      <c r="DG208" s="42">
        <f t="shared" si="254"/>
        <v>1374864.17</v>
      </c>
      <c r="DH208" s="42">
        <f t="shared" si="254"/>
        <v>15791268.889999999</v>
      </c>
      <c r="DI208" s="42">
        <f t="shared" si="254"/>
        <v>20366352.080000002</v>
      </c>
      <c r="DJ208" s="42">
        <f t="shared" si="254"/>
        <v>5804119.5300000003</v>
      </c>
      <c r="DK208" s="42">
        <f t="shared" si="254"/>
        <v>3617294.55</v>
      </c>
      <c r="DL208" s="42">
        <f t="shared" si="254"/>
        <v>45780428.619999997</v>
      </c>
      <c r="DM208" s="42">
        <f t="shared" si="254"/>
        <v>3311086.4099999997</v>
      </c>
      <c r="DN208" s="42">
        <f t="shared" si="254"/>
        <v>11480225.779999999</v>
      </c>
      <c r="DO208" s="42">
        <f t="shared" si="254"/>
        <v>22915388.140000001</v>
      </c>
      <c r="DP208" s="42">
        <f t="shared" si="254"/>
        <v>2520765.63</v>
      </c>
      <c r="DQ208" s="42">
        <f t="shared" si="254"/>
        <v>4260389.74</v>
      </c>
      <c r="DR208" s="42">
        <f t="shared" si="254"/>
        <v>10609067.949999999</v>
      </c>
      <c r="DS208" s="42">
        <f t="shared" si="254"/>
        <v>6765023.9100000001</v>
      </c>
      <c r="DT208" s="42">
        <f t="shared" si="254"/>
        <v>2140364.39</v>
      </c>
      <c r="DU208" s="42">
        <f t="shared" si="254"/>
        <v>3633708.4499999997</v>
      </c>
      <c r="DV208" s="42">
        <f t="shared" si="254"/>
        <v>2507429.5999999996</v>
      </c>
      <c r="DW208" s="42">
        <f t="shared" si="254"/>
        <v>3395019.12</v>
      </c>
      <c r="DX208" s="42">
        <f t="shared" si="254"/>
        <v>2730375.5999999996</v>
      </c>
      <c r="DY208" s="42">
        <f t="shared" si="254"/>
        <v>3560472.23</v>
      </c>
      <c r="DZ208" s="42">
        <f t="shared" si="254"/>
        <v>8726901.6999999993</v>
      </c>
      <c r="EA208" s="42">
        <f t="shared" si="254"/>
        <v>4524732.43</v>
      </c>
      <c r="EB208" s="42">
        <f t="shared" ref="EB208:FX208" si="255">EB206+EB207</f>
        <v>4775040.21</v>
      </c>
      <c r="EC208" s="42">
        <f t="shared" si="255"/>
        <v>2825282.08</v>
      </c>
      <c r="ED208" s="42">
        <f t="shared" si="255"/>
        <v>16500044.41</v>
      </c>
      <c r="EE208" s="42">
        <f t="shared" si="255"/>
        <v>2522099.4099999997</v>
      </c>
      <c r="EF208" s="42">
        <f t="shared" si="255"/>
        <v>12085837.689999999</v>
      </c>
      <c r="EG208" s="42">
        <f t="shared" si="255"/>
        <v>2740962.9099999997</v>
      </c>
      <c r="EH208" s="42">
        <f t="shared" si="255"/>
        <v>2529171.59</v>
      </c>
      <c r="EI208" s="42">
        <f t="shared" si="255"/>
        <v>130441162.75</v>
      </c>
      <c r="EJ208" s="42">
        <f t="shared" si="255"/>
        <v>62308385.660000004</v>
      </c>
      <c r="EK208" s="42">
        <f t="shared" si="255"/>
        <v>5147517.82</v>
      </c>
      <c r="EL208" s="42">
        <f t="shared" si="255"/>
        <v>3743902.1</v>
      </c>
      <c r="EM208" s="42">
        <f t="shared" si="255"/>
        <v>4548621.9700000007</v>
      </c>
      <c r="EN208" s="42">
        <f t="shared" si="255"/>
        <v>8696470.6600000001</v>
      </c>
      <c r="EO208" s="42">
        <f t="shared" si="255"/>
        <v>3799577.91</v>
      </c>
      <c r="EP208" s="42">
        <f t="shared" si="255"/>
        <v>3789459.18</v>
      </c>
      <c r="EQ208" s="42">
        <f t="shared" si="255"/>
        <v>17496798.779999997</v>
      </c>
      <c r="ER208" s="42">
        <f t="shared" si="255"/>
        <v>3814889.65</v>
      </c>
      <c r="ES208" s="42">
        <f t="shared" si="255"/>
        <v>1609605.46</v>
      </c>
      <c r="ET208" s="42">
        <f t="shared" si="255"/>
        <v>2695866.0799999996</v>
      </c>
      <c r="EU208" s="42">
        <f t="shared" si="255"/>
        <v>5191328.0599999996</v>
      </c>
      <c r="EV208" s="42">
        <f t="shared" si="255"/>
        <v>1066792.3599999999</v>
      </c>
      <c r="EW208" s="42">
        <f t="shared" si="255"/>
        <v>8148684.9000000004</v>
      </c>
      <c r="EX208" s="42">
        <f t="shared" si="255"/>
        <v>3011268.6</v>
      </c>
      <c r="EY208" s="42">
        <f t="shared" si="255"/>
        <v>8020708.9299999997</v>
      </c>
      <c r="EZ208" s="42">
        <f t="shared" si="255"/>
        <v>1741225.15</v>
      </c>
      <c r="FA208" s="42">
        <f t="shared" si="255"/>
        <v>23693638.59</v>
      </c>
      <c r="FB208" s="42">
        <f t="shared" si="255"/>
        <v>3577818.83</v>
      </c>
      <c r="FC208" s="42">
        <f t="shared" si="255"/>
        <v>19127843.800000001</v>
      </c>
      <c r="FD208" s="42">
        <f t="shared" si="255"/>
        <v>3387746.29</v>
      </c>
      <c r="FE208" s="42">
        <f t="shared" si="255"/>
        <v>1466671.73</v>
      </c>
      <c r="FF208" s="42">
        <f t="shared" si="255"/>
        <v>2352846.5500000003</v>
      </c>
      <c r="FG208" s="42">
        <f t="shared" si="255"/>
        <v>1636740.32</v>
      </c>
      <c r="FH208" s="42">
        <f t="shared" si="255"/>
        <v>1341957.9000000001</v>
      </c>
      <c r="FI208" s="42">
        <f t="shared" si="255"/>
        <v>14025004.49</v>
      </c>
      <c r="FJ208" s="42">
        <f t="shared" si="255"/>
        <v>13303179.869999999</v>
      </c>
      <c r="FK208" s="42">
        <f t="shared" si="255"/>
        <v>16146713.51</v>
      </c>
      <c r="FL208" s="42">
        <f t="shared" si="255"/>
        <v>31508106.549999997</v>
      </c>
      <c r="FM208" s="42">
        <f t="shared" si="255"/>
        <v>22815739.07</v>
      </c>
      <c r="FN208" s="42">
        <f t="shared" si="255"/>
        <v>144934567.63999999</v>
      </c>
      <c r="FO208" s="42">
        <f t="shared" si="255"/>
        <v>8438897.8300000001</v>
      </c>
      <c r="FP208" s="42">
        <f t="shared" si="255"/>
        <v>17840397.280000001</v>
      </c>
      <c r="FQ208" s="42">
        <f t="shared" si="255"/>
        <v>6638323.1299999999</v>
      </c>
      <c r="FR208" s="42">
        <f t="shared" si="255"/>
        <v>2067455.2000000002</v>
      </c>
      <c r="FS208" s="42">
        <f t="shared" si="255"/>
        <v>2192959.79</v>
      </c>
      <c r="FT208" s="42">
        <f t="shared" si="255"/>
        <v>1318869.9000000001</v>
      </c>
      <c r="FU208" s="42">
        <f t="shared" si="255"/>
        <v>6680370.54</v>
      </c>
      <c r="FV208" s="42">
        <f t="shared" si="255"/>
        <v>5614826.2599999998</v>
      </c>
      <c r="FW208" s="42">
        <f t="shared" si="255"/>
        <v>2135242.59</v>
      </c>
      <c r="FX208" s="42">
        <f t="shared" si="255"/>
        <v>1225550.01</v>
      </c>
      <c r="FY208" s="42"/>
      <c r="FZ208" s="42"/>
      <c r="GA208" s="42"/>
      <c r="GB208" s="42"/>
      <c r="GC208" s="42"/>
      <c r="GD208" s="42"/>
      <c r="GE208" s="5"/>
      <c r="GF208" s="5"/>
      <c r="GG208" s="5"/>
      <c r="GH208" s="5"/>
      <c r="GI208" s="5"/>
      <c r="GJ208" s="5"/>
      <c r="GK208" s="5"/>
      <c r="GL208" s="5"/>
      <c r="GM208" s="5"/>
    </row>
    <row r="209" spans="1:195" x14ac:dyDescent="0.2">
      <c r="A209" s="3" t="s">
        <v>539</v>
      </c>
      <c r="B209" s="2" t="s">
        <v>540</v>
      </c>
      <c r="C209" s="42">
        <f>C201</f>
        <v>55216456.761</v>
      </c>
      <c r="D209" s="42">
        <f t="shared" ref="D209:BO209" si="256">D201</f>
        <v>316485210.59599996</v>
      </c>
      <c r="E209" s="42">
        <f t="shared" si="256"/>
        <v>54627849.657000005</v>
      </c>
      <c r="F209" s="42">
        <f t="shared" si="256"/>
        <v>117549604.323</v>
      </c>
      <c r="G209" s="42">
        <f t="shared" si="256"/>
        <v>7523332.8929999992</v>
      </c>
      <c r="H209" s="42">
        <f t="shared" si="256"/>
        <v>6943277.1730000004</v>
      </c>
      <c r="I209" s="42">
        <f t="shared" si="256"/>
        <v>91711145.778999999</v>
      </c>
      <c r="J209" s="42">
        <f t="shared" si="256"/>
        <v>15272270.550000001</v>
      </c>
      <c r="K209" s="42">
        <f t="shared" si="256"/>
        <v>2165219.7480000001</v>
      </c>
      <c r="L209" s="42">
        <f t="shared" si="256"/>
        <v>20801784.717</v>
      </c>
      <c r="M209" s="42">
        <f t="shared" si="256"/>
        <v>10772627.481000001</v>
      </c>
      <c r="N209" s="42">
        <f t="shared" si="256"/>
        <v>369429998.49900001</v>
      </c>
      <c r="O209" s="42">
        <f t="shared" si="256"/>
        <v>109008120.06</v>
      </c>
      <c r="P209" s="42">
        <f t="shared" si="256"/>
        <v>1188087.426</v>
      </c>
      <c r="Q209" s="42">
        <f t="shared" si="256"/>
        <v>271704307.50099999</v>
      </c>
      <c r="R209" s="42">
        <f t="shared" si="256"/>
        <v>3775896.7850000001</v>
      </c>
      <c r="S209" s="42">
        <f t="shared" si="256"/>
        <v>10617237.078</v>
      </c>
      <c r="T209" s="42">
        <f t="shared" si="256"/>
        <v>1055508.0030000003</v>
      </c>
      <c r="U209" s="42">
        <f t="shared" si="256"/>
        <v>442419.73200000002</v>
      </c>
      <c r="V209" s="42">
        <f t="shared" si="256"/>
        <v>1965251.889</v>
      </c>
      <c r="W209" s="43">
        <f t="shared" si="256"/>
        <v>1548920.5619999999</v>
      </c>
      <c r="X209" s="42">
        <f t="shared" si="256"/>
        <v>344267.01</v>
      </c>
      <c r="Y209" s="42">
        <f t="shared" si="256"/>
        <v>3811109.0489999996</v>
      </c>
      <c r="Z209" s="42">
        <f t="shared" si="256"/>
        <v>1935673.7390000001</v>
      </c>
      <c r="AA209" s="42">
        <f t="shared" si="256"/>
        <v>199292509.67399999</v>
      </c>
      <c r="AB209" s="42">
        <f t="shared" si="256"/>
        <v>209002680.572</v>
      </c>
      <c r="AC209" s="42">
        <f t="shared" si="256"/>
        <v>6758795.4639999997</v>
      </c>
      <c r="AD209" s="42">
        <f t="shared" si="256"/>
        <v>7955497.862999999</v>
      </c>
      <c r="AE209" s="42">
        <f t="shared" si="256"/>
        <v>810126.19799999997</v>
      </c>
      <c r="AF209" s="42">
        <f t="shared" si="256"/>
        <v>1272322.9709999999</v>
      </c>
      <c r="AG209" s="42">
        <f t="shared" si="256"/>
        <v>6533748.3600000003</v>
      </c>
      <c r="AH209" s="42">
        <f t="shared" si="256"/>
        <v>7610498.3700000001</v>
      </c>
      <c r="AI209" s="42">
        <f t="shared" si="256"/>
        <v>2425251.213</v>
      </c>
      <c r="AJ209" s="42">
        <f t="shared" si="256"/>
        <v>1760156.649</v>
      </c>
      <c r="AK209" s="42">
        <f t="shared" si="256"/>
        <v>1557991.341</v>
      </c>
      <c r="AL209" s="42">
        <f t="shared" si="256"/>
        <v>1955729.6099999999</v>
      </c>
      <c r="AM209" s="42">
        <f t="shared" si="256"/>
        <v>3482224.182</v>
      </c>
      <c r="AN209" s="42">
        <f t="shared" si="256"/>
        <v>3125504.9609999997</v>
      </c>
      <c r="AO209" s="42">
        <f t="shared" si="256"/>
        <v>36875708.123999998</v>
      </c>
      <c r="AP209" s="42">
        <f t="shared" si="256"/>
        <v>565811443.755</v>
      </c>
      <c r="AQ209" s="42">
        <f t="shared" si="256"/>
        <v>1949312.0859999999</v>
      </c>
      <c r="AR209" s="42">
        <f t="shared" si="256"/>
        <v>447398732.18799996</v>
      </c>
      <c r="AS209" s="42">
        <f t="shared" si="256"/>
        <v>46000003.216000006</v>
      </c>
      <c r="AT209" s="42">
        <f t="shared" si="256"/>
        <v>18473953.743000001</v>
      </c>
      <c r="AU209" s="42">
        <f t="shared" si="256"/>
        <v>2595187.2689999999</v>
      </c>
      <c r="AV209" s="42">
        <f t="shared" si="256"/>
        <v>2186461.7549999999</v>
      </c>
      <c r="AW209" s="42">
        <f t="shared" si="256"/>
        <v>1569711.0690000001</v>
      </c>
      <c r="AX209" s="42">
        <f t="shared" si="256"/>
        <v>295923.13199999998</v>
      </c>
      <c r="AY209" s="42">
        <f t="shared" si="256"/>
        <v>4156841.0249999999</v>
      </c>
      <c r="AZ209" s="42">
        <f t="shared" si="256"/>
        <v>76155525.026999995</v>
      </c>
      <c r="BA209" s="42">
        <f t="shared" si="256"/>
        <v>63465013.630000003</v>
      </c>
      <c r="BB209" s="42">
        <f t="shared" si="256"/>
        <v>53634602.708999999</v>
      </c>
      <c r="BC209" s="42">
        <f t="shared" si="256"/>
        <v>221741480.55000001</v>
      </c>
      <c r="BD209" s="42">
        <f t="shared" si="256"/>
        <v>32086417.815000001</v>
      </c>
      <c r="BE209" s="42">
        <f t="shared" si="256"/>
        <v>10472309.450999999</v>
      </c>
      <c r="BF209" s="42">
        <f t="shared" si="256"/>
        <v>166417528.55700001</v>
      </c>
      <c r="BG209" s="42">
        <f t="shared" si="256"/>
        <v>6971040.7110000001</v>
      </c>
      <c r="BH209" s="42">
        <f t="shared" si="256"/>
        <v>4709865.6900000004</v>
      </c>
      <c r="BI209" s="42">
        <f t="shared" si="256"/>
        <v>1642226.8859999999</v>
      </c>
      <c r="BJ209" s="42">
        <f t="shared" si="256"/>
        <v>42235702.263000004</v>
      </c>
      <c r="BK209" s="42">
        <f t="shared" si="256"/>
        <v>106628858.317</v>
      </c>
      <c r="BL209" s="42">
        <f t="shared" si="256"/>
        <v>1295102.9769999997</v>
      </c>
      <c r="BM209" s="42">
        <f t="shared" si="256"/>
        <v>2138850.36</v>
      </c>
      <c r="BN209" s="42">
        <f t="shared" si="256"/>
        <v>27358972.533000004</v>
      </c>
      <c r="BO209" s="42">
        <f t="shared" si="256"/>
        <v>11689696.196999999</v>
      </c>
      <c r="BP209" s="42">
        <f t="shared" ref="BP209:EA209" si="257">BP201</f>
        <v>1520634.7079999999</v>
      </c>
      <c r="BQ209" s="42">
        <f t="shared" si="257"/>
        <v>39850737.615000002</v>
      </c>
      <c r="BR209" s="42">
        <f t="shared" si="257"/>
        <v>33147785.682000004</v>
      </c>
      <c r="BS209" s="42">
        <f t="shared" si="257"/>
        <v>8185497.5250000004</v>
      </c>
      <c r="BT209" s="42">
        <f t="shared" si="257"/>
        <v>2465537.7779999999</v>
      </c>
      <c r="BU209" s="42">
        <f t="shared" si="257"/>
        <v>3206810.574</v>
      </c>
      <c r="BV209" s="42">
        <f t="shared" si="257"/>
        <v>9276897.1950000003</v>
      </c>
      <c r="BW209" s="42">
        <f t="shared" si="257"/>
        <v>12660236.172</v>
      </c>
      <c r="BX209" s="42">
        <f t="shared" si="257"/>
        <v>585986.4</v>
      </c>
      <c r="BY209" s="42">
        <f t="shared" si="257"/>
        <v>4008879.4590000003</v>
      </c>
      <c r="BZ209" s="42">
        <f t="shared" si="257"/>
        <v>1635634.5389999999</v>
      </c>
      <c r="CA209" s="42">
        <f t="shared" si="257"/>
        <v>1376335.557</v>
      </c>
      <c r="CB209" s="42">
        <f t="shared" si="257"/>
        <v>591899294.972</v>
      </c>
      <c r="CC209" s="42">
        <f t="shared" si="257"/>
        <v>1263533.175</v>
      </c>
      <c r="CD209" s="42">
        <f t="shared" si="257"/>
        <v>567674.32499999995</v>
      </c>
      <c r="CE209" s="42">
        <f t="shared" si="257"/>
        <v>1087737.2549999999</v>
      </c>
      <c r="CF209" s="42">
        <f t="shared" si="257"/>
        <v>906081.47100000002</v>
      </c>
      <c r="CG209" s="42">
        <f t="shared" si="257"/>
        <v>1251813.4469999999</v>
      </c>
      <c r="CH209" s="42">
        <f t="shared" si="257"/>
        <v>892164.29399999999</v>
      </c>
      <c r="CI209" s="42">
        <f t="shared" si="257"/>
        <v>5354450.7299999995</v>
      </c>
      <c r="CJ209" s="42">
        <f t="shared" si="257"/>
        <v>7889574.3929999992</v>
      </c>
      <c r="CK209" s="42">
        <f t="shared" si="257"/>
        <v>35157267.598000005</v>
      </c>
      <c r="CL209" s="42">
        <f t="shared" si="257"/>
        <v>9707772.0219999999</v>
      </c>
      <c r="CM209" s="42">
        <f t="shared" si="257"/>
        <v>5500947.3300000001</v>
      </c>
      <c r="CN209" s="42">
        <f t="shared" si="257"/>
        <v>199623899.83299997</v>
      </c>
      <c r="CO209" s="42">
        <f t="shared" si="257"/>
        <v>109153125.154</v>
      </c>
      <c r="CP209" s="42">
        <f t="shared" si="257"/>
        <v>8100529.4969999986</v>
      </c>
      <c r="CQ209" s="42">
        <f t="shared" si="257"/>
        <v>10080152.216</v>
      </c>
      <c r="CR209" s="42">
        <f t="shared" si="257"/>
        <v>1405634.8770000001</v>
      </c>
      <c r="CS209" s="42">
        <f t="shared" si="257"/>
        <v>2670633.0180000002</v>
      </c>
      <c r="CT209" s="42">
        <f t="shared" si="257"/>
        <v>717833.34</v>
      </c>
      <c r="CU209" s="42">
        <f t="shared" si="257"/>
        <v>3046934.696</v>
      </c>
      <c r="CV209" s="42">
        <f t="shared" si="257"/>
        <v>394075.85400000005</v>
      </c>
      <c r="CW209" s="42">
        <f t="shared" si="257"/>
        <v>1180762.5959999999</v>
      </c>
      <c r="CX209" s="42">
        <f t="shared" si="257"/>
        <v>3255154.4519999996</v>
      </c>
      <c r="CY209" s="42">
        <f t="shared" si="257"/>
        <v>955700.03700000001</v>
      </c>
      <c r="CZ209" s="42">
        <f t="shared" si="257"/>
        <v>16537268.691000002</v>
      </c>
      <c r="DA209" s="42">
        <f t="shared" si="257"/>
        <v>1397577.564</v>
      </c>
      <c r="DB209" s="42">
        <f t="shared" si="257"/>
        <v>2304391.5180000002</v>
      </c>
      <c r="DC209" s="42">
        <f t="shared" si="257"/>
        <v>1343373.8219999999</v>
      </c>
      <c r="DD209" s="42">
        <f t="shared" si="257"/>
        <v>869457.321</v>
      </c>
      <c r="DE209" s="42">
        <f t="shared" si="257"/>
        <v>3523243.23</v>
      </c>
      <c r="DF209" s="42">
        <f t="shared" si="257"/>
        <v>158126478.22999999</v>
      </c>
      <c r="DG209" s="42">
        <f t="shared" si="257"/>
        <v>662164.63199999998</v>
      </c>
      <c r="DH209" s="42">
        <f t="shared" si="257"/>
        <v>16092651.51</v>
      </c>
      <c r="DI209" s="42">
        <f t="shared" si="257"/>
        <v>20333345.243000001</v>
      </c>
      <c r="DJ209" s="42">
        <f t="shared" si="257"/>
        <v>5219919.4969999995</v>
      </c>
      <c r="DK209" s="42">
        <f t="shared" si="257"/>
        <v>2804677.4069999997</v>
      </c>
      <c r="DL209" s="42">
        <f t="shared" si="257"/>
        <v>43815668.094000004</v>
      </c>
      <c r="DM209" s="42">
        <f t="shared" si="257"/>
        <v>2215028.5919999997</v>
      </c>
      <c r="DN209" s="42">
        <f t="shared" si="257"/>
        <v>10647372.887999998</v>
      </c>
      <c r="DO209" s="42">
        <f t="shared" si="257"/>
        <v>21792101.732999999</v>
      </c>
      <c r="DP209" s="42">
        <f t="shared" si="257"/>
        <v>1453246.2719999999</v>
      </c>
      <c r="DQ209" s="42">
        <f t="shared" si="257"/>
        <v>3602351.3939999999</v>
      </c>
      <c r="DR209" s="42">
        <f t="shared" si="257"/>
        <v>9668775.5999999996</v>
      </c>
      <c r="DS209" s="42">
        <f t="shared" si="257"/>
        <v>5948494.442999999</v>
      </c>
      <c r="DT209" s="42">
        <f t="shared" si="257"/>
        <v>1152928.2419999999</v>
      </c>
      <c r="DU209" s="42">
        <f t="shared" si="257"/>
        <v>2997320.4359999998</v>
      </c>
      <c r="DV209" s="42">
        <f t="shared" si="257"/>
        <v>1505985.048</v>
      </c>
      <c r="DW209" s="42">
        <f t="shared" si="257"/>
        <v>2608371.9629999995</v>
      </c>
      <c r="DX209" s="42">
        <f t="shared" si="257"/>
        <v>1445921.442</v>
      </c>
      <c r="DY209" s="42">
        <f t="shared" si="257"/>
        <v>2414263.9679999999</v>
      </c>
      <c r="DZ209" s="42">
        <f t="shared" si="257"/>
        <v>7915107.2910000002</v>
      </c>
      <c r="EA209" s="42">
        <f t="shared" si="257"/>
        <v>3777868.4839999997</v>
      </c>
      <c r="EB209" s="42">
        <f t="shared" ref="EB209:FX209" si="258">EB201</f>
        <v>4316522.3189999992</v>
      </c>
      <c r="EC209" s="42">
        <f t="shared" si="258"/>
        <v>2127130.6319999998</v>
      </c>
      <c r="ED209" s="42">
        <f t="shared" si="258"/>
        <v>12102084.126</v>
      </c>
      <c r="EE209" s="42">
        <f t="shared" si="258"/>
        <v>1602672.804</v>
      </c>
      <c r="EF209" s="42">
        <f t="shared" si="258"/>
        <v>11533922.957</v>
      </c>
      <c r="EG209" s="42">
        <f t="shared" si="258"/>
        <v>1999678.59</v>
      </c>
      <c r="EH209" s="42">
        <f t="shared" si="258"/>
        <v>1637099.5049999999</v>
      </c>
      <c r="EI209" s="42">
        <f t="shared" si="258"/>
        <v>124946950.14</v>
      </c>
      <c r="EJ209" s="42">
        <f t="shared" si="258"/>
        <v>63685734.435000002</v>
      </c>
      <c r="EK209" s="42">
        <f t="shared" si="258"/>
        <v>4725247.8329999996</v>
      </c>
      <c r="EL209" s="42">
        <f t="shared" si="258"/>
        <v>3398721.12</v>
      </c>
      <c r="EM209" s="42">
        <f t="shared" si="258"/>
        <v>4011076.9080000003</v>
      </c>
      <c r="EN209" s="42">
        <f t="shared" si="258"/>
        <v>8066189.1309999982</v>
      </c>
      <c r="EO209" s="42">
        <f t="shared" si="258"/>
        <v>3404580.9839999997</v>
      </c>
      <c r="EP209" s="42">
        <f t="shared" si="258"/>
        <v>2801747.4750000001</v>
      </c>
      <c r="EQ209" s="42">
        <f t="shared" si="258"/>
        <v>16619306.787</v>
      </c>
      <c r="ER209" s="42">
        <f t="shared" si="258"/>
        <v>2803212.4410000001</v>
      </c>
      <c r="ES209" s="42">
        <f t="shared" si="258"/>
        <v>820380.96</v>
      </c>
      <c r="ET209" s="42">
        <f t="shared" si="258"/>
        <v>1441526.5439999998</v>
      </c>
      <c r="EU209" s="42">
        <f t="shared" si="258"/>
        <v>4301140.176</v>
      </c>
      <c r="EV209" s="42">
        <f t="shared" si="258"/>
        <v>472451.53499999997</v>
      </c>
      <c r="EW209" s="42">
        <f t="shared" si="258"/>
        <v>5693590.3589999992</v>
      </c>
      <c r="EX209" s="42">
        <f t="shared" si="258"/>
        <v>1874145.1670000001</v>
      </c>
      <c r="EY209" s="42">
        <f t="shared" si="258"/>
        <v>7644263.7240000004</v>
      </c>
      <c r="EZ209" s="42">
        <f t="shared" si="258"/>
        <v>896559.19200000004</v>
      </c>
      <c r="FA209" s="42">
        <f t="shared" si="258"/>
        <v>21611178.432</v>
      </c>
      <c r="FB209" s="42">
        <f t="shared" si="258"/>
        <v>2806142.3729999997</v>
      </c>
      <c r="FC209" s="42">
        <f t="shared" si="258"/>
        <v>19005003.917999998</v>
      </c>
      <c r="FD209" s="42">
        <f t="shared" si="258"/>
        <v>2625951.5550000002</v>
      </c>
      <c r="FE209" s="42">
        <f t="shared" si="258"/>
        <v>736877.89799999993</v>
      </c>
      <c r="FF209" s="42">
        <f t="shared" si="258"/>
        <v>1362418.38</v>
      </c>
      <c r="FG209" s="42">
        <f t="shared" si="258"/>
        <v>828438.27299999993</v>
      </c>
      <c r="FH209" s="42">
        <f t="shared" si="258"/>
        <v>669489.46199999994</v>
      </c>
      <c r="FI209" s="42">
        <f t="shared" si="258"/>
        <v>13245490.089</v>
      </c>
      <c r="FJ209" s="42">
        <f t="shared" si="258"/>
        <v>13078483.965</v>
      </c>
      <c r="FK209" s="42">
        <f t="shared" si="258"/>
        <v>15689785.859999999</v>
      </c>
      <c r="FL209" s="42">
        <f t="shared" si="258"/>
        <v>32822563.23</v>
      </c>
      <c r="FM209" s="42">
        <f t="shared" si="258"/>
        <v>23157450.044999998</v>
      </c>
      <c r="FN209" s="42">
        <f t="shared" si="258"/>
        <v>140897745.58700001</v>
      </c>
      <c r="FO209" s="42">
        <f t="shared" si="258"/>
        <v>7986262.1489999993</v>
      </c>
      <c r="FP209" s="42">
        <f t="shared" si="258"/>
        <v>16451568.18</v>
      </c>
      <c r="FQ209" s="42">
        <f t="shared" si="258"/>
        <v>5974863.8310000002</v>
      </c>
      <c r="FR209" s="42">
        <f t="shared" si="258"/>
        <v>1119234.024</v>
      </c>
      <c r="FS209" s="42">
        <f t="shared" si="258"/>
        <v>1251080.9640000002</v>
      </c>
      <c r="FT209" s="42">
        <f t="shared" si="258"/>
        <v>640922.625</v>
      </c>
      <c r="FU209" s="42">
        <f t="shared" si="258"/>
        <v>5673080.835</v>
      </c>
      <c r="FV209" s="42">
        <f t="shared" si="258"/>
        <v>5011648.6860000007</v>
      </c>
      <c r="FW209" s="42">
        <f t="shared" si="258"/>
        <v>1142673.48</v>
      </c>
      <c r="FX209" s="42">
        <f t="shared" si="258"/>
        <v>569139.29099999997</v>
      </c>
      <c r="FY209" s="42"/>
      <c r="FZ209" s="42">
        <f>SUM(C209:FX209)</f>
        <v>5984837588.7909985</v>
      </c>
      <c r="GA209" s="42"/>
      <c r="GB209" s="42"/>
      <c r="GC209" s="42"/>
      <c r="GD209" s="42"/>
      <c r="GE209" s="5"/>
      <c r="GF209" s="5"/>
      <c r="GG209" s="5"/>
      <c r="GH209" s="5"/>
      <c r="GI209" s="5"/>
      <c r="GJ209" s="5"/>
      <c r="GK209" s="5"/>
      <c r="GL209" s="5"/>
      <c r="GM209" s="5"/>
    </row>
    <row r="210" spans="1:195" x14ac:dyDescent="0.2">
      <c r="A210" s="3" t="s">
        <v>541</v>
      </c>
      <c r="B210" s="2" t="s">
        <v>542</v>
      </c>
      <c r="C210" s="42">
        <f t="shared" ref="C210:BN210" si="259">IF(C185&gt;0,C185,999999999.99)</f>
        <v>126914050.12</v>
      </c>
      <c r="D210" s="42">
        <f t="shared" si="259"/>
        <v>999999999.99000001</v>
      </c>
      <c r="E210" s="42">
        <f t="shared" si="259"/>
        <v>160357363.02000001</v>
      </c>
      <c r="F210" s="42">
        <f t="shared" si="259"/>
        <v>999999999.99000001</v>
      </c>
      <c r="G210" s="42">
        <f t="shared" si="259"/>
        <v>999999999.99000001</v>
      </c>
      <c r="H210" s="42">
        <f t="shared" si="259"/>
        <v>999999999.99000001</v>
      </c>
      <c r="I210" s="42">
        <f t="shared" si="259"/>
        <v>308541135.87</v>
      </c>
      <c r="J210" s="42">
        <f t="shared" si="259"/>
        <v>22651124.57</v>
      </c>
      <c r="K210" s="42">
        <f t="shared" si="259"/>
        <v>999999999.99000001</v>
      </c>
      <c r="L210" s="42">
        <f t="shared" si="259"/>
        <v>34409513.659999996</v>
      </c>
      <c r="M210" s="42">
        <f t="shared" si="259"/>
        <v>16796019.379999999</v>
      </c>
      <c r="N210" s="42">
        <f t="shared" si="259"/>
        <v>999999999.99000001</v>
      </c>
      <c r="O210" s="42">
        <f t="shared" si="259"/>
        <v>999999999.99000001</v>
      </c>
      <c r="P210" s="42">
        <f t="shared" si="259"/>
        <v>999999999.99000001</v>
      </c>
      <c r="Q210" s="42">
        <f t="shared" si="259"/>
        <v>2333582150.6300001</v>
      </c>
      <c r="R210" s="42">
        <f t="shared" si="259"/>
        <v>999999999.99000001</v>
      </c>
      <c r="S210" s="42">
        <f t="shared" si="259"/>
        <v>14041051.720000001</v>
      </c>
      <c r="T210" s="42">
        <f t="shared" si="259"/>
        <v>999999999.99000001</v>
      </c>
      <c r="U210" s="42">
        <f t="shared" si="259"/>
        <v>999999999.99000001</v>
      </c>
      <c r="V210" s="42">
        <f t="shared" si="259"/>
        <v>999999999.99000001</v>
      </c>
      <c r="W210" s="43">
        <f t="shared" si="259"/>
        <v>999999999.99000001</v>
      </c>
      <c r="X210" s="42">
        <f t="shared" si="259"/>
        <v>999999999.99000001</v>
      </c>
      <c r="Y210" s="42">
        <f t="shared" si="259"/>
        <v>4305077.72</v>
      </c>
      <c r="Z210" s="42">
        <f t="shared" si="259"/>
        <v>999999999.99000001</v>
      </c>
      <c r="AA210" s="42">
        <f t="shared" si="259"/>
        <v>999999999.99000001</v>
      </c>
      <c r="AB210" s="42">
        <f t="shared" si="259"/>
        <v>999999999.99000001</v>
      </c>
      <c r="AC210" s="42">
        <f t="shared" si="259"/>
        <v>999999999.99000001</v>
      </c>
      <c r="AD210" s="42">
        <f t="shared" si="259"/>
        <v>999999999.99000001</v>
      </c>
      <c r="AE210" s="42">
        <f t="shared" si="259"/>
        <v>999999999.99000001</v>
      </c>
      <c r="AF210" s="42">
        <f t="shared" si="259"/>
        <v>999999999.99000001</v>
      </c>
      <c r="AG210" s="42">
        <f t="shared" si="259"/>
        <v>999999999.99000001</v>
      </c>
      <c r="AH210" s="42">
        <f t="shared" si="259"/>
        <v>9341706.2200000007</v>
      </c>
      <c r="AI210" s="42">
        <f t="shared" si="259"/>
        <v>999999999.99000001</v>
      </c>
      <c r="AJ210" s="42">
        <f t="shared" si="259"/>
        <v>999999999.99000001</v>
      </c>
      <c r="AK210" s="42">
        <f t="shared" si="259"/>
        <v>999999999.99000001</v>
      </c>
      <c r="AL210" s="42">
        <f t="shared" si="259"/>
        <v>999999999.99000001</v>
      </c>
      <c r="AM210" s="42">
        <f t="shared" si="259"/>
        <v>4004526.44</v>
      </c>
      <c r="AN210" s="42">
        <f t="shared" si="259"/>
        <v>999999999.99000001</v>
      </c>
      <c r="AO210" s="42">
        <f t="shared" si="259"/>
        <v>63123569.659999996</v>
      </c>
      <c r="AP210" s="42">
        <f t="shared" si="259"/>
        <v>9824266028.3500004</v>
      </c>
      <c r="AQ210" s="42">
        <f t="shared" si="259"/>
        <v>999999999.99000001</v>
      </c>
      <c r="AR210" s="42">
        <f t="shared" si="259"/>
        <v>999999999.99000001</v>
      </c>
      <c r="AS210" s="42">
        <f t="shared" si="259"/>
        <v>999999999.99000001</v>
      </c>
      <c r="AT210" s="42">
        <f t="shared" si="259"/>
        <v>999999999.99000001</v>
      </c>
      <c r="AU210" s="42">
        <f t="shared" si="259"/>
        <v>999999999.99000001</v>
      </c>
      <c r="AV210" s="42">
        <f t="shared" si="259"/>
        <v>999999999.99000001</v>
      </c>
      <c r="AW210" s="42">
        <f t="shared" si="259"/>
        <v>999999999.99000001</v>
      </c>
      <c r="AX210" s="42">
        <f t="shared" si="259"/>
        <v>999999999.99000001</v>
      </c>
      <c r="AY210" s="42">
        <f t="shared" si="259"/>
        <v>5069657.1500000004</v>
      </c>
      <c r="AZ210" s="42">
        <f t="shared" si="259"/>
        <v>240399515.58000001</v>
      </c>
      <c r="BA210" s="42">
        <f t="shared" si="259"/>
        <v>999999999.99000001</v>
      </c>
      <c r="BB210" s="42">
        <f t="shared" si="259"/>
        <v>999999999.99000001</v>
      </c>
      <c r="BC210" s="42">
        <f t="shared" si="259"/>
        <v>1224275346.8800001</v>
      </c>
      <c r="BD210" s="42">
        <f t="shared" si="259"/>
        <v>999999999.99000001</v>
      </c>
      <c r="BE210" s="42">
        <f t="shared" si="259"/>
        <v>999999999.99000001</v>
      </c>
      <c r="BF210" s="42">
        <f t="shared" si="259"/>
        <v>999999999.99000001</v>
      </c>
      <c r="BG210" s="42">
        <f t="shared" si="259"/>
        <v>9031683.7599999998</v>
      </c>
      <c r="BH210" s="42">
        <f t="shared" si="259"/>
        <v>999999999.99000001</v>
      </c>
      <c r="BI210" s="42">
        <f t="shared" si="259"/>
        <v>999999999.99000001</v>
      </c>
      <c r="BJ210" s="42">
        <f t="shared" si="259"/>
        <v>999999999.99000001</v>
      </c>
      <c r="BK210" s="42">
        <f t="shared" si="259"/>
        <v>999999999.99000001</v>
      </c>
      <c r="BL210" s="42">
        <f t="shared" si="259"/>
        <v>999999999.99000001</v>
      </c>
      <c r="BM210" s="42">
        <f t="shared" si="259"/>
        <v>999999999.99000001</v>
      </c>
      <c r="BN210" s="42">
        <f t="shared" si="259"/>
        <v>43224758.939999998</v>
      </c>
      <c r="BO210" s="42">
        <f t="shared" ref="BO210:DZ210" si="260">IF(BO185&gt;0,BO185,999999999.99)</f>
        <v>15024921.82</v>
      </c>
      <c r="BP210" s="42">
        <f t="shared" si="260"/>
        <v>999999999.99000001</v>
      </c>
      <c r="BQ210" s="42">
        <f t="shared" si="260"/>
        <v>77092415.769999996</v>
      </c>
      <c r="BR210" s="42">
        <f t="shared" si="260"/>
        <v>56904859.299999997</v>
      </c>
      <c r="BS210" s="42">
        <f t="shared" si="260"/>
        <v>10564133.109999999</v>
      </c>
      <c r="BT210" s="42">
        <f t="shared" si="260"/>
        <v>999999999.99000001</v>
      </c>
      <c r="BU210" s="42">
        <f t="shared" si="260"/>
        <v>999999999.99000001</v>
      </c>
      <c r="BV210" s="42">
        <f t="shared" si="260"/>
        <v>999999999.99000001</v>
      </c>
      <c r="BW210" s="42">
        <f t="shared" si="260"/>
        <v>999999999.99000001</v>
      </c>
      <c r="BX210" s="42">
        <f t="shared" si="260"/>
        <v>999999999.99000001</v>
      </c>
      <c r="BY210" s="42">
        <f t="shared" si="260"/>
        <v>4600177.88</v>
      </c>
      <c r="BZ210" s="42">
        <f t="shared" si="260"/>
        <v>999999999.99000001</v>
      </c>
      <c r="CA210" s="42">
        <f t="shared" si="260"/>
        <v>999999999.99000001</v>
      </c>
      <c r="CB210" s="42">
        <f t="shared" si="260"/>
        <v>999999999.99000001</v>
      </c>
      <c r="CC210" s="42">
        <f t="shared" si="260"/>
        <v>999999999.99000001</v>
      </c>
      <c r="CD210" s="42">
        <f t="shared" si="260"/>
        <v>999999999.99000001</v>
      </c>
      <c r="CE210" s="42">
        <f t="shared" si="260"/>
        <v>999999999.99000001</v>
      </c>
      <c r="CF210" s="42">
        <f t="shared" si="260"/>
        <v>999999999.99000001</v>
      </c>
      <c r="CG210" s="42">
        <f t="shared" si="260"/>
        <v>999999999.99000001</v>
      </c>
      <c r="CH210" s="42">
        <f t="shared" si="260"/>
        <v>999999999.99000001</v>
      </c>
      <c r="CI210" s="42">
        <f t="shared" si="260"/>
        <v>6087910.2300000004</v>
      </c>
      <c r="CJ210" s="42">
        <f t="shared" si="260"/>
        <v>10502403.310000001</v>
      </c>
      <c r="CK210" s="42">
        <f t="shared" si="260"/>
        <v>999999999.99000001</v>
      </c>
      <c r="CL210" s="42">
        <f t="shared" si="260"/>
        <v>999999999.99000001</v>
      </c>
      <c r="CM210" s="42">
        <f t="shared" si="260"/>
        <v>7008186.6100000003</v>
      </c>
      <c r="CN210" s="42">
        <f t="shared" si="260"/>
        <v>999999999.99000001</v>
      </c>
      <c r="CO210" s="42">
        <f t="shared" si="260"/>
        <v>999999999.99000001</v>
      </c>
      <c r="CP210" s="42">
        <f t="shared" si="260"/>
        <v>999999999.99000001</v>
      </c>
      <c r="CQ210" s="42">
        <f t="shared" si="260"/>
        <v>13209865.390000001</v>
      </c>
      <c r="CR210" s="42">
        <f t="shared" si="260"/>
        <v>999999999.99000001</v>
      </c>
      <c r="CS210" s="42">
        <f t="shared" si="260"/>
        <v>999999999.99000001</v>
      </c>
      <c r="CT210" s="42">
        <f t="shared" si="260"/>
        <v>999999999.99000001</v>
      </c>
      <c r="CU210" s="42">
        <f t="shared" si="260"/>
        <v>999999999.99000001</v>
      </c>
      <c r="CV210" s="42">
        <f t="shared" si="260"/>
        <v>999999999.99000001</v>
      </c>
      <c r="CW210" s="42">
        <f t="shared" si="260"/>
        <v>999999999.99000001</v>
      </c>
      <c r="CX210" s="42">
        <f t="shared" si="260"/>
        <v>999999999.99000001</v>
      </c>
      <c r="CY210" s="42">
        <f t="shared" si="260"/>
        <v>999999999.99000001</v>
      </c>
      <c r="CZ210" s="42">
        <f t="shared" si="260"/>
        <v>22955641.52</v>
      </c>
      <c r="DA210" s="42">
        <f t="shared" si="260"/>
        <v>999999999.99000001</v>
      </c>
      <c r="DB210" s="42">
        <f t="shared" si="260"/>
        <v>999999999.99000001</v>
      </c>
      <c r="DC210" s="42">
        <f t="shared" si="260"/>
        <v>999999999.99000001</v>
      </c>
      <c r="DD210" s="42">
        <f t="shared" si="260"/>
        <v>999999999.99000001</v>
      </c>
      <c r="DE210" s="42">
        <f t="shared" si="260"/>
        <v>999999999.99000001</v>
      </c>
      <c r="DF210" s="42">
        <f t="shared" si="260"/>
        <v>561749960.36000001</v>
      </c>
      <c r="DG210" s="42">
        <f t="shared" si="260"/>
        <v>999999999.99000001</v>
      </c>
      <c r="DH210" s="42">
        <f t="shared" si="260"/>
        <v>21276303.140000001</v>
      </c>
      <c r="DI210" s="42">
        <f t="shared" si="260"/>
        <v>30635269.07</v>
      </c>
      <c r="DJ210" s="42">
        <f t="shared" si="260"/>
        <v>999999999.99000001</v>
      </c>
      <c r="DK210" s="42">
        <f t="shared" si="260"/>
        <v>999999999.99000001</v>
      </c>
      <c r="DL210" s="42">
        <f t="shared" si="260"/>
        <v>91188702.219999999</v>
      </c>
      <c r="DM210" s="42">
        <f t="shared" si="260"/>
        <v>999999999.99000001</v>
      </c>
      <c r="DN210" s="42">
        <f t="shared" si="260"/>
        <v>14420183.07</v>
      </c>
      <c r="DO210" s="42">
        <f t="shared" si="260"/>
        <v>36284641.549999997</v>
      </c>
      <c r="DP210" s="42">
        <f t="shared" si="260"/>
        <v>999999999.99000001</v>
      </c>
      <c r="DQ210" s="42">
        <f t="shared" si="260"/>
        <v>4289758.1900000004</v>
      </c>
      <c r="DR210" s="42">
        <f t="shared" si="260"/>
        <v>13166723.92</v>
      </c>
      <c r="DS210" s="42">
        <f t="shared" si="260"/>
        <v>7399466.7199999997</v>
      </c>
      <c r="DT210" s="42">
        <f t="shared" si="260"/>
        <v>999999999.99000001</v>
      </c>
      <c r="DU210" s="42">
        <f t="shared" si="260"/>
        <v>999999999.99000001</v>
      </c>
      <c r="DV210" s="42">
        <f t="shared" si="260"/>
        <v>999999999.99000001</v>
      </c>
      <c r="DW210" s="42">
        <f t="shared" si="260"/>
        <v>999999999.99000001</v>
      </c>
      <c r="DX210" s="42">
        <f t="shared" si="260"/>
        <v>999999999.99000001</v>
      </c>
      <c r="DY210" s="42">
        <f t="shared" si="260"/>
        <v>999999999.99000001</v>
      </c>
      <c r="DZ210" s="42">
        <f t="shared" si="260"/>
        <v>999999999.99000001</v>
      </c>
      <c r="EA210" s="42">
        <f t="shared" ref="EA210:FU210" si="261">IF(EA185&gt;0,EA185,999999999.99)</f>
        <v>999999999.99000001</v>
      </c>
      <c r="EB210" s="42">
        <f t="shared" si="261"/>
        <v>4940331.66</v>
      </c>
      <c r="EC210" s="42">
        <f t="shared" si="261"/>
        <v>999999999.99000001</v>
      </c>
      <c r="ED210" s="42">
        <f t="shared" si="261"/>
        <v>999999999.99000001</v>
      </c>
      <c r="EE210" s="42">
        <f t="shared" si="261"/>
        <v>999999999.99000001</v>
      </c>
      <c r="EF210" s="42">
        <f t="shared" si="261"/>
        <v>15600638.85</v>
      </c>
      <c r="EG210" s="42">
        <f t="shared" si="261"/>
        <v>999999999.99000001</v>
      </c>
      <c r="EH210" s="42">
        <f t="shared" si="261"/>
        <v>999999999.99000001</v>
      </c>
      <c r="EI210" s="42">
        <f t="shared" si="261"/>
        <v>543820357</v>
      </c>
      <c r="EJ210" s="42">
        <f t="shared" si="261"/>
        <v>999999999.99000001</v>
      </c>
      <c r="EK210" s="42">
        <f t="shared" si="261"/>
        <v>999999999.99000001</v>
      </c>
      <c r="EL210" s="42">
        <f t="shared" si="261"/>
        <v>999999999.99000001</v>
      </c>
      <c r="EM210" s="42">
        <f t="shared" si="261"/>
        <v>4635288.88</v>
      </c>
      <c r="EN210" s="42">
        <f t="shared" si="261"/>
        <v>10199963.25</v>
      </c>
      <c r="EO210" s="42">
        <f t="shared" si="261"/>
        <v>999999999.99000001</v>
      </c>
      <c r="EP210" s="42">
        <f t="shared" si="261"/>
        <v>999999999.99000001</v>
      </c>
      <c r="EQ210" s="42">
        <f t="shared" si="261"/>
        <v>999999999.99000001</v>
      </c>
      <c r="ER210" s="42">
        <f t="shared" si="261"/>
        <v>999999999.99000001</v>
      </c>
      <c r="ES210" s="42">
        <f t="shared" si="261"/>
        <v>999999999.99000001</v>
      </c>
      <c r="ET210" s="42">
        <f t="shared" si="261"/>
        <v>999999999.99000001</v>
      </c>
      <c r="EU210" s="42">
        <f t="shared" si="261"/>
        <v>5136545.38</v>
      </c>
      <c r="EV210" s="42">
        <f t="shared" si="261"/>
        <v>999999999.99000001</v>
      </c>
      <c r="EW210" s="42">
        <f t="shared" si="261"/>
        <v>999999999.99000001</v>
      </c>
      <c r="EX210" s="42">
        <f t="shared" si="261"/>
        <v>999999999.99000001</v>
      </c>
      <c r="EY210" s="42">
        <f t="shared" si="261"/>
        <v>8029438.3200000003</v>
      </c>
      <c r="EZ210" s="42">
        <f t="shared" si="261"/>
        <v>999999999.99000001</v>
      </c>
      <c r="FA210" s="42">
        <f t="shared" si="261"/>
        <v>999999999.99000001</v>
      </c>
      <c r="FB210" s="42">
        <f t="shared" si="261"/>
        <v>999999999.99000001</v>
      </c>
      <c r="FC210" s="42">
        <f t="shared" si="261"/>
        <v>999999999.99000001</v>
      </c>
      <c r="FD210" s="42">
        <f t="shared" si="261"/>
        <v>999999999.99000001</v>
      </c>
      <c r="FE210" s="42">
        <f t="shared" si="261"/>
        <v>999999999.99000001</v>
      </c>
      <c r="FF210" s="42">
        <f t="shared" si="261"/>
        <v>999999999.99000001</v>
      </c>
      <c r="FG210" s="42">
        <f t="shared" si="261"/>
        <v>999999999.99000001</v>
      </c>
      <c r="FH210" s="42">
        <f t="shared" si="261"/>
        <v>999999999.99000001</v>
      </c>
      <c r="FI210" s="42">
        <f t="shared" si="261"/>
        <v>18752916.800000001</v>
      </c>
      <c r="FJ210" s="42">
        <f t="shared" si="261"/>
        <v>999999999.99000001</v>
      </c>
      <c r="FK210" s="42">
        <f t="shared" si="261"/>
        <v>22097227.41</v>
      </c>
      <c r="FL210" s="42">
        <f t="shared" si="261"/>
        <v>999999999.99000001</v>
      </c>
      <c r="FM210" s="42">
        <f t="shared" si="261"/>
        <v>999999999.99000001</v>
      </c>
      <c r="FN210" s="42">
        <f t="shared" si="261"/>
        <v>614690092.63</v>
      </c>
      <c r="FO210" s="42">
        <f t="shared" si="261"/>
        <v>999999999.99000001</v>
      </c>
      <c r="FP210" s="42">
        <f t="shared" si="261"/>
        <v>26040478.32</v>
      </c>
      <c r="FQ210" s="42">
        <f t="shared" si="261"/>
        <v>7305364.6100000003</v>
      </c>
      <c r="FR210" s="42">
        <f t="shared" si="261"/>
        <v>999999999.99000001</v>
      </c>
      <c r="FS210" s="42">
        <f t="shared" si="261"/>
        <v>999999999.99000001</v>
      </c>
      <c r="FT210" s="42">
        <f t="shared" si="261"/>
        <v>999999999.99000001</v>
      </c>
      <c r="FU210" s="42">
        <f t="shared" si="261"/>
        <v>7261751.25</v>
      </c>
      <c r="FV210" s="42">
        <f>IF(FV185&gt;0,FV185,999999999.99)</f>
        <v>5966373.2999999998</v>
      </c>
      <c r="FW210" s="42">
        <f>IF(FW185&gt;0,FW185,999999999.99)</f>
        <v>999999999.99000001</v>
      </c>
      <c r="FX210" s="42">
        <f>IF(FX185&gt;0,FX185,999999999.99)</f>
        <v>999999999.99000001</v>
      </c>
      <c r="FY210" s="42"/>
      <c r="FZ210" s="42"/>
      <c r="GA210" s="42"/>
      <c r="GB210" s="42"/>
      <c r="GC210" s="42"/>
      <c r="GD210" s="42"/>
      <c r="GE210" s="5"/>
      <c r="GF210" s="5"/>
      <c r="GG210" s="5"/>
      <c r="GH210" s="5"/>
      <c r="GI210" s="5"/>
      <c r="GJ210" s="5"/>
      <c r="GK210" s="5"/>
      <c r="GL210" s="5"/>
      <c r="GM210" s="5"/>
    </row>
    <row r="211" spans="1:195" x14ac:dyDescent="0.2">
      <c r="A211" s="44"/>
      <c r="B211" s="2" t="s">
        <v>543</v>
      </c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3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  <c r="DB211" s="42"/>
      <c r="DC211" s="42"/>
      <c r="DD211" s="42"/>
      <c r="DE211" s="42"/>
      <c r="DF211" s="42"/>
      <c r="DG211" s="42"/>
      <c r="DH211" s="42"/>
      <c r="DI211" s="42"/>
      <c r="DJ211" s="42"/>
      <c r="DK211" s="42"/>
      <c r="DL211" s="42"/>
      <c r="DM211" s="42"/>
      <c r="DN211" s="42"/>
      <c r="DO211" s="42"/>
      <c r="DP211" s="42"/>
      <c r="DQ211" s="42"/>
      <c r="DR211" s="42"/>
      <c r="DS211" s="42"/>
      <c r="DT211" s="42"/>
      <c r="DU211" s="42"/>
      <c r="DV211" s="42"/>
      <c r="DW211" s="42"/>
      <c r="DX211" s="42"/>
      <c r="DY211" s="42"/>
      <c r="DZ211" s="42"/>
      <c r="EA211" s="42"/>
      <c r="EB211" s="42"/>
      <c r="EC211" s="42"/>
      <c r="ED211" s="42"/>
      <c r="EE211" s="42"/>
      <c r="EF211" s="42"/>
      <c r="EG211" s="42"/>
      <c r="EH211" s="42"/>
      <c r="EI211" s="42"/>
      <c r="EJ211" s="42"/>
      <c r="EK211" s="42"/>
      <c r="EL211" s="42"/>
      <c r="EM211" s="42"/>
      <c r="EN211" s="42"/>
      <c r="EO211" s="42"/>
      <c r="EP211" s="42"/>
      <c r="EQ211" s="42"/>
      <c r="ER211" s="42"/>
      <c r="ES211" s="42"/>
      <c r="ET211" s="42"/>
      <c r="EU211" s="42"/>
      <c r="EV211" s="42"/>
      <c r="EW211" s="42"/>
      <c r="EX211" s="42"/>
      <c r="EY211" s="42"/>
      <c r="EZ211" s="42"/>
      <c r="FA211" s="42"/>
      <c r="FB211" s="42"/>
      <c r="FC211" s="42"/>
      <c r="FD211" s="42"/>
      <c r="FE211" s="42"/>
      <c r="FF211" s="42"/>
      <c r="FG211" s="42"/>
      <c r="FH211" s="42"/>
      <c r="FI211" s="42"/>
      <c r="FJ211" s="42"/>
      <c r="FK211" s="42"/>
      <c r="FL211" s="42"/>
      <c r="FM211" s="42"/>
      <c r="FN211" s="42"/>
      <c r="FO211" s="42"/>
      <c r="FP211" s="42"/>
      <c r="FQ211" s="42"/>
      <c r="FR211" s="42"/>
      <c r="FS211" s="42"/>
      <c r="FT211" s="42"/>
      <c r="FU211" s="42"/>
      <c r="FV211" s="42"/>
      <c r="FW211" s="42"/>
      <c r="FX211" s="42"/>
      <c r="FY211" s="42"/>
      <c r="FZ211" s="42"/>
      <c r="GA211" s="42"/>
      <c r="GB211" s="42"/>
      <c r="GC211" s="42"/>
      <c r="GD211" s="42"/>
      <c r="GE211" s="5"/>
      <c r="GF211" s="5"/>
      <c r="GG211" s="5"/>
      <c r="GH211" s="5"/>
      <c r="GI211" s="5"/>
      <c r="GJ211" s="5"/>
      <c r="GK211" s="5"/>
      <c r="GL211" s="5"/>
      <c r="GM211" s="5"/>
    </row>
    <row r="212" spans="1:195" x14ac:dyDescent="0.2">
      <c r="A212" s="44"/>
      <c r="B212" s="2" t="s">
        <v>544</v>
      </c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3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  <c r="DB212" s="42"/>
      <c r="DC212" s="42"/>
      <c r="DD212" s="42"/>
      <c r="DE212" s="42"/>
      <c r="DF212" s="42"/>
      <c r="DG212" s="42"/>
      <c r="DH212" s="42"/>
      <c r="DI212" s="42"/>
      <c r="DJ212" s="42"/>
      <c r="DK212" s="42"/>
      <c r="DL212" s="42"/>
      <c r="DM212" s="42"/>
      <c r="DN212" s="42"/>
      <c r="DO212" s="42"/>
      <c r="DP212" s="42"/>
      <c r="DQ212" s="42"/>
      <c r="DR212" s="42"/>
      <c r="DS212" s="42"/>
      <c r="DT212" s="42"/>
      <c r="DU212" s="42"/>
      <c r="DV212" s="42"/>
      <c r="DW212" s="42"/>
      <c r="DX212" s="42"/>
      <c r="DY212" s="42"/>
      <c r="DZ212" s="42"/>
      <c r="EA212" s="42"/>
      <c r="EB212" s="42"/>
      <c r="EC212" s="42"/>
      <c r="ED212" s="42"/>
      <c r="EE212" s="42"/>
      <c r="EF212" s="42"/>
      <c r="EG212" s="42"/>
      <c r="EH212" s="42"/>
      <c r="EI212" s="42"/>
      <c r="EJ212" s="42"/>
      <c r="EK212" s="42"/>
      <c r="EL212" s="42"/>
      <c r="EM212" s="42"/>
      <c r="EN212" s="42"/>
      <c r="EO212" s="42"/>
      <c r="EP212" s="42"/>
      <c r="EQ212" s="42"/>
      <c r="ER212" s="42"/>
      <c r="ES212" s="42"/>
      <c r="ET212" s="42"/>
      <c r="EU212" s="42"/>
      <c r="EV212" s="42"/>
      <c r="EW212" s="42"/>
      <c r="EX212" s="42"/>
      <c r="EY212" s="42"/>
      <c r="EZ212" s="42"/>
      <c r="FA212" s="42"/>
      <c r="FB212" s="42"/>
      <c r="FC212" s="42"/>
      <c r="FD212" s="42"/>
      <c r="FE212" s="42"/>
      <c r="FF212" s="42"/>
      <c r="FG212" s="42"/>
      <c r="FH212" s="42"/>
      <c r="FI212" s="42"/>
      <c r="FJ212" s="42"/>
      <c r="FK212" s="42"/>
      <c r="FL212" s="42"/>
      <c r="FM212" s="42"/>
      <c r="FN212" s="42"/>
      <c r="FO212" s="42"/>
      <c r="FP212" s="42"/>
      <c r="FQ212" s="42"/>
      <c r="FR212" s="42"/>
      <c r="FS212" s="42"/>
      <c r="FT212" s="42"/>
      <c r="FU212" s="42"/>
      <c r="FV212" s="42"/>
      <c r="FW212" s="42"/>
      <c r="FX212" s="42"/>
      <c r="FY212" s="42"/>
      <c r="FZ212" s="42"/>
      <c r="GA212" s="42"/>
      <c r="GB212" s="42"/>
      <c r="GC212" s="42"/>
      <c r="GD212" s="42"/>
      <c r="GE212" s="5"/>
      <c r="GF212" s="5"/>
      <c r="GG212" s="5"/>
      <c r="GH212" s="5"/>
      <c r="GI212" s="5"/>
      <c r="GJ212" s="5"/>
      <c r="GK212" s="5"/>
      <c r="GL212" s="5"/>
      <c r="GM212" s="5"/>
    </row>
    <row r="213" spans="1:195" x14ac:dyDescent="0.2">
      <c r="A213" s="3" t="s">
        <v>545</v>
      </c>
      <c r="B213" s="2" t="s">
        <v>546</v>
      </c>
      <c r="C213" s="42">
        <f>MIN(C210,MAX(C208,C209))</f>
        <v>59462667.25</v>
      </c>
      <c r="D213" s="42">
        <f t="shared" ref="D213:BO213" si="262">MIN(D210,MAX(D208,D209))</f>
        <v>325353455.78999996</v>
      </c>
      <c r="E213" s="42">
        <f t="shared" si="262"/>
        <v>61026043.140000001</v>
      </c>
      <c r="F213" s="42">
        <f t="shared" si="262"/>
        <v>119028346.26000001</v>
      </c>
      <c r="G213" s="42">
        <f t="shared" si="262"/>
        <v>8165089.1999999993</v>
      </c>
      <c r="H213" s="42">
        <f t="shared" si="262"/>
        <v>7534998.8700000001</v>
      </c>
      <c r="I213" s="42">
        <f t="shared" si="262"/>
        <v>101200300.09999999</v>
      </c>
      <c r="J213" s="42">
        <f t="shared" si="262"/>
        <v>15910665.210000001</v>
      </c>
      <c r="K213" s="42">
        <f t="shared" si="262"/>
        <v>3007785.41</v>
      </c>
      <c r="L213" s="42">
        <f t="shared" si="262"/>
        <v>22485186.109999999</v>
      </c>
      <c r="M213" s="42">
        <f t="shared" si="262"/>
        <v>13229697.27</v>
      </c>
      <c r="N213" s="42">
        <f t="shared" si="262"/>
        <v>385059051.25999999</v>
      </c>
      <c r="O213" s="42">
        <f t="shared" si="262"/>
        <v>110553359.7</v>
      </c>
      <c r="P213" s="42">
        <f t="shared" si="262"/>
        <v>2332999.5100000002</v>
      </c>
      <c r="Q213" s="42">
        <f t="shared" si="262"/>
        <v>298388594.31</v>
      </c>
      <c r="R213" s="42">
        <f t="shared" si="262"/>
        <v>4432677.09</v>
      </c>
      <c r="S213" s="42">
        <f t="shared" si="262"/>
        <v>11312963.59</v>
      </c>
      <c r="T213" s="42">
        <f t="shared" si="262"/>
        <v>1894676.06</v>
      </c>
      <c r="U213" s="42">
        <f t="shared" si="262"/>
        <v>918986.23</v>
      </c>
      <c r="V213" s="42">
        <f t="shared" si="262"/>
        <v>2780679.44</v>
      </c>
      <c r="W213" s="43">
        <f t="shared" si="262"/>
        <v>1915003.09</v>
      </c>
      <c r="X213" s="42">
        <f t="shared" si="262"/>
        <v>722103.46</v>
      </c>
      <c r="Y213" s="42">
        <f t="shared" si="262"/>
        <v>4305077.72</v>
      </c>
      <c r="Z213" s="42">
        <f t="shared" si="262"/>
        <v>2705045.9099999997</v>
      </c>
      <c r="AA213" s="42">
        <f t="shared" si="262"/>
        <v>205454765.85999998</v>
      </c>
      <c r="AB213" s="42">
        <f t="shared" si="262"/>
        <v>216944133.41</v>
      </c>
      <c r="AC213" s="42">
        <f t="shared" si="262"/>
        <v>7332905.1600000001</v>
      </c>
      <c r="AD213" s="42">
        <f t="shared" si="262"/>
        <v>8317374.0299999993</v>
      </c>
      <c r="AE213" s="42">
        <f t="shared" si="262"/>
        <v>1515681.24</v>
      </c>
      <c r="AF213" s="42">
        <f t="shared" si="262"/>
        <v>2228893.06</v>
      </c>
      <c r="AG213" s="42">
        <f t="shared" si="262"/>
        <v>7238202.6799999997</v>
      </c>
      <c r="AH213" s="42">
        <f t="shared" si="262"/>
        <v>7933860.5800000001</v>
      </c>
      <c r="AI213" s="42">
        <f t="shared" si="262"/>
        <v>3183897.67</v>
      </c>
      <c r="AJ213" s="42">
        <f t="shared" si="262"/>
        <v>2751052.34</v>
      </c>
      <c r="AK213" s="42">
        <f t="shared" si="262"/>
        <v>2574411.9899999998</v>
      </c>
      <c r="AL213" s="42">
        <f t="shared" si="262"/>
        <v>2921693.29</v>
      </c>
      <c r="AM213" s="42">
        <f t="shared" si="262"/>
        <v>4004526.44</v>
      </c>
      <c r="AN213" s="42">
        <f t="shared" si="262"/>
        <v>3744011.92</v>
      </c>
      <c r="AO213" s="42">
        <f t="shared" si="262"/>
        <v>36956380.719999999</v>
      </c>
      <c r="AP213" s="42">
        <f t="shared" si="262"/>
        <v>631431226.20999992</v>
      </c>
      <c r="AQ213" s="42">
        <f t="shared" si="262"/>
        <v>2895538.27</v>
      </c>
      <c r="AR213" s="42">
        <f t="shared" si="262"/>
        <v>453902836.04999995</v>
      </c>
      <c r="AS213" s="42">
        <f t="shared" si="262"/>
        <v>50366921.449999996</v>
      </c>
      <c r="AT213" s="42">
        <f t="shared" si="262"/>
        <v>19073047.760000002</v>
      </c>
      <c r="AU213" s="42">
        <f t="shared" si="262"/>
        <v>3549118.73</v>
      </c>
      <c r="AV213" s="42">
        <f t="shared" si="262"/>
        <v>3154651.62</v>
      </c>
      <c r="AW213" s="42">
        <f t="shared" si="262"/>
        <v>2669604.1</v>
      </c>
      <c r="AX213" s="42">
        <f t="shared" si="262"/>
        <v>683020.77999999991</v>
      </c>
      <c r="AY213" s="42">
        <f t="shared" si="262"/>
        <v>4929037.4800000004</v>
      </c>
      <c r="AZ213" s="42">
        <f t="shared" si="262"/>
        <v>81060553.640000001</v>
      </c>
      <c r="BA213" s="42">
        <f t="shared" si="262"/>
        <v>63465013.630000003</v>
      </c>
      <c r="BB213" s="42">
        <f t="shared" si="262"/>
        <v>53634602.708999999</v>
      </c>
      <c r="BC213" s="42">
        <f t="shared" si="262"/>
        <v>228994864.12</v>
      </c>
      <c r="BD213" s="42">
        <f t="shared" si="262"/>
        <v>32086417.815000001</v>
      </c>
      <c r="BE213" s="42">
        <f t="shared" si="262"/>
        <v>11142560.51</v>
      </c>
      <c r="BF213" s="42">
        <f t="shared" si="262"/>
        <v>166417528.55700001</v>
      </c>
      <c r="BG213" s="42">
        <f t="shared" si="262"/>
        <v>7863357.9100000001</v>
      </c>
      <c r="BH213" s="42">
        <f t="shared" si="262"/>
        <v>5404999.1699999999</v>
      </c>
      <c r="BI213" s="42">
        <f t="shared" si="262"/>
        <v>2779367.3400000003</v>
      </c>
      <c r="BJ213" s="42">
        <f t="shared" si="262"/>
        <v>42235702.263000004</v>
      </c>
      <c r="BK213" s="42">
        <f t="shared" si="262"/>
        <v>106628858.317</v>
      </c>
      <c r="BL213" s="42">
        <f t="shared" si="262"/>
        <v>2228513.59</v>
      </c>
      <c r="BM213" s="42">
        <f t="shared" si="262"/>
        <v>3092990.46</v>
      </c>
      <c r="BN213" s="42">
        <f t="shared" si="262"/>
        <v>27358972.533000004</v>
      </c>
      <c r="BO213" s="42">
        <f t="shared" si="262"/>
        <v>11897936.670000002</v>
      </c>
      <c r="BP213" s="42">
        <f t="shared" ref="BP213:EA213" si="263">MIN(BP210,MAX(BP208,BP209))</f>
        <v>2527194.3199999998</v>
      </c>
      <c r="BQ213" s="42">
        <f t="shared" si="263"/>
        <v>43445893.439999998</v>
      </c>
      <c r="BR213" s="42">
        <f t="shared" si="263"/>
        <v>33623188.670000002</v>
      </c>
      <c r="BS213" s="42">
        <f t="shared" si="263"/>
        <v>8980386.75</v>
      </c>
      <c r="BT213" s="42">
        <f t="shared" si="263"/>
        <v>3469301.56</v>
      </c>
      <c r="BU213" s="42">
        <f t="shared" si="263"/>
        <v>4029339.25</v>
      </c>
      <c r="BV213" s="42">
        <f t="shared" si="263"/>
        <v>9750743.129999999</v>
      </c>
      <c r="BW213" s="42">
        <f t="shared" si="263"/>
        <v>13302334.520000001</v>
      </c>
      <c r="BX213" s="42">
        <f t="shared" si="263"/>
        <v>1273732.1600000001</v>
      </c>
      <c r="BY213" s="42">
        <f t="shared" si="263"/>
        <v>4600177.88</v>
      </c>
      <c r="BZ213" s="42">
        <f t="shared" si="263"/>
        <v>2500323.4700000002</v>
      </c>
      <c r="CA213" s="42">
        <f t="shared" si="263"/>
        <v>2450173.7999999998</v>
      </c>
      <c r="CB213" s="42">
        <f t="shared" si="263"/>
        <v>608438275.54999995</v>
      </c>
      <c r="CC213" s="42">
        <f t="shared" si="263"/>
        <v>2119023.2600000002</v>
      </c>
      <c r="CD213" s="42">
        <f t="shared" si="263"/>
        <v>1122350.32</v>
      </c>
      <c r="CE213" s="42">
        <f t="shared" si="263"/>
        <v>1930658.19</v>
      </c>
      <c r="CF213" s="42">
        <f t="shared" si="263"/>
        <v>1642554.15</v>
      </c>
      <c r="CG213" s="42">
        <f t="shared" si="263"/>
        <v>2133226.75</v>
      </c>
      <c r="CH213" s="42">
        <f t="shared" si="263"/>
        <v>1708357.1199999999</v>
      </c>
      <c r="CI213" s="42">
        <f t="shared" si="263"/>
        <v>5657553.5300000003</v>
      </c>
      <c r="CJ213" s="42">
        <f t="shared" si="263"/>
        <v>8859151.5299999993</v>
      </c>
      <c r="CK213" s="42">
        <f t="shared" si="263"/>
        <v>36303425.710000001</v>
      </c>
      <c r="CL213" s="42">
        <f t="shared" si="263"/>
        <v>10559093.120000001</v>
      </c>
      <c r="CM213" s="42">
        <f t="shared" si="263"/>
        <v>6477999.25</v>
      </c>
      <c r="CN213" s="42">
        <f t="shared" si="263"/>
        <v>199623899.83299997</v>
      </c>
      <c r="CO213" s="42">
        <f t="shared" si="263"/>
        <v>109153125.154</v>
      </c>
      <c r="CP213" s="42">
        <f t="shared" si="263"/>
        <v>8884646.9299999997</v>
      </c>
      <c r="CQ213" s="42">
        <f t="shared" si="263"/>
        <v>10723527.039999999</v>
      </c>
      <c r="CR213" s="42">
        <f t="shared" si="263"/>
        <v>2362729.71</v>
      </c>
      <c r="CS213" s="42">
        <f t="shared" si="263"/>
        <v>3402047.3299999996</v>
      </c>
      <c r="CT213" s="42">
        <f t="shared" si="263"/>
        <v>1433593.62</v>
      </c>
      <c r="CU213" s="42">
        <f t="shared" si="263"/>
        <v>3107858.46</v>
      </c>
      <c r="CV213" s="42">
        <f t="shared" si="263"/>
        <v>787256.96</v>
      </c>
      <c r="CW213" s="42">
        <f t="shared" si="263"/>
        <v>2107031.7799999998</v>
      </c>
      <c r="CX213" s="42">
        <f t="shared" si="263"/>
        <v>3814640.0700000003</v>
      </c>
      <c r="CY213" s="42">
        <f t="shared" si="263"/>
        <v>1214957.3199999998</v>
      </c>
      <c r="CZ213" s="42">
        <f t="shared" si="263"/>
        <v>16603793.560000001</v>
      </c>
      <c r="DA213" s="42">
        <f t="shared" si="263"/>
        <v>2339961.3699999996</v>
      </c>
      <c r="DB213" s="42">
        <f t="shared" si="263"/>
        <v>3149050.0700000003</v>
      </c>
      <c r="DC213" s="42">
        <f t="shared" si="263"/>
        <v>2323106.7200000002</v>
      </c>
      <c r="DD213" s="42">
        <f t="shared" si="263"/>
        <v>1700257.5699999998</v>
      </c>
      <c r="DE213" s="42">
        <f t="shared" si="263"/>
        <v>4009875.83</v>
      </c>
      <c r="DF213" s="42">
        <f t="shared" si="263"/>
        <v>158126478.22999999</v>
      </c>
      <c r="DG213" s="42">
        <f t="shared" si="263"/>
        <v>1374864.17</v>
      </c>
      <c r="DH213" s="42">
        <f t="shared" si="263"/>
        <v>16092651.51</v>
      </c>
      <c r="DI213" s="42">
        <f t="shared" si="263"/>
        <v>20366352.080000002</v>
      </c>
      <c r="DJ213" s="42">
        <f t="shared" si="263"/>
        <v>5804119.5300000003</v>
      </c>
      <c r="DK213" s="42">
        <f t="shared" si="263"/>
        <v>3617294.55</v>
      </c>
      <c r="DL213" s="42">
        <f t="shared" si="263"/>
        <v>45780428.619999997</v>
      </c>
      <c r="DM213" s="42">
        <f t="shared" si="263"/>
        <v>3311086.4099999997</v>
      </c>
      <c r="DN213" s="42">
        <f t="shared" si="263"/>
        <v>11480225.779999999</v>
      </c>
      <c r="DO213" s="42">
        <f t="shared" si="263"/>
        <v>22915388.140000001</v>
      </c>
      <c r="DP213" s="42">
        <f t="shared" si="263"/>
        <v>2520765.63</v>
      </c>
      <c r="DQ213" s="42">
        <f t="shared" si="263"/>
        <v>4260389.74</v>
      </c>
      <c r="DR213" s="42">
        <f t="shared" si="263"/>
        <v>10609067.949999999</v>
      </c>
      <c r="DS213" s="42">
        <f t="shared" si="263"/>
        <v>6765023.9100000001</v>
      </c>
      <c r="DT213" s="42">
        <f t="shared" si="263"/>
        <v>2140364.39</v>
      </c>
      <c r="DU213" s="42">
        <f t="shared" si="263"/>
        <v>3633708.4499999997</v>
      </c>
      <c r="DV213" s="42">
        <f t="shared" si="263"/>
        <v>2507429.5999999996</v>
      </c>
      <c r="DW213" s="42">
        <f t="shared" si="263"/>
        <v>3395019.12</v>
      </c>
      <c r="DX213" s="42">
        <f t="shared" si="263"/>
        <v>2730375.5999999996</v>
      </c>
      <c r="DY213" s="42">
        <f t="shared" si="263"/>
        <v>3560472.23</v>
      </c>
      <c r="DZ213" s="42">
        <f t="shared" si="263"/>
        <v>8726901.6999999993</v>
      </c>
      <c r="EA213" s="42">
        <f t="shared" si="263"/>
        <v>4524732.43</v>
      </c>
      <c r="EB213" s="42">
        <f t="shared" ref="EB213:FX213" si="264">MIN(EB210,MAX(EB208,EB209))</f>
        <v>4775040.21</v>
      </c>
      <c r="EC213" s="42">
        <f t="shared" si="264"/>
        <v>2825282.08</v>
      </c>
      <c r="ED213" s="42">
        <f t="shared" si="264"/>
        <v>16500044.41</v>
      </c>
      <c r="EE213" s="42">
        <f t="shared" si="264"/>
        <v>2522099.4099999997</v>
      </c>
      <c r="EF213" s="42">
        <f t="shared" si="264"/>
        <v>12085837.689999999</v>
      </c>
      <c r="EG213" s="42">
        <f t="shared" si="264"/>
        <v>2740962.9099999997</v>
      </c>
      <c r="EH213" s="42">
        <f t="shared" si="264"/>
        <v>2529171.59</v>
      </c>
      <c r="EI213" s="42">
        <f t="shared" si="264"/>
        <v>130441162.75</v>
      </c>
      <c r="EJ213" s="42">
        <f t="shared" si="264"/>
        <v>63685734.435000002</v>
      </c>
      <c r="EK213" s="42">
        <f t="shared" si="264"/>
        <v>5147517.82</v>
      </c>
      <c r="EL213" s="42">
        <f t="shared" si="264"/>
        <v>3743902.1</v>
      </c>
      <c r="EM213" s="42">
        <f t="shared" si="264"/>
        <v>4548621.9700000007</v>
      </c>
      <c r="EN213" s="42">
        <f t="shared" si="264"/>
        <v>8696470.6600000001</v>
      </c>
      <c r="EO213" s="42">
        <f t="shared" si="264"/>
        <v>3799577.91</v>
      </c>
      <c r="EP213" s="42">
        <f t="shared" si="264"/>
        <v>3789459.18</v>
      </c>
      <c r="EQ213" s="42">
        <f t="shared" si="264"/>
        <v>17496798.779999997</v>
      </c>
      <c r="ER213" s="42">
        <f t="shared" si="264"/>
        <v>3814889.65</v>
      </c>
      <c r="ES213" s="42">
        <f t="shared" si="264"/>
        <v>1609605.46</v>
      </c>
      <c r="ET213" s="42">
        <f t="shared" si="264"/>
        <v>2695866.0799999996</v>
      </c>
      <c r="EU213" s="42">
        <f t="shared" si="264"/>
        <v>5136545.38</v>
      </c>
      <c r="EV213" s="42">
        <f t="shared" si="264"/>
        <v>1066792.3599999999</v>
      </c>
      <c r="EW213" s="42">
        <f t="shared" si="264"/>
        <v>8148684.9000000004</v>
      </c>
      <c r="EX213" s="42">
        <f t="shared" si="264"/>
        <v>3011268.6</v>
      </c>
      <c r="EY213" s="42">
        <f t="shared" si="264"/>
        <v>8020708.9299999997</v>
      </c>
      <c r="EZ213" s="42">
        <f t="shared" si="264"/>
        <v>1741225.15</v>
      </c>
      <c r="FA213" s="42">
        <f t="shared" si="264"/>
        <v>23693638.59</v>
      </c>
      <c r="FB213" s="42">
        <f t="shared" si="264"/>
        <v>3577818.83</v>
      </c>
      <c r="FC213" s="42">
        <f t="shared" si="264"/>
        <v>19127843.800000001</v>
      </c>
      <c r="FD213" s="42">
        <f t="shared" si="264"/>
        <v>3387746.29</v>
      </c>
      <c r="FE213" s="42">
        <f t="shared" si="264"/>
        <v>1466671.73</v>
      </c>
      <c r="FF213" s="42">
        <f t="shared" si="264"/>
        <v>2352846.5500000003</v>
      </c>
      <c r="FG213" s="42">
        <f t="shared" si="264"/>
        <v>1636740.32</v>
      </c>
      <c r="FH213" s="42">
        <f t="shared" si="264"/>
        <v>1341957.9000000001</v>
      </c>
      <c r="FI213" s="42">
        <f t="shared" si="264"/>
        <v>14025004.49</v>
      </c>
      <c r="FJ213" s="42">
        <f t="shared" si="264"/>
        <v>13303179.869999999</v>
      </c>
      <c r="FK213" s="42">
        <f t="shared" si="264"/>
        <v>16146713.51</v>
      </c>
      <c r="FL213" s="42">
        <f t="shared" si="264"/>
        <v>32822563.23</v>
      </c>
      <c r="FM213" s="42">
        <f t="shared" si="264"/>
        <v>23157450.044999998</v>
      </c>
      <c r="FN213" s="42">
        <f t="shared" si="264"/>
        <v>144934567.63999999</v>
      </c>
      <c r="FO213" s="42">
        <f t="shared" si="264"/>
        <v>8438897.8300000001</v>
      </c>
      <c r="FP213" s="42">
        <f t="shared" si="264"/>
        <v>17840397.280000001</v>
      </c>
      <c r="FQ213" s="42">
        <f t="shared" si="264"/>
        <v>6638323.1299999999</v>
      </c>
      <c r="FR213" s="42">
        <f t="shared" si="264"/>
        <v>2067455.2000000002</v>
      </c>
      <c r="FS213" s="42">
        <f t="shared" si="264"/>
        <v>2192959.79</v>
      </c>
      <c r="FT213" s="42">
        <f t="shared" si="264"/>
        <v>1318869.9000000001</v>
      </c>
      <c r="FU213" s="42">
        <f t="shared" si="264"/>
        <v>6680370.54</v>
      </c>
      <c r="FV213" s="42">
        <f t="shared" si="264"/>
        <v>5614826.2599999998</v>
      </c>
      <c r="FW213" s="42">
        <f t="shared" si="264"/>
        <v>2135242.59</v>
      </c>
      <c r="FX213" s="42">
        <f t="shared" si="264"/>
        <v>1225550.01</v>
      </c>
      <c r="FY213" s="42"/>
      <c r="FZ213" s="42"/>
      <c r="GA213" s="42"/>
      <c r="GB213" s="42"/>
      <c r="GC213" s="42"/>
      <c r="GD213" s="42"/>
      <c r="GE213" s="44"/>
      <c r="GF213" s="44"/>
      <c r="GG213" s="5"/>
      <c r="GH213" s="42"/>
      <c r="GI213" s="42"/>
      <c r="GJ213" s="42"/>
      <c r="GK213" s="42"/>
      <c r="GL213" s="5"/>
      <c r="GM213" s="5"/>
    </row>
    <row r="214" spans="1:195" x14ac:dyDescent="0.2">
      <c r="A214" s="44"/>
      <c r="B214" s="2" t="s">
        <v>547</v>
      </c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3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  <c r="DB214" s="42"/>
      <c r="DC214" s="42"/>
      <c r="DD214" s="42"/>
      <c r="DE214" s="42"/>
      <c r="DF214" s="42"/>
      <c r="DG214" s="42"/>
      <c r="DH214" s="42"/>
      <c r="DI214" s="42"/>
      <c r="DJ214" s="42"/>
      <c r="DK214" s="42"/>
      <c r="DL214" s="42"/>
      <c r="DM214" s="42"/>
      <c r="DN214" s="42"/>
      <c r="DO214" s="42"/>
      <c r="DP214" s="42"/>
      <c r="DQ214" s="42"/>
      <c r="DR214" s="42"/>
      <c r="DS214" s="42"/>
      <c r="DT214" s="42"/>
      <c r="DU214" s="42"/>
      <c r="DV214" s="42"/>
      <c r="DW214" s="42"/>
      <c r="DX214" s="42"/>
      <c r="DY214" s="42"/>
      <c r="DZ214" s="42"/>
      <c r="EA214" s="42"/>
      <c r="EB214" s="42"/>
      <c r="EC214" s="42"/>
      <c r="ED214" s="42"/>
      <c r="EE214" s="42"/>
      <c r="EF214" s="42"/>
      <c r="EG214" s="42"/>
      <c r="EH214" s="42"/>
      <c r="EI214" s="42"/>
      <c r="EJ214" s="42"/>
      <c r="EK214" s="42"/>
      <c r="EL214" s="42"/>
      <c r="EM214" s="42"/>
      <c r="EN214" s="42"/>
      <c r="EO214" s="42"/>
      <c r="EP214" s="42"/>
      <c r="EQ214" s="42"/>
      <c r="ER214" s="42"/>
      <c r="ES214" s="42"/>
      <c r="ET214" s="42"/>
      <c r="EU214" s="42"/>
      <c r="EV214" s="42"/>
      <c r="EW214" s="42"/>
      <c r="EX214" s="42"/>
      <c r="EY214" s="42"/>
      <c r="EZ214" s="42"/>
      <c r="FA214" s="42"/>
      <c r="FB214" s="42"/>
      <c r="FC214" s="42"/>
      <c r="FD214" s="42"/>
      <c r="FE214" s="42"/>
      <c r="FF214" s="42"/>
      <c r="FG214" s="42"/>
      <c r="FH214" s="42"/>
      <c r="FI214" s="42"/>
      <c r="FJ214" s="42"/>
      <c r="FK214" s="42"/>
      <c r="FL214" s="42"/>
      <c r="FM214" s="42"/>
      <c r="FN214" s="42"/>
      <c r="FO214" s="42"/>
      <c r="FP214" s="42"/>
      <c r="FQ214" s="42"/>
      <c r="FR214" s="42"/>
      <c r="FS214" s="42"/>
      <c r="FT214" s="42"/>
      <c r="FU214" s="42"/>
      <c r="FV214" s="42"/>
      <c r="FW214" s="42"/>
      <c r="FX214" s="42"/>
      <c r="FY214" s="42"/>
      <c r="FZ214" s="42"/>
      <c r="GA214" s="42"/>
      <c r="GB214" s="42"/>
      <c r="GC214" s="42"/>
      <c r="GD214" s="42"/>
      <c r="GE214" s="5"/>
      <c r="GF214" s="5"/>
      <c r="GG214" s="5"/>
      <c r="GH214" s="5"/>
      <c r="GI214" s="5"/>
      <c r="GJ214" s="5"/>
      <c r="GK214" s="5"/>
      <c r="GL214" s="5"/>
      <c r="GM214" s="5"/>
    </row>
    <row r="215" spans="1:195" x14ac:dyDescent="0.2">
      <c r="A215" s="3" t="s">
        <v>548</v>
      </c>
      <c r="B215" s="2" t="s">
        <v>549</v>
      </c>
      <c r="C215" s="42">
        <f t="shared" ref="C215:BN215" si="265">ROUND(1.25*C101*C48,2)</f>
        <v>71349068.599999994</v>
      </c>
      <c r="D215" s="42">
        <f t="shared" si="265"/>
        <v>391878666.30000001</v>
      </c>
      <c r="E215" s="42">
        <f t="shared" si="265"/>
        <v>73822209.599999994</v>
      </c>
      <c r="F215" s="42">
        <f t="shared" si="265"/>
        <v>143373524.80000001</v>
      </c>
      <c r="G215" s="42">
        <f t="shared" si="265"/>
        <v>9838167.2200000007</v>
      </c>
      <c r="H215" s="42">
        <f t="shared" si="265"/>
        <v>9074751</v>
      </c>
      <c r="I215" s="42">
        <f t="shared" si="265"/>
        <v>122424639.34999999</v>
      </c>
      <c r="J215" s="42">
        <f t="shared" si="265"/>
        <v>18992186.809999999</v>
      </c>
      <c r="K215" s="42">
        <f t="shared" si="265"/>
        <v>3623065.74</v>
      </c>
      <c r="L215" s="42">
        <f t="shared" si="265"/>
        <v>27170104.27</v>
      </c>
      <c r="M215" s="42">
        <f t="shared" si="265"/>
        <v>15984339.720000001</v>
      </c>
      <c r="N215" s="42">
        <f t="shared" si="265"/>
        <v>463827606.00999999</v>
      </c>
      <c r="O215" s="42">
        <f t="shared" si="265"/>
        <v>133233151.28</v>
      </c>
      <c r="P215" s="42">
        <f t="shared" si="265"/>
        <v>2814153.78</v>
      </c>
      <c r="Q215" s="42">
        <f t="shared" si="265"/>
        <v>357661146.95999998</v>
      </c>
      <c r="R215" s="42">
        <f t="shared" si="265"/>
        <v>5577284.1399999997</v>
      </c>
      <c r="S215" s="42">
        <f t="shared" si="265"/>
        <v>13633542.359999999</v>
      </c>
      <c r="T215" s="42">
        <f t="shared" si="265"/>
        <v>2286342.84</v>
      </c>
      <c r="U215" s="42">
        <f t="shared" si="265"/>
        <v>1110848.8700000001</v>
      </c>
      <c r="V215" s="42">
        <f t="shared" si="265"/>
        <v>3313229.99</v>
      </c>
      <c r="W215" s="43">
        <f t="shared" si="265"/>
        <v>2113451.38</v>
      </c>
      <c r="X215" s="42">
        <f t="shared" si="265"/>
        <v>880912.19</v>
      </c>
      <c r="Y215" s="42">
        <f t="shared" si="265"/>
        <v>5227031.3600000003</v>
      </c>
      <c r="Z215" s="42">
        <f t="shared" si="265"/>
        <v>3205856.58</v>
      </c>
      <c r="AA215" s="42">
        <f t="shared" si="265"/>
        <v>247342708.83000001</v>
      </c>
      <c r="AB215" s="42">
        <f t="shared" si="265"/>
        <v>261356450.84999999</v>
      </c>
      <c r="AC215" s="42">
        <f t="shared" si="265"/>
        <v>8862467.3900000006</v>
      </c>
      <c r="AD215" s="42">
        <f t="shared" si="265"/>
        <v>10058792.960000001</v>
      </c>
      <c r="AE215" s="42">
        <f t="shared" si="265"/>
        <v>1840437.92</v>
      </c>
      <c r="AF215" s="42">
        <f t="shared" si="265"/>
        <v>2653056.89</v>
      </c>
      <c r="AG215" s="42">
        <f t="shared" si="265"/>
        <v>8712164</v>
      </c>
      <c r="AH215" s="42">
        <f t="shared" si="265"/>
        <v>9602606.8399999999</v>
      </c>
      <c r="AI215" s="42">
        <f t="shared" si="265"/>
        <v>3842150.62</v>
      </c>
      <c r="AJ215" s="42">
        <f t="shared" si="265"/>
        <v>3204833.04</v>
      </c>
      <c r="AK215" s="42">
        <f t="shared" si="265"/>
        <v>2989150.2</v>
      </c>
      <c r="AL215" s="42">
        <f t="shared" si="265"/>
        <v>3470876.51</v>
      </c>
      <c r="AM215" s="42">
        <f t="shared" si="265"/>
        <v>4859841.87</v>
      </c>
      <c r="AN215" s="42">
        <f t="shared" si="265"/>
        <v>4372090.8799999999</v>
      </c>
      <c r="AO215" s="42">
        <f t="shared" si="265"/>
        <v>44563329.479999997</v>
      </c>
      <c r="AP215" s="42">
        <f t="shared" si="265"/>
        <v>762320698.92999995</v>
      </c>
      <c r="AQ215" s="42">
        <f t="shared" si="265"/>
        <v>3510319.51</v>
      </c>
      <c r="AR215" s="42">
        <f t="shared" si="265"/>
        <v>546110168.85000002</v>
      </c>
      <c r="AS215" s="42">
        <f t="shared" si="265"/>
        <v>60790373.439999998</v>
      </c>
      <c r="AT215" s="42">
        <f t="shared" si="265"/>
        <v>22899343.899999999</v>
      </c>
      <c r="AU215" s="42">
        <f t="shared" si="265"/>
        <v>4251139.41</v>
      </c>
      <c r="AV215" s="42">
        <f t="shared" si="265"/>
        <v>3842665.13</v>
      </c>
      <c r="AW215" s="42">
        <f t="shared" si="265"/>
        <v>3149682.29</v>
      </c>
      <c r="AX215" s="42">
        <f t="shared" si="265"/>
        <v>793729.71</v>
      </c>
      <c r="AY215" s="42">
        <f t="shared" si="265"/>
        <v>5903071.1600000001</v>
      </c>
      <c r="AZ215" s="42">
        <f t="shared" si="265"/>
        <v>97697459.959999993</v>
      </c>
      <c r="BA215" s="42">
        <f t="shared" si="265"/>
        <v>76413741.790000007</v>
      </c>
      <c r="BB215" s="42">
        <f t="shared" si="265"/>
        <v>64577468.859999999</v>
      </c>
      <c r="BC215" s="42">
        <f t="shared" si="265"/>
        <v>275742927.5</v>
      </c>
      <c r="BD215" s="42">
        <f t="shared" si="265"/>
        <v>38632888.890000001</v>
      </c>
      <c r="BE215" s="42">
        <f t="shared" si="265"/>
        <v>13419896.92</v>
      </c>
      <c r="BF215" s="42">
        <f t="shared" si="265"/>
        <v>200372492.97999999</v>
      </c>
      <c r="BG215" s="42">
        <f t="shared" si="265"/>
        <v>9423447.8900000006</v>
      </c>
      <c r="BH215" s="42">
        <f t="shared" si="265"/>
        <v>6499034.0899999999</v>
      </c>
      <c r="BI215" s="42">
        <f t="shared" si="265"/>
        <v>3216731.92</v>
      </c>
      <c r="BJ215" s="42">
        <f t="shared" si="265"/>
        <v>50852893.649999999</v>
      </c>
      <c r="BK215" s="42">
        <f t="shared" si="265"/>
        <v>128412569.41</v>
      </c>
      <c r="BL215" s="42">
        <f t="shared" si="265"/>
        <v>2674300.5699999998</v>
      </c>
      <c r="BM215" s="42">
        <f t="shared" si="265"/>
        <v>3671093.35</v>
      </c>
      <c r="BN215" s="42">
        <f t="shared" si="265"/>
        <v>32940920.739999998</v>
      </c>
      <c r="BO215" s="42">
        <f t="shared" ref="BO215:DZ215" si="266">ROUND(1.25*BO101*BO48,2)</f>
        <v>14309976.48</v>
      </c>
      <c r="BP215" s="42">
        <f t="shared" si="266"/>
        <v>3025437.84</v>
      </c>
      <c r="BQ215" s="42">
        <f t="shared" si="266"/>
        <v>52125090.469999999</v>
      </c>
      <c r="BR215" s="42">
        <f t="shared" si="266"/>
        <v>40684420.780000001</v>
      </c>
      <c r="BS215" s="42">
        <f t="shared" si="266"/>
        <v>10747486.41</v>
      </c>
      <c r="BT215" s="42">
        <f t="shared" si="266"/>
        <v>4227300.5</v>
      </c>
      <c r="BU215" s="42">
        <f t="shared" si="266"/>
        <v>4805752.49</v>
      </c>
      <c r="BV215" s="42">
        <f t="shared" si="266"/>
        <v>11747594.890000001</v>
      </c>
      <c r="BW215" s="42">
        <f t="shared" si="266"/>
        <v>16041712.5</v>
      </c>
      <c r="BX215" s="42">
        <f t="shared" si="266"/>
        <v>1527016</v>
      </c>
      <c r="BY215" s="42">
        <f t="shared" si="266"/>
        <v>5488618.5700000003</v>
      </c>
      <c r="BZ215" s="42">
        <f t="shared" si="266"/>
        <v>2940311.12</v>
      </c>
      <c r="CA215" s="42">
        <f t="shared" si="266"/>
        <v>2923397.52</v>
      </c>
      <c r="CB215" s="42">
        <f t="shared" si="266"/>
        <v>732072850.54999995</v>
      </c>
      <c r="CC215" s="42">
        <f t="shared" si="266"/>
        <v>2538320.25</v>
      </c>
      <c r="CD215" s="42">
        <f t="shared" si="266"/>
        <v>1344018.56</v>
      </c>
      <c r="CE215" s="42">
        <f t="shared" si="266"/>
        <v>2318948.16</v>
      </c>
      <c r="CF215" s="42">
        <f t="shared" si="266"/>
        <v>2007415.97</v>
      </c>
      <c r="CG215" s="42">
        <f t="shared" si="266"/>
        <v>2493516.4500000002</v>
      </c>
      <c r="CH215" s="42">
        <f t="shared" si="266"/>
        <v>2064220.73</v>
      </c>
      <c r="CI215" s="42">
        <f t="shared" si="266"/>
        <v>6815670.3899999997</v>
      </c>
      <c r="CJ215" s="42">
        <f t="shared" si="266"/>
        <v>10645665.949999999</v>
      </c>
      <c r="CK215" s="42">
        <f t="shared" si="266"/>
        <v>43771871.899999999</v>
      </c>
      <c r="CL215" s="42">
        <f t="shared" si="266"/>
        <v>12742776.65</v>
      </c>
      <c r="CM215" s="42">
        <f t="shared" si="266"/>
        <v>7762814.7599999998</v>
      </c>
      <c r="CN215" s="42">
        <f t="shared" si="266"/>
        <v>240321138.94999999</v>
      </c>
      <c r="CO215" s="42">
        <f t="shared" si="266"/>
        <v>131425496.22</v>
      </c>
      <c r="CP215" s="42">
        <f t="shared" si="266"/>
        <v>10709245.300000001</v>
      </c>
      <c r="CQ215" s="42">
        <f t="shared" si="266"/>
        <v>12826252.810000001</v>
      </c>
      <c r="CR215" s="42">
        <f t="shared" si="266"/>
        <v>2806767.78</v>
      </c>
      <c r="CS215" s="42">
        <f t="shared" si="266"/>
        <v>4213449.7699999996</v>
      </c>
      <c r="CT215" s="42">
        <f t="shared" si="266"/>
        <v>1624041.3</v>
      </c>
      <c r="CU215" s="42">
        <f t="shared" si="266"/>
        <v>3754388.33</v>
      </c>
      <c r="CV215" s="42">
        <f t="shared" si="266"/>
        <v>943501.36</v>
      </c>
      <c r="CW215" s="42">
        <f t="shared" si="266"/>
        <v>2551562.2599999998</v>
      </c>
      <c r="CX215" s="42">
        <f t="shared" si="266"/>
        <v>4567348.78</v>
      </c>
      <c r="CY215" s="42">
        <f t="shared" si="266"/>
        <v>1389759.82</v>
      </c>
      <c r="CZ215" s="42">
        <f t="shared" si="266"/>
        <v>19918332.48</v>
      </c>
      <c r="DA215" s="42">
        <f t="shared" si="266"/>
        <v>2901090.15</v>
      </c>
      <c r="DB215" s="42">
        <f t="shared" si="266"/>
        <v>3798928.71</v>
      </c>
      <c r="DC215" s="42">
        <f t="shared" si="266"/>
        <v>2869442.01</v>
      </c>
      <c r="DD215" s="42">
        <f t="shared" si="266"/>
        <v>2025154.05</v>
      </c>
      <c r="DE215" s="42">
        <f t="shared" si="266"/>
        <v>4856741.18</v>
      </c>
      <c r="DF215" s="42">
        <f t="shared" si="266"/>
        <v>190388080.05000001</v>
      </c>
      <c r="DG215" s="42">
        <f t="shared" si="266"/>
        <v>1629438.53</v>
      </c>
      <c r="DH215" s="42">
        <f t="shared" si="266"/>
        <v>19375974.640000001</v>
      </c>
      <c r="DI215" s="42">
        <f t="shared" si="266"/>
        <v>24559532.079999998</v>
      </c>
      <c r="DJ215" s="42">
        <f t="shared" si="266"/>
        <v>7073785.9000000004</v>
      </c>
      <c r="DK215" s="42">
        <f t="shared" si="266"/>
        <v>4441424.62</v>
      </c>
      <c r="DL215" s="42">
        <f t="shared" si="266"/>
        <v>55494728.82</v>
      </c>
      <c r="DM215" s="42">
        <f t="shared" si="266"/>
        <v>4010262.48</v>
      </c>
      <c r="DN215" s="42">
        <f t="shared" si="266"/>
        <v>13758342.17</v>
      </c>
      <c r="DO215" s="42">
        <f t="shared" si="266"/>
        <v>27825329.34</v>
      </c>
      <c r="DP215" s="42">
        <f t="shared" si="266"/>
        <v>3004832.48</v>
      </c>
      <c r="DQ215" s="42">
        <f t="shared" si="266"/>
        <v>5087130.0199999996</v>
      </c>
      <c r="DR215" s="42">
        <f t="shared" si="266"/>
        <v>12598558.5</v>
      </c>
      <c r="DS215" s="42">
        <f t="shared" si="266"/>
        <v>8240896.4100000001</v>
      </c>
      <c r="DT215" s="42">
        <f t="shared" si="266"/>
        <v>2518303.59</v>
      </c>
      <c r="DU215" s="42">
        <f t="shared" si="266"/>
        <v>4364905.71</v>
      </c>
      <c r="DV215" s="42">
        <f t="shared" si="266"/>
        <v>3065526.84</v>
      </c>
      <c r="DW215" s="42">
        <f t="shared" si="266"/>
        <v>4061405.07</v>
      </c>
      <c r="DX215" s="42">
        <f t="shared" si="266"/>
        <v>3153706.82</v>
      </c>
      <c r="DY215" s="42">
        <f t="shared" si="266"/>
        <v>4268587.8</v>
      </c>
      <c r="DZ215" s="42">
        <f t="shared" si="266"/>
        <v>10452449.35</v>
      </c>
      <c r="EA215" s="42">
        <f t="shared" ref="EA215:FX215" si="267">ROUND(1.25*EA101*EA48,2)</f>
        <v>5432025.2000000002</v>
      </c>
      <c r="EB215" s="42">
        <f t="shared" si="267"/>
        <v>5758197.6299999999</v>
      </c>
      <c r="EC215" s="42">
        <f t="shared" si="267"/>
        <v>3406972.8</v>
      </c>
      <c r="ED215" s="42">
        <f t="shared" si="267"/>
        <v>19883855.260000002</v>
      </c>
      <c r="EE215" s="42">
        <f t="shared" si="267"/>
        <v>2978373.98</v>
      </c>
      <c r="EF215" s="42">
        <f t="shared" si="267"/>
        <v>14676434.039999999</v>
      </c>
      <c r="EG215" s="42">
        <f t="shared" si="267"/>
        <v>3300392.55</v>
      </c>
      <c r="EH215" s="42">
        <f t="shared" si="267"/>
        <v>3017680.24</v>
      </c>
      <c r="EI215" s="42">
        <f t="shared" si="267"/>
        <v>155898819.08000001</v>
      </c>
      <c r="EJ215" s="42">
        <f t="shared" si="267"/>
        <v>76679295.170000002</v>
      </c>
      <c r="EK215" s="42">
        <f t="shared" si="267"/>
        <v>6204894.3499999996</v>
      </c>
      <c r="EL215" s="42">
        <f t="shared" si="267"/>
        <v>4538053.4000000004</v>
      </c>
      <c r="EM215" s="42">
        <f t="shared" si="267"/>
        <v>5482913.4500000002</v>
      </c>
      <c r="EN215" s="42">
        <f t="shared" si="267"/>
        <v>10459838.16</v>
      </c>
      <c r="EO215" s="42">
        <f t="shared" si="267"/>
        <v>4590132.4000000004</v>
      </c>
      <c r="EP215" s="42">
        <f t="shared" si="267"/>
        <v>4499663.0599999996</v>
      </c>
      <c r="EQ215" s="42">
        <f t="shared" si="267"/>
        <v>21069374.100000001</v>
      </c>
      <c r="ER215" s="42">
        <f t="shared" si="267"/>
        <v>4627244.84</v>
      </c>
      <c r="ES215" s="42">
        <f t="shared" si="267"/>
        <v>1909926.2</v>
      </c>
      <c r="ET215" s="42">
        <f t="shared" si="267"/>
        <v>3180147.78</v>
      </c>
      <c r="EU215" s="42">
        <f t="shared" si="267"/>
        <v>6237473.2800000003</v>
      </c>
      <c r="EV215" s="42">
        <f t="shared" si="267"/>
        <v>1287853.76</v>
      </c>
      <c r="EW215" s="42">
        <f t="shared" si="267"/>
        <v>9889879.3900000006</v>
      </c>
      <c r="EX215" s="42">
        <f t="shared" si="267"/>
        <v>3588843.96</v>
      </c>
      <c r="EY215" s="42">
        <f t="shared" si="267"/>
        <v>9633733.6699999999</v>
      </c>
      <c r="EZ215" s="42">
        <f t="shared" si="267"/>
        <v>2098906.02</v>
      </c>
      <c r="FA215" s="42">
        <f t="shared" si="267"/>
        <v>28591072.48</v>
      </c>
      <c r="FB215" s="42">
        <f t="shared" si="267"/>
        <v>4148982.58</v>
      </c>
      <c r="FC215" s="42">
        <f t="shared" si="267"/>
        <v>23047085.850000001</v>
      </c>
      <c r="FD215" s="42">
        <f t="shared" si="267"/>
        <v>4056440.94</v>
      </c>
      <c r="FE215" s="42">
        <f t="shared" si="267"/>
        <v>1766187.67</v>
      </c>
      <c r="FF215" s="42">
        <f t="shared" si="267"/>
        <v>2784210.75</v>
      </c>
      <c r="FG215" s="42">
        <f t="shared" si="267"/>
        <v>1990519</v>
      </c>
      <c r="FH215" s="42">
        <f t="shared" si="267"/>
        <v>1610090.98</v>
      </c>
      <c r="FI215" s="42">
        <f t="shared" si="267"/>
        <v>16657404.09</v>
      </c>
      <c r="FJ215" s="42">
        <f t="shared" si="267"/>
        <v>16092242.810000001</v>
      </c>
      <c r="FK215" s="42">
        <f t="shared" si="267"/>
        <v>19476857.93</v>
      </c>
      <c r="FL215" s="42">
        <f t="shared" si="267"/>
        <v>39519227.289999999</v>
      </c>
      <c r="FM215" s="42">
        <f t="shared" si="267"/>
        <v>27882177.43</v>
      </c>
      <c r="FN215" s="42">
        <f t="shared" si="267"/>
        <v>174466968.06</v>
      </c>
      <c r="FO215" s="42">
        <f t="shared" si="267"/>
        <v>10223661.33</v>
      </c>
      <c r="FP215" s="42">
        <f t="shared" si="267"/>
        <v>21366956.030000001</v>
      </c>
      <c r="FQ215" s="42">
        <f t="shared" si="267"/>
        <v>8037999.5700000003</v>
      </c>
      <c r="FR215" s="42">
        <f t="shared" si="267"/>
        <v>2509585.29</v>
      </c>
      <c r="FS215" s="42">
        <f t="shared" si="267"/>
        <v>2696791.09</v>
      </c>
      <c r="FT215" s="42">
        <f t="shared" si="267"/>
        <v>1568598.28</v>
      </c>
      <c r="FU215" s="42">
        <f t="shared" si="267"/>
        <v>7931499.5999999996</v>
      </c>
      <c r="FV215" s="42">
        <f t="shared" si="267"/>
        <v>6760828.2199999997</v>
      </c>
      <c r="FW215" s="42">
        <f t="shared" si="267"/>
        <v>2657101.2000000002</v>
      </c>
      <c r="FX215" s="42">
        <f t="shared" si="267"/>
        <v>1478979.68</v>
      </c>
      <c r="FY215" s="42"/>
      <c r="FZ215" s="42"/>
      <c r="GA215" s="42"/>
      <c r="GB215" s="42"/>
      <c r="GC215" s="42"/>
      <c r="GD215" s="42"/>
      <c r="GE215" s="5"/>
      <c r="GF215" s="5"/>
      <c r="GG215" s="5"/>
      <c r="GH215" s="5"/>
      <c r="GI215" s="5"/>
      <c r="GJ215" s="5"/>
      <c r="GK215" s="5"/>
      <c r="GL215" s="5"/>
      <c r="GM215" s="5"/>
    </row>
    <row r="216" spans="1:195" x14ac:dyDescent="0.2">
      <c r="A216" s="44"/>
      <c r="B216" s="2" t="s">
        <v>550</v>
      </c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3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  <c r="DB216" s="42"/>
      <c r="DC216" s="42"/>
      <c r="DD216" s="42"/>
      <c r="DE216" s="42"/>
      <c r="DF216" s="42"/>
      <c r="DG216" s="42"/>
      <c r="DH216" s="42"/>
      <c r="DI216" s="42"/>
      <c r="DJ216" s="42"/>
      <c r="DK216" s="42"/>
      <c r="DL216" s="42"/>
      <c r="DM216" s="42"/>
      <c r="DN216" s="42"/>
      <c r="DO216" s="42"/>
      <c r="DP216" s="42"/>
      <c r="DQ216" s="42"/>
      <c r="DR216" s="42"/>
      <c r="DS216" s="42"/>
      <c r="DT216" s="42"/>
      <c r="DU216" s="42"/>
      <c r="DV216" s="42"/>
      <c r="DW216" s="42"/>
      <c r="DX216" s="42"/>
      <c r="DY216" s="42"/>
      <c r="DZ216" s="42"/>
      <c r="EA216" s="42"/>
      <c r="EB216" s="42"/>
      <c r="EC216" s="42"/>
      <c r="ED216" s="42"/>
      <c r="EE216" s="42"/>
      <c r="EF216" s="42"/>
      <c r="EG216" s="42"/>
      <c r="EH216" s="42"/>
      <c r="EI216" s="42"/>
      <c r="EJ216" s="42"/>
      <c r="EK216" s="42"/>
      <c r="EL216" s="42"/>
      <c r="EM216" s="42"/>
      <c r="EN216" s="42"/>
      <c r="EO216" s="42"/>
      <c r="EP216" s="42"/>
      <c r="EQ216" s="42"/>
      <c r="ER216" s="42"/>
      <c r="ES216" s="42"/>
      <c r="ET216" s="42"/>
      <c r="EU216" s="42"/>
      <c r="EV216" s="42"/>
      <c r="EW216" s="42"/>
      <c r="EX216" s="42"/>
      <c r="EY216" s="42"/>
      <c r="EZ216" s="42"/>
      <c r="FA216" s="42"/>
      <c r="FB216" s="42"/>
      <c r="FC216" s="42"/>
      <c r="FD216" s="42"/>
      <c r="FE216" s="42"/>
      <c r="FF216" s="42"/>
      <c r="FG216" s="42"/>
      <c r="FH216" s="42"/>
      <c r="FI216" s="42"/>
      <c r="FJ216" s="42"/>
      <c r="FK216" s="42"/>
      <c r="FL216" s="42"/>
      <c r="FM216" s="42"/>
      <c r="FN216" s="42"/>
      <c r="FO216" s="42"/>
      <c r="FP216" s="42"/>
      <c r="FQ216" s="42"/>
      <c r="FR216" s="42"/>
      <c r="FS216" s="42"/>
      <c r="FT216" s="42"/>
      <c r="FU216" s="42"/>
      <c r="FV216" s="42"/>
      <c r="FW216" s="42"/>
      <c r="FX216" s="42"/>
      <c r="FY216" s="42"/>
      <c r="FZ216" s="42"/>
      <c r="GA216" s="42"/>
      <c r="GB216" s="42"/>
      <c r="GC216" s="42"/>
      <c r="GD216" s="42"/>
      <c r="GE216" s="5"/>
      <c r="GF216" s="5"/>
      <c r="GG216" s="5"/>
      <c r="GH216" s="5"/>
      <c r="GI216" s="5"/>
      <c r="GJ216" s="5"/>
      <c r="GK216" s="5"/>
      <c r="GL216" s="5"/>
      <c r="GM216" s="5"/>
    </row>
    <row r="217" spans="1:195" x14ac:dyDescent="0.2">
      <c r="A217" s="3" t="s">
        <v>551</v>
      </c>
      <c r="B217" s="2" t="s">
        <v>552</v>
      </c>
      <c r="C217" s="42">
        <f t="shared" ref="C217:BN217" si="268">+C193</f>
        <v>59116133.32</v>
      </c>
      <c r="D217" s="42">
        <f t="shared" si="268"/>
        <v>325000121.68000001</v>
      </c>
      <c r="E217" s="42">
        <f t="shared" si="268"/>
        <v>61170787.170000002</v>
      </c>
      <c r="F217" s="42">
        <f t="shared" si="268"/>
        <v>118785280.94</v>
      </c>
      <c r="G217" s="42">
        <f t="shared" si="268"/>
        <v>8167307.5</v>
      </c>
      <c r="H217" s="42">
        <f t="shared" si="268"/>
        <v>7529803.3399999999</v>
      </c>
      <c r="I217" s="42">
        <f t="shared" si="268"/>
        <v>101450486.19</v>
      </c>
      <c r="J217" s="42">
        <f t="shared" si="268"/>
        <v>15758838.26</v>
      </c>
      <c r="K217" s="42">
        <f t="shared" si="268"/>
        <v>3006209.48</v>
      </c>
      <c r="L217" s="42">
        <f t="shared" si="268"/>
        <v>22566551.300000001</v>
      </c>
      <c r="M217" s="42">
        <f t="shared" si="268"/>
        <v>13266930.970000001</v>
      </c>
      <c r="N217" s="42">
        <f t="shared" si="268"/>
        <v>384614907.57999998</v>
      </c>
      <c r="O217" s="42">
        <f t="shared" si="268"/>
        <v>110540399.45999999</v>
      </c>
      <c r="P217" s="42">
        <f t="shared" si="268"/>
        <v>2332083.12</v>
      </c>
      <c r="Q217" s="42">
        <f t="shared" si="268"/>
        <v>296570101.82999998</v>
      </c>
      <c r="R217" s="42">
        <f t="shared" si="268"/>
        <v>4606258.58</v>
      </c>
      <c r="S217" s="42">
        <f t="shared" si="268"/>
        <v>11319045.029999999</v>
      </c>
      <c r="T217" s="42">
        <f t="shared" si="268"/>
        <v>1898164.14</v>
      </c>
      <c r="U217" s="42">
        <f t="shared" si="268"/>
        <v>925252.76</v>
      </c>
      <c r="V217" s="42">
        <f t="shared" si="268"/>
        <v>2749267.64</v>
      </c>
      <c r="W217" s="43">
        <f t="shared" si="268"/>
        <v>1772498.57</v>
      </c>
      <c r="X217" s="42">
        <f t="shared" si="268"/>
        <v>731753.66</v>
      </c>
      <c r="Y217" s="42">
        <f t="shared" si="268"/>
        <v>4338819.16</v>
      </c>
      <c r="Z217" s="42">
        <f t="shared" si="268"/>
        <v>2662097.42</v>
      </c>
      <c r="AA217" s="42">
        <f t="shared" si="268"/>
        <v>204895708.08000001</v>
      </c>
      <c r="AB217" s="42">
        <f t="shared" si="268"/>
        <v>216761263.25999999</v>
      </c>
      <c r="AC217" s="42">
        <f t="shared" si="268"/>
        <v>7356564.5899999999</v>
      </c>
      <c r="AD217" s="42">
        <f t="shared" si="268"/>
        <v>8340141.0199999996</v>
      </c>
      <c r="AE217" s="42">
        <f t="shared" si="268"/>
        <v>1528689.27</v>
      </c>
      <c r="AF217" s="42">
        <f t="shared" si="268"/>
        <v>2201878.0099999998</v>
      </c>
      <c r="AG217" s="42">
        <f t="shared" si="268"/>
        <v>7232304.3600000003</v>
      </c>
      <c r="AH217" s="42">
        <f t="shared" si="268"/>
        <v>7969147.6900000004</v>
      </c>
      <c r="AI217" s="42">
        <f t="shared" si="268"/>
        <v>3186453.23</v>
      </c>
      <c r="AJ217" s="42">
        <f t="shared" si="268"/>
        <v>2664068.89</v>
      </c>
      <c r="AK217" s="42">
        <f t="shared" si="268"/>
        <v>2489573.31</v>
      </c>
      <c r="AL217" s="42">
        <f t="shared" si="268"/>
        <v>2880896.27</v>
      </c>
      <c r="AM217" s="42">
        <f t="shared" si="268"/>
        <v>4034832.16</v>
      </c>
      <c r="AN217" s="42">
        <f t="shared" si="268"/>
        <v>3633724.44</v>
      </c>
      <c r="AO217" s="42">
        <f t="shared" si="268"/>
        <v>36978966.229999997</v>
      </c>
      <c r="AP217" s="42">
        <f t="shared" si="268"/>
        <v>631789505.27999997</v>
      </c>
      <c r="AQ217" s="42">
        <f t="shared" si="268"/>
        <v>2912462.35</v>
      </c>
      <c r="AR217" s="42">
        <f t="shared" si="268"/>
        <v>452623550.06999999</v>
      </c>
      <c r="AS217" s="42">
        <f t="shared" si="268"/>
        <v>50386857.280000001</v>
      </c>
      <c r="AT217" s="42">
        <f t="shared" si="268"/>
        <v>19012563.050000001</v>
      </c>
      <c r="AU217" s="42">
        <f t="shared" si="268"/>
        <v>3527969.76</v>
      </c>
      <c r="AV217" s="42">
        <f t="shared" si="268"/>
        <v>3190764.01</v>
      </c>
      <c r="AW217" s="42">
        <f t="shared" si="268"/>
        <v>2616554.56</v>
      </c>
      <c r="AX217" s="42">
        <f t="shared" si="268"/>
        <v>661621.5</v>
      </c>
      <c r="AY217" s="42">
        <f t="shared" si="268"/>
        <v>4901826.53</v>
      </c>
      <c r="AZ217" s="42">
        <f t="shared" si="268"/>
        <v>81039388.049999997</v>
      </c>
      <c r="BA217" s="42">
        <f t="shared" si="268"/>
        <v>63367386.130000003</v>
      </c>
      <c r="BB217" s="42">
        <f t="shared" si="268"/>
        <v>53542239.700000003</v>
      </c>
      <c r="BC217" s="42">
        <f t="shared" si="268"/>
        <v>228749263.97</v>
      </c>
      <c r="BD217" s="42">
        <f t="shared" si="268"/>
        <v>32057238.149999999</v>
      </c>
      <c r="BE217" s="42">
        <f t="shared" si="268"/>
        <v>11134983.960000001</v>
      </c>
      <c r="BF217" s="42">
        <f t="shared" si="268"/>
        <v>166153233.75</v>
      </c>
      <c r="BG217" s="42">
        <f t="shared" si="268"/>
        <v>7815036.4800000004</v>
      </c>
      <c r="BH217" s="42">
        <f t="shared" si="268"/>
        <v>5393143.6200000001</v>
      </c>
      <c r="BI217" s="42">
        <f t="shared" si="268"/>
        <v>2674352.6</v>
      </c>
      <c r="BJ217" s="42">
        <f t="shared" si="268"/>
        <v>42163411.109999999</v>
      </c>
      <c r="BK217" s="42">
        <f t="shared" si="268"/>
        <v>106450856.05</v>
      </c>
      <c r="BL217" s="42">
        <f t="shared" si="268"/>
        <v>2221500.36</v>
      </c>
      <c r="BM217" s="42">
        <f t="shared" si="268"/>
        <v>3050530.52</v>
      </c>
      <c r="BN217" s="42">
        <f t="shared" si="268"/>
        <v>27337857.780000001</v>
      </c>
      <c r="BO217" s="42">
        <f t="shared" ref="BO217:DZ217" si="269">+BO193</f>
        <v>11880378.65</v>
      </c>
      <c r="BP217" s="42">
        <f t="shared" si="269"/>
        <v>2509902.1</v>
      </c>
      <c r="BQ217" s="42">
        <f t="shared" si="269"/>
        <v>43214174.590000004</v>
      </c>
      <c r="BR217" s="42">
        <f t="shared" si="269"/>
        <v>33753467.009999998</v>
      </c>
      <c r="BS217" s="42">
        <f t="shared" si="269"/>
        <v>8925901.4800000004</v>
      </c>
      <c r="BT217" s="42">
        <f t="shared" si="269"/>
        <v>3504823.84</v>
      </c>
      <c r="BU217" s="42">
        <f t="shared" si="269"/>
        <v>3989836.41</v>
      </c>
      <c r="BV217" s="42">
        <f t="shared" si="269"/>
        <v>9755124.1300000008</v>
      </c>
      <c r="BW217" s="42">
        <f t="shared" si="269"/>
        <v>13305875.18</v>
      </c>
      <c r="BX217" s="42">
        <f t="shared" si="269"/>
        <v>1268201.6499999999</v>
      </c>
      <c r="BY217" s="42">
        <f t="shared" si="269"/>
        <v>4560850.95</v>
      </c>
      <c r="BZ217" s="42">
        <f t="shared" si="269"/>
        <v>2443576.4900000002</v>
      </c>
      <c r="CA217" s="42">
        <f t="shared" si="269"/>
        <v>2425257.2799999998</v>
      </c>
      <c r="CB217" s="42">
        <f t="shared" si="269"/>
        <v>607380165.67999995</v>
      </c>
      <c r="CC217" s="42">
        <f t="shared" si="269"/>
        <v>2107168.84</v>
      </c>
      <c r="CD217" s="42">
        <f t="shared" si="269"/>
        <v>1115849.6000000001</v>
      </c>
      <c r="CE217" s="42">
        <f t="shared" si="269"/>
        <v>1924520.16</v>
      </c>
      <c r="CF217" s="42">
        <f t="shared" si="269"/>
        <v>1661890.23</v>
      </c>
      <c r="CG217" s="42">
        <f t="shared" si="269"/>
        <v>2073889.86</v>
      </c>
      <c r="CH217" s="42">
        <f t="shared" si="269"/>
        <v>1712190.2</v>
      </c>
      <c r="CI217" s="42">
        <f t="shared" si="269"/>
        <v>5655730.9000000004</v>
      </c>
      <c r="CJ217" s="42">
        <f t="shared" si="269"/>
        <v>8834748.6099999994</v>
      </c>
      <c r="CK217" s="42">
        <f t="shared" si="269"/>
        <v>36309612.030000001</v>
      </c>
      <c r="CL217" s="42">
        <f t="shared" si="269"/>
        <v>10571158.67</v>
      </c>
      <c r="CM217" s="42">
        <f t="shared" si="269"/>
        <v>6446090.1299999999</v>
      </c>
      <c r="CN217" s="42">
        <f t="shared" si="269"/>
        <v>199244339.88</v>
      </c>
      <c r="CO217" s="42">
        <f t="shared" si="269"/>
        <v>108970129.38</v>
      </c>
      <c r="CP217" s="42">
        <f t="shared" si="269"/>
        <v>8890423.1199999992</v>
      </c>
      <c r="CQ217" s="42">
        <f t="shared" si="269"/>
        <v>10657213.109999999</v>
      </c>
      <c r="CR217" s="42">
        <f t="shared" si="269"/>
        <v>2331205.44</v>
      </c>
      <c r="CS217" s="42">
        <f t="shared" si="269"/>
        <v>3486317.85</v>
      </c>
      <c r="CT217" s="42">
        <f t="shared" si="269"/>
        <v>1353415</v>
      </c>
      <c r="CU217" s="42">
        <f t="shared" si="269"/>
        <v>3115366.83</v>
      </c>
      <c r="CV217" s="42">
        <f t="shared" si="269"/>
        <v>783635.05</v>
      </c>
      <c r="CW217" s="42">
        <f t="shared" si="269"/>
        <v>2119558.46</v>
      </c>
      <c r="CX217" s="42">
        <f t="shared" si="269"/>
        <v>3791324.92</v>
      </c>
      <c r="CY217" s="42">
        <f t="shared" si="269"/>
        <v>1173162.73</v>
      </c>
      <c r="CZ217" s="42">
        <f t="shared" si="269"/>
        <v>16536216.02</v>
      </c>
      <c r="DA217" s="42">
        <f t="shared" si="269"/>
        <v>2401883.5</v>
      </c>
      <c r="DB217" s="42">
        <f t="shared" si="269"/>
        <v>3149148.49</v>
      </c>
      <c r="DC217" s="42">
        <f t="shared" si="269"/>
        <v>2375255.0699999998</v>
      </c>
      <c r="DD217" s="42">
        <f t="shared" si="269"/>
        <v>1682055.93</v>
      </c>
      <c r="DE217" s="42">
        <f t="shared" si="269"/>
        <v>4023617.58</v>
      </c>
      <c r="DF217" s="42">
        <f t="shared" si="269"/>
        <v>157940883.86000001</v>
      </c>
      <c r="DG217" s="42">
        <f t="shared" si="269"/>
        <v>1355702.95</v>
      </c>
      <c r="DH217" s="42">
        <f t="shared" si="269"/>
        <v>16081495.220000001</v>
      </c>
      <c r="DI217" s="42">
        <f t="shared" si="269"/>
        <v>20386377.309999999</v>
      </c>
      <c r="DJ217" s="42">
        <f t="shared" si="269"/>
        <v>5854539.2699999996</v>
      </c>
      <c r="DK217" s="42">
        <f t="shared" si="269"/>
        <v>3679343.44</v>
      </c>
      <c r="DL217" s="42">
        <f t="shared" si="269"/>
        <v>46052707.560000002</v>
      </c>
      <c r="DM217" s="42">
        <f t="shared" si="269"/>
        <v>3330531.52</v>
      </c>
      <c r="DN217" s="42">
        <f t="shared" si="269"/>
        <v>11406687.880000001</v>
      </c>
      <c r="DO217" s="42">
        <f t="shared" si="269"/>
        <v>23087309.859999999</v>
      </c>
      <c r="DP217" s="42">
        <f t="shared" si="269"/>
        <v>2493490.7200000002</v>
      </c>
      <c r="DQ217" s="42">
        <f t="shared" si="269"/>
        <v>4221801.62</v>
      </c>
      <c r="DR217" s="42">
        <f t="shared" si="269"/>
        <v>10454650.59</v>
      </c>
      <c r="DS217" s="42">
        <f t="shared" si="269"/>
        <v>6840849.7599999998</v>
      </c>
      <c r="DT217" s="42">
        <f t="shared" si="269"/>
        <v>2097377.16</v>
      </c>
      <c r="DU217" s="42">
        <f t="shared" si="269"/>
        <v>3621802.32</v>
      </c>
      <c r="DV217" s="42">
        <f t="shared" si="269"/>
        <v>2540329.9900000002</v>
      </c>
      <c r="DW217" s="42">
        <f t="shared" si="269"/>
        <v>3370793</v>
      </c>
      <c r="DX217" s="42">
        <f t="shared" si="269"/>
        <v>2624201.5699999998</v>
      </c>
      <c r="DY217" s="42">
        <f t="shared" si="269"/>
        <v>3542719.36</v>
      </c>
      <c r="DZ217" s="42">
        <f t="shared" si="269"/>
        <v>8681290.2300000004</v>
      </c>
      <c r="EA217" s="42">
        <f t="shared" ref="EA217:FU217" si="270">+EA193</f>
        <v>4508026.66</v>
      </c>
      <c r="EB217" s="42">
        <f t="shared" si="270"/>
        <v>4777824.71</v>
      </c>
      <c r="EC217" s="42">
        <f t="shared" si="270"/>
        <v>2826385.77</v>
      </c>
      <c r="ED217" s="42">
        <f t="shared" si="270"/>
        <v>16493542.82</v>
      </c>
      <c r="EE217" s="42">
        <f t="shared" si="270"/>
        <v>2474174.06</v>
      </c>
      <c r="EF217" s="42">
        <f t="shared" si="270"/>
        <v>12175748.640000001</v>
      </c>
      <c r="EG217" s="42">
        <f t="shared" si="270"/>
        <v>2737898.22</v>
      </c>
      <c r="EH217" s="42">
        <f t="shared" si="270"/>
        <v>2504788.15</v>
      </c>
      <c r="EI217" s="42">
        <f t="shared" si="270"/>
        <v>129353189.92</v>
      </c>
      <c r="EJ217" s="42">
        <f t="shared" si="270"/>
        <v>63585842.009999998</v>
      </c>
      <c r="EK217" s="42">
        <f t="shared" si="270"/>
        <v>5148186.63</v>
      </c>
      <c r="EL217" s="42">
        <f t="shared" si="270"/>
        <v>3761896.33</v>
      </c>
      <c r="EM217" s="42">
        <f t="shared" si="270"/>
        <v>4555012.17</v>
      </c>
      <c r="EN217" s="42">
        <f t="shared" si="270"/>
        <v>8690426.1199999992</v>
      </c>
      <c r="EO217" s="42">
        <f t="shared" si="270"/>
        <v>3809248.33</v>
      </c>
      <c r="EP217" s="42">
        <f t="shared" si="270"/>
        <v>3736589.7</v>
      </c>
      <c r="EQ217" s="42">
        <f t="shared" si="270"/>
        <v>17469088.649999999</v>
      </c>
      <c r="ER217" s="42">
        <f t="shared" si="270"/>
        <v>3837186.04</v>
      </c>
      <c r="ES217" s="42">
        <f t="shared" si="270"/>
        <v>1586788.75</v>
      </c>
      <c r="ET217" s="42">
        <f t="shared" si="270"/>
        <v>2639663.27</v>
      </c>
      <c r="EU217" s="42">
        <f t="shared" si="270"/>
        <v>5172178.93</v>
      </c>
      <c r="EV217" s="42">
        <f t="shared" si="270"/>
        <v>1070063.3799999999</v>
      </c>
      <c r="EW217" s="42">
        <f t="shared" si="270"/>
        <v>8183740.3700000001</v>
      </c>
      <c r="EX217" s="42">
        <f t="shared" si="270"/>
        <v>2979091.87</v>
      </c>
      <c r="EY217" s="42">
        <f t="shared" si="270"/>
        <v>7937189.8300000001</v>
      </c>
      <c r="EZ217" s="42">
        <f t="shared" si="270"/>
        <v>1742228.37</v>
      </c>
      <c r="FA217" s="42">
        <f t="shared" si="270"/>
        <v>23715971.890000001</v>
      </c>
      <c r="FB217" s="42">
        <f t="shared" si="270"/>
        <v>3450881.68</v>
      </c>
      <c r="FC217" s="42">
        <f t="shared" si="270"/>
        <v>19138874.640000001</v>
      </c>
      <c r="FD217" s="42">
        <f t="shared" si="270"/>
        <v>3368865.64</v>
      </c>
      <c r="FE217" s="42">
        <f t="shared" si="270"/>
        <v>1465381.08</v>
      </c>
      <c r="FF217" s="42">
        <f t="shared" si="270"/>
        <v>2310202.38</v>
      </c>
      <c r="FG217" s="42">
        <f t="shared" si="270"/>
        <v>1648143.09</v>
      </c>
      <c r="FH217" s="42">
        <f t="shared" si="270"/>
        <v>1337457.98</v>
      </c>
      <c r="FI217" s="42">
        <f t="shared" si="270"/>
        <v>13819156.279999999</v>
      </c>
      <c r="FJ217" s="42">
        <f t="shared" si="270"/>
        <v>13340074.93</v>
      </c>
      <c r="FK217" s="42">
        <f t="shared" si="270"/>
        <v>16158511.960000001</v>
      </c>
      <c r="FL217" s="42">
        <f t="shared" si="270"/>
        <v>32743455.27</v>
      </c>
      <c r="FM217" s="42">
        <f t="shared" si="270"/>
        <v>23108073.59</v>
      </c>
      <c r="FN217" s="42">
        <f t="shared" si="270"/>
        <v>144636867.02000001</v>
      </c>
      <c r="FO217" s="42">
        <f t="shared" si="270"/>
        <v>8485307.6799999997</v>
      </c>
      <c r="FP217" s="42">
        <f t="shared" si="270"/>
        <v>17735446.309999999</v>
      </c>
      <c r="FQ217" s="42">
        <f t="shared" si="270"/>
        <v>6672941.9900000002</v>
      </c>
      <c r="FR217" s="42">
        <f t="shared" si="270"/>
        <v>2079203.67</v>
      </c>
      <c r="FS217" s="42">
        <f t="shared" si="270"/>
        <v>2234034.83</v>
      </c>
      <c r="FT217" s="42">
        <f t="shared" si="270"/>
        <v>1305514.1599999999</v>
      </c>
      <c r="FU217" s="42">
        <f t="shared" si="270"/>
        <v>6582709.2699999996</v>
      </c>
      <c r="FV217" s="42">
        <f>+FV193</f>
        <v>5604829.6600000001</v>
      </c>
      <c r="FW217" s="42">
        <f>+FW193</f>
        <v>2194906.77</v>
      </c>
      <c r="FX217" s="42">
        <f>+FX193</f>
        <v>1229433.1599999999</v>
      </c>
      <c r="FY217" s="42"/>
      <c r="FZ217" s="42"/>
      <c r="GA217" s="42"/>
      <c r="GB217" s="42"/>
      <c r="GC217" s="42"/>
      <c r="GD217" s="42"/>
      <c r="GE217" s="5"/>
      <c r="GF217" s="5"/>
      <c r="GG217" s="5"/>
      <c r="GH217" s="5"/>
      <c r="GI217" s="5"/>
      <c r="GJ217" s="5"/>
      <c r="GK217" s="5"/>
      <c r="GL217" s="5"/>
      <c r="GM217" s="5"/>
    </row>
    <row r="218" spans="1:195" x14ac:dyDescent="0.2">
      <c r="A218" s="3" t="s">
        <v>553</v>
      </c>
      <c r="B218" s="2" t="s">
        <v>528</v>
      </c>
      <c r="C218" s="42">
        <f>MIN(C213,C215,C217)</f>
        <v>59116133.32</v>
      </c>
      <c r="D218" s="42">
        <f t="shared" ref="D218:BO218" si="271">MIN(D213,D215,D217)</f>
        <v>325000121.68000001</v>
      </c>
      <c r="E218" s="42">
        <f t="shared" si="271"/>
        <v>61026043.140000001</v>
      </c>
      <c r="F218" s="42">
        <f t="shared" si="271"/>
        <v>118785280.94</v>
      </c>
      <c r="G218" s="42">
        <f t="shared" si="271"/>
        <v>8165089.1999999993</v>
      </c>
      <c r="H218" s="42">
        <f t="shared" si="271"/>
        <v>7529803.3399999999</v>
      </c>
      <c r="I218" s="42">
        <f t="shared" si="271"/>
        <v>101200300.09999999</v>
      </c>
      <c r="J218" s="42">
        <f t="shared" si="271"/>
        <v>15758838.26</v>
      </c>
      <c r="K218" s="42">
        <f t="shared" si="271"/>
        <v>3006209.48</v>
      </c>
      <c r="L218" s="42">
        <f t="shared" si="271"/>
        <v>22485186.109999999</v>
      </c>
      <c r="M218" s="42">
        <f t="shared" si="271"/>
        <v>13229697.27</v>
      </c>
      <c r="N218" s="42">
        <f t="shared" si="271"/>
        <v>384614907.57999998</v>
      </c>
      <c r="O218" s="42">
        <f t="shared" si="271"/>
        <v>110540399.45999999</v>
      </c>
      <c r="P218" s="42">
        <f t="shared" si="271"/>
        <v>2332083.12</v>
      </c>
      <c r="Q218" s="42">
        <f t="shared" si="271"/>
        <v>296570101.82999998</v>
      </c>
      <c r="R218" s="42">
        <f t="shared" si="271"/>
        <v>4432677.09</v>
      </c>
      <c r="S218" s="42">
        <f t="shared" si="271"/>
        <v>11312963.59</v>
      </c>
      <c r="T218" s="42">
        <f t="shared" si="271"/>
        <v>1894676.06</v>
      </c>
      <c r="U218" s="42">
        <f t="shared" si="271"/>
        <v>918986.23</v>
      </c>
      <c r="V218" s="42">
        <f t="shared" si="271"/>
        <v>2749267.64</v>
      </c>
      <c r="W218" s="43">
        <f t="shared" si="271"/>
        <v>1772498.57</v>
      </c>
      <c r="X218" s="42">
        <f t="shared" si="271"/>
        <v>722103.46</v>
      </c>
      <c r="Y218" s="42">
        <f t="shared" si="271"/>
        <v>4305077.72</v>
      </c>
      <c r="Z218" s="42">
        <f t="shared" si="271"/>
        <v>2662097.42</v>
      </c>
      <c r="AA218" s="42">
        <f t="shared" si="271"/>
        <v>204895708.08000001</v>
      </c>
      <c r="AB218" s="42">
        <f t="shared" si="271"/>
        <v>216761263.25999999</v>
      </c>
      <c r="AC218" s="42">
        <f t="shared" si="271"/>
        <v>7332905.1600000001</v>
      </c>
      <c r="AD218" s="42">
        <f t="shared" si="271"/>
        <v>8317374.0299999993</v>
      </c>
      <c r="AE218" s="42">
        <f t="shared" si="271"/>
        <v>1515681.24</v>
      </c>
      <c r="AF218" s="42">
        <f t="shared" si="271"/>
        <v>2201878.0099999998</v>
      </c>
      <c r="AG218" s="42">
        <f t="shared" si="271"/>
        <v>7232304.3600000003</v>
      </c>
      <c r="AH218" s="42">
        <f t="shared" si="271"/>
        <v>7933860.5800000001</v>
      </c>
      <c r="AI218" s="42">
        <f t="shared" si="271"/>
        <v>3183897.67</v>
      </c>
      <c r="AJ218" s="42">
        <f t="shared" si="271"/>
        <v>2664068.89</v>
      </c>
      <c r="AK218" s="42">
        <f t="shared" si="271"/>
        <v>2489573.31</v>
      </c>
      <c r="AL218" s="42">
        <f t="shared" si="271"/>
        <v>2880896.27</v>
      </c>
      <c r="AM218" s="42">
        <f t="shared" si="271"/>
        <v>4004526.44</v>
      </c>
      <c r="AN218" s="42">
        <f t="shared" si="271"/>
        <v>3633724.44</v>
      </c>
      <c r="AO218" s="42">
        <f t="shared" si="271"/>
        <v>36956380.719999999</v>
      </c>
      <c r="AP218" s="42">
        <f t="shared" si="271"/>
        <v>631431226.20999992</v>
      </c>
      <c r="AQ218" s="42">
        <f t="shared" si="271"/>
        <v>2895538.27</v>
      </c>
      <c r="AR218" s="42">
        <f t="shared" si="271"/>
        <v>452623550.06999999</v>
      </c>
      <c r="AS218" s="42">
        <f t="shared" si="271"/>
        <v>50366921.449999996</v>
      </c>
      <c r="AT218" s="42">
        <f t="shared" si="271"/>
        <v>19012563.050000001</v>
      </c>
      <c r="AU218" s="42">
        <f t="shared" si="271"/>
        <v>3527969.76</v>
      </c>
      <c r="AV218" s="42">
        <f t="shared" si="271"/>
        <v>3154651.62</v>
      </c>
      <c r="AW218" s="42">
        <f t="shared" si="271"/>
        <v>2616554.56</v>
      </c>
      <c r="AX218" s="42">
        <f t="shared" si="271"/>
        <v>661621.5</v>
      </c>
      <c r="AY218" s="42">
        <f t="shared" si="271"/>
        <v>4901826.53</v>
      </c>
      <c r="AZ218" s="42">
        <f t="shared" si="271"/>
        <v>81039388.049999997</v>
      </c>
      <c r="BA218" s="42">
        <f t="shared" si="271"/>
        <v>63367386.130000003</v>
      </c>
      <c r="BB218" s="42">
        <f t="shared" si="271"/>
        <v>53542239.700000003</v>
      </c>
      <c r="BC218" s="42">
        <f t="shared" si="271"/>
        <v>228749263.97</v>
      </c>
      <c r="BD218" s="42">
        <f t="shared" si="271"/>
        <v>32057238.149999999</v>
      </c>
      <c r="BE218" s="42">
        <f t="shared" si="271"/>
        <v>11134983.960000001</v>
      </c>
      <c r="BF218" s="42">
        <f t="shared" si="271"/>
        <v>166153233.75</v>
      </c>
      <c r="BG218" s="42">
        <f t="shared" si="271"/>
        <v>7815036.4800000004</v>
      </c>
      <c r="BH218" s="42">
        <f t="shared" si="271"/>
        <v>5393143.6200000001</v>
      </c>
      <c r="BI218" s="42">
        <f t="shared" si="271"/>
        <v>2674352.6</v>
      </c>
      <c r="BJ218" s="42">
        <f t="shared" si="271"/>
        <v>42163411.109999999</v>
      </c>
      <c r="BK218" s="42">
        <f t="shared" si="271"/>
        <v>106450856.05</v>
      </c>
      <c r="BL218" s="42">
        <f t="shared" si="271"/>
        <v>2221500.36</v>
      </c>
      <c r="BM218" s="42">
        <f t="shared" si="271"/>
        <v>3050530.52</v>
      </c>
      <c r="BN218" s="42">
        <f t="shared" si="271"/>
        <v>27337857.780000001</v>
      </c>
      <c r="BO218" s="42">
        <f t="shared" si="271"/>
        <v>11880378.65</v>
      </c>
      <c r="BP218" s="42">
        <f t="shared" ref="BP218:EA218" si="272">MIN(BP213,BP215,BP217)</f>
        <v>2509902.1</v>
      </c>
      <c r="BQ218" s="42">
        <f t="shared" si="272"/>
        <v>43214174.590000004</v>
      </c>
      <c r="BR218" s="42">
        <f t="shared" si="272"/>
        <v>33623188.670000002</v>
      </c>
      <c r="BS218" s="42">
        <f t="shared" si="272"/>
        <v>8925901.4800000004</v>
      </c>
      <c r="BT218" s="42">
        <f t="shared" si="272"/>
        <v>3469301.56</v>
      </c>
      <c r="BU218" s="42">
        <f t="shared" si="272"/>
        <v>3989836.41</v>
      </c>
      <c r="BV218" s="42">
        <f t="shared" si="272"/>
        <v>9750743.129999999</v>
      </c>
      <c r="BW218" s="42">
        <f t="shared" si="272"/>
        <v>13302334.520000001</v>
      </c>
      <c r="BX218" s="42">
        <f t="shared" si="272"/>
        <v>1268201.6499999999</v>
      </c>
      <c r="BY218" s="42">
        <f t="shared" si="272"/>
        <v>4560850.95</v>
      </c>
      <c r="BZ218" s="42">
        <f t="shared" si="272"/>
        <v>2443576.4900000002</v>
      </c>
      <c r="CA218" s="42">
        <f t="shared" si="272"/>
        <v>2425257.2799999998</v>
      </c>
      <c r="CB218" s="42">
        <f t="shared" si="272"/>
        <v>607380165.67999995</v>
      </c>
      <c r="CC218" s="42">
        <f t="shared" si="272"/>
        <v>2107168.84</v>
      </c>
      <c r="CD218" s="42">
        <f t="shared" si="272"/>
        <v>1115849.6000000001</v>
      </c>
      <c r="CE218" s="42">
        <f t="shared" si="272"/>
        <v>1924520.16</v>
      </c>
      <c r="CF218" s="42">
        <f t="shared" si="272"/>
        <v>1642554.15</v>
      </c>
      <c r="CG218" s="42">
        <f t="shared" si="272"/>
        <v>2073889.86</v>
      </c>
      <c r="CH218" s="42">
        <f t="shared" si="272"/>
        <v>1708357.1199999999</v>
      </c>
      <c r="CI218" s="42">
        <f t="shared" si="272"/>
        <v>5655730.9000000004</v>
      </c>
      <c r="CJ218" s="42">
        <f t="shared" si="272"/>
        <v>8834748.6099999994</v>
      </c>
      <c r="CK218" s="42">
        <f t="shared" si="272"/>
        <v>36303425.710000001</v>
      </c>
      <c r="CL218" s="42">
        <f t="shared" si="272"/>
        <v>10559093.120000001</v>
      </c>
      <c r="CM218" s="42">
        <f t="shared" si="272"/>
        <v>6446090.1299999999</v>
      </c>
      <c r="CN218" s="42">
        <f t="shared" si="272"/>
        <v>199244339.88</v>
      </c>
      <c r="CO218" s="42">
        <f t="shared" si="272"/>
        <v>108970129.38</v>
      </c>
      <c r="CP218" s="42">
        <f t="shared" si="272"/>
        <v>8884646.9299999997</v>
      </c>
      <c r="CQ218" s="42">
        <f t="shared" si="272"/>
        <v>10657213.109999999</v>
      </c>
      <c r="CR218" s="42">
        <f t="shared" si="272"/>
        <v>2331205.44</v>
      </c>
      <c r="CS218" s="42">
        <f t="shared" si="272"/>
        <v>3402047.3299999996</v>
      </c>
      <c r="CT218" s="42">
        <f t="shared" si="272"/>
        <v>1353415</v>
      </c>
      <c r="CU218" s="42">
        <f t="shared" si="272"/>
        <v>3107858.46</v>
      </c>
      <c r="CV218" s="42">
        <f t="shared" si="272"/>
        <v>783635.05</v>
      </c>
      <c r="CW218" s="42">
        <f t="shared" si="272"/>
        <v>2107031.7799999998</v>
      </c>
      <c r="CX218" s="42">
        <f t="shared" si="272"/>
        <v>3791324.92</v>
      </c>
      <c r="CY218" s="42">
        <f t="shared" si="272"/>
        <v>1173162.73</v>
      </c>
      <c r="CZ218" s="42">
        <f t="shared" si="272"/>
        <v>16536216.02</v>
      </c>
      <c r="DA218" s="42">
        <f t="shared" si="272"/>
        <v>2339961.3699999996</v>
      </c>
      <c r="DB218" s="42">
        <f t="shared" si="272"/>
        <v>3149050.0700000003</v>
      </c>
      <c r="DC218" s="42">
        <f t="shared" si="272"/>
        <v>2323106.7200000002</v>
      </c>
      <c r="DD218" s="42">
        <f t="shared" si="272"/>
        <v>1682055.93</v>
      </c>
      <c r="DE218" s="42">
        <f t="shared" si="272"/>
        <v>4009875.83</v>
      </c>
      <c r="DF218" s="42">
        <f t="shared" si="272"/>
        <v>157940883.86000001</v>
      </c>
      <c r="DG218" s="42">
        <f t="shared" si="272"/>
        <v>1355702.95</v>
      </c>
      <c r="DH218" s="42">
        <f t="shared" si="272"/>
        <v>16081495.220000001</v>
      </c>
      <c r="DI218" s="42">
        <f t="shared" si="272"/>
        <v>20366352.080000002</v>
      </c>
      <c r="DJ218" s="42">
        <f t="shared" si="272"/>
        <v>5804119.5300000003</v>
      </c>
      <c r="DK218" s="42">
        <f t="shared" si="272"/>
        <v>3617294.55</v>
      </c>
      <c r="DL218" s="42">
        <f t="shared" si="272"/>
        <v>45780428.619999997</v>
      </c>
      <c r="DM218" s="42">
        <f t="shared" si="272"/>
        <v>3311086.4099999997</v>
      </c>
      <c r="DN218" s="42">
        <f t="shared" si="272"/>
        <v>11406687.880000001</v>
      </c>
      <c r="DO218" s="42">
        <f t="shared" si="272"/>
        <v>22915388.140000001</v>
      </c>
      <c r="DP218" s="42">
        <f t="shared" si="272"/>
        <v>2493490.7200000002</v>
      </c>
      <c r="DQ218" s="42">
        <f t="shared" si="272"/>
        <v>4221801.62</v>
      </c>
      <c r="DR218" s="42">
        <f t="shared" si="272"/>
        <v>10454650.59</v>
      </c>
      <c r="DS218" s="42">
        <f t="shared" si="272"/>
        <v>6765023.9100000001</v>
      </c>
      <c r="DT218" s="42">
        <f t="shared" si="272"/>
        <v>2097377.16</v>
      </c>
      <c r="DU218" s="42">
        <f t="shared" si="272"/>
        <v>3621802.32</v>
      </c>
      <c r="DV218" s="42">
        <f t="shared" si="272"/>
        <v>2507429.5999999996</v>
      </c>
      <c r="DW218" s="42">
        <f t="shared" si="272"/>
        <v>3370793</v>
      </c>
      <c r="DX218" s="42">
        <f t="shared" si="272"/>
        <v>2624201.5699999998</v>
      </c>
      <c r="DY218" s="42">
        <f t="shared" si="272"/>
        <v>3542719.36</v>
      </c>
      <c r="DZ218" s="42">
        <f t="shared" si="272"/>
        <v>8681290.2300000004</v>
      </c>
      <c r="EA218" s="42">
        <f t="shared" si="272"/>
        <v>4508026.66</v>
      </c>
      <c r="EB218" s="42">
        <f t="shared" ref="EB218:FX218" si="273">MIN(EB213,EB215,EB217)</f>
        <v>4775040.21</v>
      </c>
      <c r="EC218" s="42">
        <f t="shared" si="273"/>
        <v>2825282.08</v>
      </c>
      <c r="ED218" s="42">
        <f t="shared" si="273"/>
        <v>16493542.82</v>
      </c>
      <c r="EE218" s="42">
        <f t="shared" si="273"/>
        <v>2474174.06</v>
      </c>
      <c r="EF218" s="42">
        <f t="shared" si="273"/>
        <v>12085837.689999999</v>
      </c>
      <c r="EG218" s="42">
        <f t="shared" si="273"/>
        <v>2737898.22</v>
      </c>
      <c r="EH218" s="42">
        <f t="shared" si="273"/>
        <v>2504788.15</v>
      </c>
      <c r="EI218" s="42">
        <f t="shared" si="273"/>
        <v>129353189.92</v>
      </c>
      <c r="EJ218" s="42">
        <f t="shared" si="273"/>
        <v>63585842.009999998</v>
      </c>
      <c r="EK218" s="42">
        <f t="shared" si="273"/>
        <v>5147517.82</v>
      </c>
      <c r="EL218" s="42">
        <f t="shared" si="273"/>
        <v>3743902.1</v>
      </c>
      <c r="EM218" s="42">
        <f t="shared" si="273"/>
        <v>4548621.9700000007</v>
      </c>
      <c r="EN218" s="42">
        <f t="shared" si="273"/>
        <v>8690426.1199999992</v>
      </c>
      <c r="EO218" s="42">
        <f t="shared" si="273"/>
        <v>3799577.91</v>
      </c>
      <c r="EP218" s="42">
        <f t="shared" si="273"/>
        <v>3736589.7</v>
      </c>
      <c r="EQ218" s="42">
        <f t="shared" si="273"/>
        <v>17469088.649999999</v>
      </c>
      <c r="ER218" s="42">
        <f t="shared" si="273"/>
        <v>3814889.65</v>
      </c>
      <c r="ES218" s="42">
        <f t="shared" si="273"/>
        <v>1586788.75</v>
      </c>
      <c r="ET218" s="42">
        <f t="shared" si="273"/>
        <v>2639663.27</v>
      </c>
      <c r="EU218" s="42">
        <f t="shared" si="273"/>
        <v>5136545.38</v>
      </c>
      <c r="EV218" s="42">
        <f t="shared" si="273"/>
        <v>1066792.3599999999</v>
      </c>
      <c r="EW218" s="42">
        <f t="shared" si="273"/>
        <v>8148684.9000000004</v>
      </c>
      <c r="EX218" s="42">
        <f t="shared" si="273"/>
        <v>2979091.87</v>
      </c>
      <c r="EY218" s="42">
        <f t="shared" si="273"/>
        <v>7937189.8300000001</v>
      </c>
      <c r="EZ218" s="42">
        <f t="shared" si="273"/>
        <v>1741225.15</v>
      </c>
      <c r="FA218" s="42">
        <f t="shared" si="273"/>
        <v>23693638.59</v>
      </c>
      <c r="FB218" s="42">
        <f t="shared" si="273"/>
        <v>3450881.68</v>
      </c>
      <c r="FC218" s="42">
        <f t="shared" si="273"/>
        <v>19127843.800000001</v>
      </c>
      <c r="FD218" s="42">
        <f t="shared" si="273"/>
        <v>3368865.64</v>
      </c>
      <c r="FE218" s="42">
        <f t="shared" si="273"/>
        <v>1465381.08</v>
      </c>
      <c r="FF218" s="42">
        <f t="shared" si="273"/>
        <v>2310202.38</v>
      </c>
      <c r="FG218" s="42">
        <f t="shared" si="273"/>
        <v>1636740.32</v>
      </c>
      <c r="FH218" s="42">
        <f t="shared" si="273"/>
        <v>1337457.98</v>
      </c>
      <c r="FI218" s="42">
        <f t="shared" si="273"/>
        <v>13819156.279999999</v>
      </c>
      <c r="FJ218" s="42">
        <f t="shared" si="273"/>
        <v>13303179.869999999</v>
      </c>
      <c r="FK218" s="42">
        <f t="shared" si="273"/>
        <v>16146713.51</v>
      </c>
      <c r="FL218" s="42">
        <f t="shared" si="273"/>
        <v>32743455.27</v>
      </c>
      <c r="FM218" s="42">
        <f t="shared" si="273"/>
        <v>23108073.59</v>
      </c>
      <c r="FN218" s="42">
        <f t="shared" si="273"/>
        <v>144636867.02000001</v>
      </c>
      <c r="FO218" s="42">
        <f t="shared" si="273"/>
        <v>8438897.8300000001</v>
      </c>
      <c r="FP218" s="42">
        <f t="shared" si="273"/>
        <v>17735446.309999999</v>
      </c>
      <c r="FQ218" s="42">
        <f t="shared" si="273"/>
        <v>6638323.1299999999</v>
      </c>
      <c r="FR218" s="42">
        <f t="shared" si="273"/>
        <v>2067455.2000000002</v>
      </c>
      <c r="FS218" s="42">
        <f t="shared" si="273"/>
        <v>2192959.79</v>
      </c>
      <c r="FT218" s="42">
        <f t="shared" si="273"/>
        <v>1305514.1599999999</v>
      </c>
      <c r="FU218" s="42">
        <f t="shared" si="273"/>
        <v>6582709.2699999996</v>
      </c>
      <c r="FV218" s="42">
        <f t="shared" si="273"/>
        <v>5604829.6600000001</v>
      </c>
      <c r="FW218" s="42">
        <f t="shared" si="273"/>
        <v>2135242.59</v>
      </c>
      <c r="FX218" s="42">
        <f t="shared" si="273"/>
        <v>1225550.01</v>
      </c>
      <c r="FY218" s="42"/>
      <c r="FZ218" s="42">
        <f>SUM(C218:FX218)</f>
        <v>6296004569.1599979</v>
      </c>
      <c r="GA218" s="42"/>
      <c r="GB218" s="42"/>
      <c r="GC218" s="42"/>
      <c r="GD218" s="42"/>
      <c r="GE218" s="5"/>
      <c r="GF218" s="5"/>
      <c r="GG218" s="5"/>
      <c r="GH218" s="5"/>
      <c r="GI218" s="5"/>
      <c r="GJ218" s="5"/>
      <c r="GK218" s="5"/>
      <c r="GL218" s="5"/>
      <c r="GM218" s="5"/>
    </row>
    <row r="219" spans="1:195" x14ac:dyDescent="0.2">
      <c r="A219" s="44"/>
      <c r="B219" s="2" t="s">
        <v>554</v>
      </c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3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  <c r="DB219" s="42"/>
      <c r="DC219" s="42"/>
      <c r="DD219" s="42"/>
      <c r="DE219" s="42"/>
      <c r="DF219" s="42"/>
      <c r="DG219" s="42"/>
      <c r="DH219" s="42"/>
      <c r="DI219" s="42"/>
      <c r="DJ219" s="42"/>
      <c r="DK219" s="42"/>
      <c r="DL219" s="42"/>
      <c r="DM219" s="42"/>
      <c r="DN219" s="42"/>
      <c r="DO219" s="42"/>
      <c r="DP219" s="42"/>
      <c r="DQ219" s="42"/>
      <c r="DR219" s="42"/>
      <c r="DS219" s="42"/>
      <c r="DT219" s="42"/>
      <c r="DU219" s="42"/>
      <c r="DV219" s="42"/>
      <c r="DW219" s="42"/>
      <c r="DX219" s="42"/>
      <c r="DY219" s="42"/>
      <c r="DZ219" s="42"/>
      <c r="EA219" s="42"/>
      <c r="EB219" s="42"/>
      <c r="EC219" s="42"/>
      <c r="ED219" s="42"/>
      <c r="EE219" s="42"/>
      <c r="EF219" s="42"/>
      <c r="EG219" s="42"/>
      <c r="EH219" s="42"/>
      <c r="EI219" s="42"/>
      <c r="EJ219" s="42"/>
      <c r="EK219" s="42"/>
      <c r="EL219" s="42"/>
      <c r="EM219" s="42"/>
      <c r="EN219" s="42"/>
      <c r="EO219" s="42"/>
      <c r="EP219" s="42"/>
      <c r="EQ219" s="42"/>
      <c r="ER219" s="42"/>
      <c r="ES219" s="42"/>
      <c r="ET219" s="42"/>
      <c r="EU219" s="42"/>
      <c r="EV219" s="42"/>
      <c r="EW219" s="42"/>
      <c r="EX219" s="42"/>
      <c r="EY219" s="42"/>
      <c r="EZ219" s="42"/>
      <c r="FA219" s="42"/>
      <c r="FB219" s="42"/>
      <c r="FC219" s="42"/>
      <c r="FD219" s="42"/>
      <c r="FE219" s="42"/>
      <c r="FF219" s="42"/>
      <c r="FG219" s="42"/>
      <c r="FH219" s="42"/>
      <c r="FI219" s="42"/>
      <c r="FJ219" s="42"/>
      <c r="FK219" s="42"/>
      <c r="FL219" s="42"/>
      <c r="FM219" s="42"/>
      <c r="FN219" s="42"/>
      <c r="FO219" s="42"/>
      <c r="FP219" s="42"/>
      <c r="FQ219" s="42"/>
      <c r="FR219" s="42"/>
      <c r="FS219" s="42"/>
      <c r="FT219" s="42"/>
      <c r="FU219" s="42"/>
      <c r="FV219" s="42"/>
      <c r="FW219" s="42"/>
      <c r="FX219" s="42"/>
      <c r="FY219" s="42"/>
      <c r="FZ219" s="42"/>
      <c r="GA219" s="42"/>
      <c r="GB219" s="42"/>
      <c r="GC219" s="42"/>
      <c r="GD219" s="42"/>
      <c r="GE219" s="5"/>
      <c r="GF219" s="5"/>
      <c r="GG219" s="5"/>
      <c r="GH219" s="5"/>
      <c r="GI219" s="5"/>
      <c r="GJ219" s="5"/>
      <c r="GK219" s="5"/>
      <c r="GL219" s="5"/>
      <c r="GM219" s="5"/>
    </row>
    <row r="220" spans="1:195" x14ac:dyDescent="0.2">
      <c r="A220" s="3" t="s">
        <v>555</v>
      </c>
      <c r="B220" s="2" t="s">
        <v>556</v>
      </c>
      <c r="C220" s="42">
        <f t="shared" ref="C220:BN220" si="274">ROUND(C218/C101,2)</f>
        <v>7782.84</v>
      </c>
      <c r="D220" s="42">
        <f t="shared" si="274"/>
        <v>7492.76</v>
      </c>
      <c r="E220" s="42">
        <f t="shared" si="274"/>
        <v>8182.74</v>
      </c>
      <c r="F220" s="42">
        <f t="shared" si="274"/>
        <v>7401.83</v>
      </c>
      <c r="G220" s="42">
        <f t="shared" si="274"/>
        <v>7949.65</v>
      </c>
      <c r="H220" s="42">
        <f t="shared" si="274"/>
        <v>7941.99</v>
      </c>
      <c r="I220" s="42">
        <f t="shared" si="274"/>
        <v>8020.12</v>
      </c>
      <c r="J220" s="42">
        <f t="shared" si="274"/>
        <v>7558.2</v>
      </c>
      <c r="K220" s="42">
        <f t="shared" si="274"/>
        <v>10169.86</v>
      </c>
      <c r="L220" s="42">
        <f t="shared" si="274"/>
        <v>7917.6</v>
      </c>
      <c r="M220" s="42">
        <f t="shared" si="274"/>
        <v>8995.51</v>
      </c>
      <c r="N220" s="42">
        <f t="shared" si="274"/>
        <v>7625.91</v>
      </c>
      <c r="O220" s="42">
        <f t="shared" si="274"/>
        <v>7427.79</v>
      </c>
      <c r="P220" s="42">
        <f t="shared" si="274"/>
        <v>14377.82</v>
      </c>
      <c r="Q220" s="42">
        <f t="shared" si="274"/>
        <v>7994.08</v>
      </c>
      <c r="R220" s="42">
        <f t="shared" si="274"/>
        <v>8549.0400000000009</v>
      </c>
      <c r="S220" s="42">
        <f t="shared" si="274"/>
        <v>7804.2</v>
      </c>
      <c r="T220" s="42">
        <f t="shared" si="274"/>
        <v>13148.34</v>
      </c>
      <c r="U220" s="42">
        <f t="shared" si="274"/>
        <v>15215</v>
      </c>
      <c r="V220" s="42">
        <f t="shared" si="274"/>
        <v>10246.99</v>
      </c>
      <c r="W220" s="43">
        <f t="shared" si="274"/>
        <v>8153.17</v>
      </c>
      <c r="X220" s="42">
        <f t="shared" si="274"/>
        <v>15363.9</v>
      </c>
      <c r="Y220" s="42">
        <f t="shared" si="274"/>
        <v>8274.2199999999993</v>
      </c>
      <c r="Z220" s="42">
        <f t="shared" si="274"/>
        <v>10072.26</v>
      </c>
      <c r="AA220" s="42">
        <f t="shared" si="274"/>
        <v>7530.77</v>
      </c>
      <c r="AB220" s="42">
        <f t="shared" si="274"/>
        <v>7595.42</v>
      </c>
      <c r="AC220" s="42">
        <f t="shared" si="274"/>
        <v>7946.36</v>
      </c>
      <c r="AD220" s="42">
        <f t="shared" si="274"/>
        <v>7658.02</v>
      </c>
      <c r="AE220" s="42">
        <f t="shared" si="274"/>
        <v>13704.17</v>
      </c>
      <c r="AF220" s="42">
        <f t="shared" si="274"/>
        <v>12676.33</v>
      </c>
      <c r="AG220" s="42">
        <f t="shared" si="274"/>
        <v>8107.96</v>
      </c>
      <c r="AH220" s="42">
        <f t="shared" si="274"/>
        <v>7636.05</v>
      </c>
      <c r="AI220" s="42">
        <f t="shared" si="274"/>
        <v>9616.1200000000008</v>
      </c>
      <c r="AJ220" s="42">
        <f t="shared" si="274"/>
        <v>11086.43</v>
      </c>
      <c r="AK220" s="42">
        <f t="shared" si="274"/>
        <v>11704.62</v>
      </c>
      <c r="AL220" s="42">
        <f t="shared" si="274"/>
        <v>10789.87</v>
      </c>
      <c r="AM220" s="42">
        <f t="shared" si="274"/>
        <v>8423.49</v>
      </c>
      <c r="AN220" s="42">
        <f t="shared" si="274"/>
        <v>8515.8799999999992</v>
      </c>
      <c r="AO220" s="42">
        <f t="shared" si="274"/>
        <v>7340.19</v>
      </c>
      <c r="AP220" s="42">
        <f t="shared" si="274"/>
        <v>8173.71</v>
      </c>
      <c r="AQ220" s="42">
        <f t="shared" si="274"/>
        <v>10877.3</v>
      </c>
      <c r="AR220" s="42">
        <f t="shared" si="274"/>
        <v>7395.92</v>
      </c>
      <c r="AS220" s="42">
        <f t="shared" si="274"/>
        <v>8019.96</v>
      </c>
      <c r="AT220" s="42">
        <f t="shared" si="274"/>
        <v>7538.39</v>
      </c>
      <c r="AU220" s="42">
        <f t="shared" si="274"/>
        <v>9957.58</v>
      </c>
      <c r="AV220" s="42">
        <f t="shared" si="274"/>
        <v>10568.35</v>
      </c>
      <c r="AW220" s="42">
        <f t="shared" si="274"/>
        <v>12209.77</v>
      </c>
      <c r="AX220" s="42">
        <f t="shared" si="274"/>
        <v>16376.77</v>
      </c>
      <c r="AY220" s="42">
        <f t="shared" si="274"/>
        <v>8637.58</v>
      </c>
      <c r="AZ220" s="42">
        <f t="shared" si="274"/>
        <v>7794.57</v>
      </c>
      <c r="BA220" s="42">
        <f t="shared" si="274"/>
        <v>7313.45</v>
      </c>
      <c r="BB220" s="42">
        <f t="shared" si="274"/>
        <v>7312.22</v>
      </c>
      <c r="BC220" s="42">
        <f t="shared" si="274"/>
        <v>7554.47</v>
      </c>
      <c r="BD220" s="42">
        <f t="shared" si="274"/>
        <v>7318.17</v>
      </c>
      <c r="BE220" s="42">
        <f t="shared" si="274"/>
        <v>7788.34</v>
      </c>
      <c r="BF220" s="42">
        <f t="shared" si="274"/>
        <v>7312.79</v>
      </c>
      <c r="BG220" s="42">
        <f t="shared" si="274"/>
        <v>8211.66</v>
      </c>
      <c r="BH220" s="42">
        <f t="shared" si="274"/>
        <v>8387.4699999999993</v>
      </c>
      <c r="BI220" s="42">
        <f t="shared" si="274"/>
        <v>11928.42</v>
      </c>
      <c r="BJ220" s="42">
        <f t="shared" si="274"/>
        <v>7312.29</v>
      </c>
      <c r="BK220" s="42">
        <f t="shared" si="274"/>
        <v>7304.71</v>
      </c>
      <c r="BL220" s="42">
        <f t="shared" si="274"/>
        <v>12522.55</v>
      </c>
      <c r="BM220" s="42">
        <f t="shared" si="274"/>
        <v>10447.02</v>
      </c>
      <c r="BN220" s="42">
        <f t="shared" si="274"/>
        <v>7319.18</v>
      </c>
      <c r="BO220" s="42">
        <f t="shared" ref="BO220:DZ220" si="275">ROUND(BO218/BO101,2)</f>
        <v>7444.31</v>
      </c>
      <c r="BP220" s="42">
        <f t="shared" si="275"/>
        <v>12090.09</v>
      </c>
      <c r="BQ220" s="42">
        <f t="shared" si="275"/>
        <v>7943.05</v>
      </c>
      <c r="BR220" s="42">
        <f t="shared" si="275"/>
        <v>7429.88</v>
      </c>
      <c r="BS220" s="42">
        <f t="shared" si="275"/>
        <v>7987.38</v>
      </c>
      <c r="BT220" s="42">
        <f t="shared" si="275"/>
        <v>10306.9</v>
      </c>
      <c r="BU220" s="42">
        <f t="shared" si="275"/>
        <v>9113.3799999999992</v>
      </c>
      <c r="BV220" s="42">
        <f t="shared" si="275"/>
        <v>7698.97</v>
      </c>
      <c r="BW220" s="42">
        <f t="shared" si="275"/>
        <v>7696.33</v>
      </c>
      <c r="BX220" s="42">
        <f t="shared" si="275"/>
        <v>15852.52</v>
      </c>
      <c r="BY220" s="42">
        <f t="shared" si="275"/>
        <v>8333.3700000000008</v>
      </c>
      <c r="BZ220" s="42">
        <f t="shared" si="275"/>
        <v>10943.02</v>
      </c>
      <c r="CA220" s="42">
        <f t="shared" si="275"/>
        <v>12907.17</v>
      </c>
      <c r="CB220" s="42">
        <f t="shared" si="275"/>
        <v>7515.6</v>
      </c>
      <c r="CC220" s="42">
        <f t="shared" si="275"/>
        <v>12215.47</v>
      </c>
      <c r="CD220" s="42">
        <f t="shared" si="275"/>
        <v>14398.06</v>
      </c>
      <c r="CE220" s="42">
        <f t="shared" si="275"/>
        <v>12959.73</v>
      </c>
      <c r="CF220" s="42">
        <f t="shared" si="275"/>
        <v>13278.53</v>
      </c>
      <c r="CG220" s="42">
        <f t="shared" si="275"/>
        <v>12135.11</v>
      </c>
      <c r="CH220" s="42">
        <f t="shared" si="275"/>
        <v>14025.92</v>
      </c>
      <c r="CI220" s="42">
        <f t="shared" si="275"/>
        <v>7736.98</v>
      </c>
      <c r="CJ220" s="42">
        <f t="shared" si="275"/>
        <v>8202.35</v>
      </c>
      <c r="CK220" s="42">
        <f t="shared" si="275"/>
        <v>7563.06</v>
      </c>
      <c r="CL220" s="42">
        <f t="shared" si="275"/>
        <v>7966.72</v>
      </c>
      <c r="CM220" s="42">
        <f t="shared" si="275"/>
        <v>8583.34</v>
      </c>
      <c r="CN220" s="42">
        <f t="shared" si="275"/>
        <v>7304.45</v>
      </c>
      <c r="CO220" s="42">
        <f t="shared" si="275"/>
        <v>7311.81</v>
      </c>
      <c r="CP220" s="42">
        <f t="shared" si="275"/>
        <v>8033.86</v>
      </c>
      <c r="CQ220" s="42">
        <f t="shared" si="275"/>
        <v>7743.94</v>
      </c>
      <c r="CR220" s="42">
        <f t="shared" si="275"/>
        <v>12148.02</v>
      </c>
      <c r="CS220" s="42">
        <f t="shared" si="275"/>
        <v>9330.9</v>
      </c>
      <c r="CT220" s="42">
        <f t="shared" si="275"/>
        <v>13810.36</v>
      </c>
      <c r="CU220" s="42">
        <f t="shared" si="275"/>
        <v>7207.46</v>
      </c>
      <c r="CV220" s="42">
        <f t="shared" si="275"/>
        <v>14565.71</v>
      </c>
      <c r="CW220" s="42">
        <f t="shared" si="275"/>
        <v>13070.92</v>
      </c>
      <c r="CX220" s="42">
        <f t="shared" si="275"/>
        <v>8531.33</v>
      </c>
      <c r="CY220" s="42">
        <f t="shared" si="275"/>
        <v>8761.48</v>
      </c>
      <c r="CZ220" s="42">
        <f t="shared" si="275"/>
        <v>7324.36</v>
      </c>
      <c r="DA220" s="42">
        <f t="shared" si="275"/>
        <v>12263.95</v>
      </c>
      <c r="DB220" s="42">
        <f t="shared" si="275"/>
        <v>10009.700000000001</v>
      </c>
      <c r="DC220" s="42">
        <f t="shared" si="275"/>
        <v>12666.89</v>
      </c>
      <c r="DD220" s="42">
        <f t="shared" si="275"/>
        <v>14170.65</v>
      </c>
      <c r="DE220" s="42">
        <f t="shared" si="275"/>
        <v>8336.5400000000009</v>
      </c>
      <c r="DF220" s="42">
        <f t="shared" si="275"/>
        <v>7316.14</v>
      </c>
      <c r="DG220" s="42">
        <f t="shared" si="275"/>
        <v>14996.71</v>
      </c>
      <c r="DH220" s="42">
        <f t="shared" si="275"/>
        <v>7319.75</v>
      </c>
      <c r="DI220" s="42">
        <f t="shared" si="275"/>
        <v>7336.32</v>
      </c>
      <c r="DJ220" s="42">
        <f t="shared" si="275"/>
        <v>8141.56</v>
      </c>
      <c r="DK220" s="42">
        <f t="shared" si="275"/>
        <v>9447.1</v>
      </c>
      <c r="DL220" s="42">
        <f t="shared" si="275"/>
        <v>7653.29</v>
      </c>
      <c r="DM220" s="42">
        <f t="shared" si="275"/>
        <v>10949.36</v>
      </c>
      <c r="DN220" s="42">
        <f t="shared" si="275"/>
        <v>7847.2</v>
      </c>
      <c r="DO220" s="42">
        <f t="shared" si="275"/>
        <v>7702.39</v>
      </c>
      <c r="DP220" s="42">
        <f t="shared" si="275"/>
        <v>12568</v>
      </c>
      <c r="DQ220" s="42">
        <f t="shared" si="275"/>
        <v>8584.39</v>
      </c>
      <c r="DR220" s="42">
        <f t="shared" si="275"/>
        <v>7920.19</v>
      </c>
      <c r="DS220" s="42">
        <f t="shared" si="275"/>
        <v>8330.2800000000007</v>
      </c>
      <c r="DT220" s="42">
        <f t="shared" si="275"/>
        <v>13325.14</v>
      </c>
      <c r="DU220" s="42">
        <f t="shared" si="275"/>
        <v>8850.93</v>
      </c>
      <c r="DV220" s="42">
        <f t="shared" si="275"/>
        <v>12195.67</v>
      </c>
      <c r="DW220" s="42">
        <f t="shared" si="275"/>
        <v>9465.86</v>
      </c>
      <c r="DX220" s="42">
        <f t="shared" si="275"/>
        <v>13293.83</v>
      </c>
      <c r="DY220" s="42">
        <f t="shared" si="275"/>
        <v>10748.54</v>
      </c>
      <c r="DZ220" s="42">
        <f t="shared" si="275"/>
        <v>8033.03</v>
      </c>
      <c r="EA220" s="42">
        <f t="shared" ref="EA220:FX220" si="276">ROUND(EA218/EA101,2)</f>
        <v>8739.8700000000008</v>
      </c>
      <c r="EB220" s="42">
        <f t="shared" si="276"/>
        <v>8102.9</v>
      </c>
      <c r="EC220" s="42">
        <f t="shared" si="276"/>
        <v>9728.93</v>
      </c>
      <c r="ED220" s="42">
        <f t="shared" si="276"/>
        <v>9982.7800000000007</v>
      </c>
      <c r="EE220" s="42">
        <f t="shared" si="276"/>
        <v>11307.93</v>
      </c>
      <c r="EF220" s="42">
        <f t="shared" si="276"/>
        <v>7674.03</v>
      </c>
      <c r="EG220" s="42">
        <f t="shared" si="276"/>
        <v>10028.93</v>
      </c>
      <c r="EH220" s="42">
        <f t="shared" si="276"/>
        <v>11207.11</v>
      </c>
      <c r="EI220" s="42">
        <f t="shared" si="276"/>
        <v>7583.14</v>
      </c>
      <c r="EJ220" s="42">
        <f t="shared" si="276"/>
        <v>7313.34</v>
      </c>
      <c r="EK220" s="42">
        <f t="shared" si="276"/>
        <v>7979.41</v>
      </c>
      <c r="EL220" s="42">
        <f t="shared" si="276"/>
        <v>8068.75</v>
      </c>
      <c r="EM220" s="42">
        <f t="shared" si="276"/>
        <v>8306.4699999999993</v>
      </c>
      <c r="EN220" s="42">
        <f t="shared" si="276"/>
        <v>7870.34</v>
      </c>
      <c r="EO220" s="42">
        <f t="shared" si="276"/>
        <v>8174.65</v>
      </c>
      <c r="EP220" s="42">
        <f t="shared" si="276"/>
        <v>9768.86</v>
      </c>
      <c r="EQ220" s="42">
        <f t="shared" si="276"/>
        <v>7699.36</v>
      </c>
      <c r="ER220" s="42">
        <f t="shared" si="276"/>
        <v>9968.36</v>
      </c>
      <c r="ES220" s="42">
        <f t="shared" si="276"/>
        <v>14167.76</v>
      </c>
      <c r="ET220" s="42">
        <f t="shared" si="276"/>
        <v>13412.92</v>
      </c>
      <c r="EU220" s="42">
        <f t="shared" si="276"/>
        <v>8747.52</v>
      </c>
      <c r="EV220" s="42">
        <f t="shared" si="276"/>
        <v>16539.419999999998</v>
      </c>
      <c r="EW220" s="42">
        <f t="shared" si="276"/>
        <v>10483.32</v>
      </c>
      <c r="EX220" s="42">
        <f t="shared" si="276"/>
        <v>11641.63</v>
      </c>
      <c r="EY220" s="42">
        <f t="shared" si="276"/>
        <v>7381.37</v>
      </c>
      <c r="EZ220" s="42">
        <f t="shared" si="276"/>
        <v>14225.7</v>
      </c>
      <c r="FA220" s="42">
        <f t="shared" si="276"/>
        <v>8030.65</v>
      </c>
      <c r="FB220" s="42">
        <f t="shared" si="276"/>
        <v>9007.7800000000007</v>
      </c>
      <c r="FC220" s="42">
        <f t="shared" si="276"/>
        <v>7372.17</v>
      </c>
      <c r="FD220" s="42">
        <f t="shared" si="276"/>
        <v>9397.11</v>
      </c>
      <c r="FE220" s="42">
        <f t="shared" si="276"/>
        <v>14566.41</v>
      </c>
      <c r="FF220" s="42">
        <f t="shared" si="276"/>
        <v>12420.44</v>
      </c>
      <c r="FG220" s="42">
        <f t="shared" si="276"/>
        <v>14471.62</v>
      </c>
      <c r="FH220" s="42">
        <f t="shared" si="276"/>
        <v>14633.02</v>
      </c>
      <c r="FI220" s="42">
        <f t="shared" si="276"/>
        <v>7642.07</v>
      </c>
      <c r="FJ220" s="42">
        <f t="shared" si="276"/>
        <v>7450.67</v>
      </c>
      <c r="FK220" s="42">
        <f t="shared" si="276"/>
        <v>7538.15</v>
      </c>
      <c r="FL220" s="42">
        <f t="shared" si="276"/>
        <v>7307.18</v>
      </c>
      <c r="FM220" s="42">
        <f t="shared" si="276"/>
        <v>7309.21</v>
      </c>
      <c r="FN220" s="42">
        <f t="shared" si="276"/>
        <v>7519.11</v>
      </c>
      <c r="FO220" s="42">
        <f t="shared" si="276"/>
        <v>7739.98</v>
      </c>
      <c r="FP220" s="42">
        <f t="shared" si="276"/>
        <v>7896.46</v>
      </c>
      <c r="FQ220" s="42">
        <f t="shared" si="276"/>
        <v>8138.19</v>
      </c>
      <c r="FR220" s="42">
        <f t="shared" si="276"/>
        <v>13530.47</v>
      </c>
      <c r="FS220" s="42">
        <f t="shared" si="276"/>
        <v>12839.34</v>
      </c>
      <c r="FT220" s="42">
        <f t="shared" si="276"/>
        <v>14920.16</v>
      </c>
      <c r="FU220" s="42">
        <f t="shared" si="276"/>
        <v>8499.2999999999993</v>
      </c>
      <c r="FV220" s="42">
        <f t="shared" si="276"/>
        <v>8191.8</v>
      </c>
      <c r="FW220" s="42">
        <f t="shared" si="276"/>
        <v>13687.45</v>
      </c>
      <c r="FX220" s="42">
        <f t="shared" si="276"/>
        <v>15772.84</v>
      </c>
      <c r="FY220" s="42"/>
      <c r="FZ220" s="42">
        <f>FZ218/FZ101</f>
        <v>7700.1716872377383</v>
      </c>
      <c r="GA220" s="42"/>
      <c r="GB220" s="42"/>
      <c r="GC220" s="42"/>
      <c r="GD220" s="42"/>
      <c r="GE220" s="5"/>
      <c r="GF220" s="5"/>
      <c r="GG220" s="5"/>
      <c r="GH220" s="5"/>
      <c r="GI220" s="5"/>
      <c r="GJ220" s="5"/>
      <c r="GK220" s="5"/>
      <c r="GL220" s="5"/>
      <c r="GM220" s="5"/>
    </row>
    <row r="221" spans="1:195" x14ac:dyDescent="0.2">
      <c r="A221" s="44"/>
      <c r="B221" s="2" t="s">
        <v>557</v>
      </c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3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  <c r="DB221" s="42"/>
      <c r="DC221" s="42"/>
      <c r="DD221" s="42"/>
      <c r="DE221" s="42"/>
      <c r="DF221" s="42"/>
      <c r="DG221" s="42"/>
      <c r="DH221" s="42"/>
      <c r="DI221" s="42"/>
      <c r="DJ221" s="42"/>
      <c r="DK221" s="42"/>
      <c r="DL221" s="42"/>
      <c r="DM221" s="42"/>
      <c r="DN221" s="42"/>
      <c r="DO221" s="42"/>
      <c r="DP221" s="42"/>
      <c r="DQ221" s="42"/>
      <c r="DR221" s="42"/>
      <c r="DS221" s="42"/>
      <c r="DT221" s="42"/>
      <c r="DU221" s="42"/>
      <c r="DV221" s="42"/>
      <c r="DW221" s="42"/>
      <c r="DX221" s="42"/>
      <c r="DY221" s="42"/>
      <c r="DZ221" s="42"/>
      <c r="EA221" s="42"/>
      <c r="EB221" s="42"/>
      <c r="EC221" s="42"/>
      <c r="ED221" s="42"/>
      <c r="EE221" s="42"/>
      <c r="EF221" s="42"/>
      <c r="EG221" s="42"/>
      <c r="EH221" s="42"/>
      <c r="EI221" s="42"/>
      <c r="EJ221" s="42"/>
      <c r="EK221" s="42"/>
      <c r="EL221" s="42"/>
      <c r="EM221" s="42"/>
      <c r="EN221" s="42"/>
      <c r="EO221" s="42"/>
      <c r="EP221" s="42"/>
      <c r="EQ221" s="42"/>
      <c r="ER221" s="42"/>
      <c r="ES221" s="42"/>
      <c r="ET221" s="42"/>
      <c r="EU221" s="42"/>
      <c r="EV221" s="42"/>
      <c r="EW221" s="42"/>
      <c r="EX221" s="42"/>
      <c r="EY221" s="42"/>
      <c r="EZ221" s="42"/>
      <c r="FA221" s="42"/>
      <c r="FB221" s="42"/>
      <c r="FC221" s="42"/>
      <c r="FD221" s="42"/>
      <c r="FE221" s="42"/>
      <c r="FF221" s="42"/>
      <c r="FG221" s="42"/>
      <c r="FH221" s="42"/>
      <c r="FI221" s="42"/>
      <c r="FJ221" s="42"/>
      <c r="FK221" s="42"/>
      <c r="FL221" s="42"/>
      <c r="FM221" s="42"/>
      <c r="FN221" s="42"/>
      <c r="FO221" s="42"/>
      <c r="FP221" s="42"/>
      <c r="FQ221" s="42"/>
      <c r="FR221" s="42"/>
      <c r="FS221" s="42"/>
      <c r="FT221" s="42"/>
      <c r="FU221" s="42"/>
      <c r="FV221" s="42"/>
      <c r="FW221" s="42"/>
      <c r="FX221" s="42"/>
      <c r="FY221" s="42"/>
      <c r="FZ221" s="42"/>
      <c r="GA221" s="42"/>
      <c r="GB221" s="42"/>
      <c r="GC221" s="42"/>
      <c r="GD221" s="42"/>
      <c r="GE221" s="5"/>
      <c r="GF221" s="5"/>
      <c r="GG221" s="5"/>
      <c r="GH221" s="5"/>
      <c r="GI221" s="5"/>
      <c r="GJ221" s="5"/>
      <c r="GK221" s="5"/>
      <c r="GL221" s="5"/>
      <c r="GM221" s="5"/>
    </row>
    <row r="222" spans="1:195" x14ac:dyDescent="0.2">
      <c r="A222" s="3" t="s">
        <v>394</v>
      </c>
      <c r="B222" s="2"/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7"/>
      <c r="X222" s="106"/>
      <c r="Y222" s="106"/>
      <c r="Z222" s="106"/>
      <c r="AA222" s="106"/>
      <c r="AB222" s="106"/>
      <c r="AC222" s="106"/>
      <c r="AD222" s="106"/>
      <c r="AE222" s="106"/>
      <c r="AF222" s="106"/>
      <c r="AG222" s="106"/>
      <c r="AH222" s="106"/>
      <c r="AI222" s="106"/>
      <c r="AJ222" s="106"/>
      <c r="AK222" s="106"/>
      <c r="AL222" s="106"/>
      <c r="AM222" s="106"/>
      <c r="AN222" s="106"/>
      <c r="AO222" s="106"/>
      <c r="AP222" s="106"/>
      <c r="AQ222" s="106"/>
      <c r="AR222" s="106"/>
      <c r="AS222" s="106"/>
      <c r="AT222" s="106"/>
      <c r="AU222" s="106"/>
      <c r="AV222" s="106"/>
      <c r="AW222" s="106"/>
      <c r="AX222" s="106"/>
      <c r="AY222" s="106"/>
      <c r="AZ222" s="106"/>
      <c r="BA222" s="106"/>
      <c r="BB222" s="106"/>
      <c r="BC222" s="106"/>
      <c r="BD222" s="106"/>
      <c r="BE222" s="106"/>
      <c r="BF222" s="106"/>
      <c r="BG222" s="106"/>
      <c r="BH222" s="106"/>
      <c r="BI222" s="106"/>
      <c r="BJ222" s="106"/>
      <c r="BK222" s="106"/>
      <c r="BL222" s="106"/>
      <c r="BM222" s="106"/>
      <c r="BN222" s="106"/>
      <c r="BO222" s="106"/>
      <c r="BP222" s="106"/>
      <c r="BQ222" s="106"/>
      <c r="BR222" s="106"/>
      <c r="BS222" s="106"/>
      <c r="BT222" s="106"/>
      <c r="BU222" s="106"/>
      <c r="BV222" s="106"/>
      <c r="BW222" s="106"/>
      <c r="BX222" s="106"/>
      <c r="BY222" s="106"/>
      <c r="BZ222" s="106"/>
      <c r="CA222" s="106"/>
      <c r="CB222" s="106"/>
      <c r="CC222" s="106"/>
      <c r="CD222" s="106"/>
      <c r="CE222" s="106"/>
      <c r="CF222" s="106"/>
      <c r="CG222" s="106"/>
      <c r="CH222" s="106"/>
      <c r="CI222" s="106"/>
      <c r="CJ222" s="106"/>
      <c r="CK222" s="106"/>
      <c r="CL222" s="106"/>
      <c r="CM222" s="106"/>
      <c r="CN222" s="106"/>
      <c r="CO222" s="106"/>
      <c r="CP222" s="106"/>
      <c r="CQ222" s="106"/>
      <c r="CR222" s="106"/>
      <c r="CS222" s="106"/>
      <c r="CT222" s="106"/>
      <c r="CU222" s="106"/>
      <c r="CV222" s="106"/>
      <c r="CW222" s="106"/>
      <c r="CX222" s="106"/>
      <c r="CY222" s="106"/>
      <c r="CZ222" s="106"/>
      <c r="DA222" s="106"/>
      <c r="DB222" s="106"/>
      <c r="DC222" s="106"/>
      <c r="DD222" s="106"/>
      <c r="DE222" s="106"/>
      <c r="DF222" s="106"/>
      <c r="DG222" s="106"/>
      <c r="DH222" s="106"/>
      <c r="DI222" s="106"/>
      <c r="DJ222" s="106"/>
      <c r="DK222" s="106"/>
      <c r="DL222" s="106"/>
      <c r="DM222" s="106"/>
      <c r="DN222" s="106"/>
      <c r="DO222" s="106"/>
      <c r="DP222" s="106"/>
      <c r="DQ222" s="106"/>
      <c r="DR222" s="106"/>
      <c r="DS222" s="106"/>
      <c r="DT222" s="106"/>
      <c r="DU222" s="106"/>
      <c r="DV222" s="106"/>
      <c r="DW222" s="106"/>
      <c r="DX222" s="106"/>
      <c r="DY222" s="106"/>
      <c r="DZ222" s="106"/>
      <c r="EA222" s="106"/>
      <c r="EB222" s="106"/>
      <c r="EC222" s="106"/>
      <c r="ED222" s="106"/>
      <c r="EE222" s="106"/>
      <c r="EF222" s="106"/>
      <c r="EG222" s="106"/>
      <c r="EH222" s="106"/>
      <c r="EI222" s="106"/>
      <c r="EJ222" s="106"/>
      <c r="EK222" s="106"/>
      <c r="EL222" s="106"/>
      <c r="EM222" s="106"/>
      <c r="EN222" s="106"/>
      <c r="EO222" s="106"/>
      <c r="EP222" s="106"/>
      <c r="EQ222" s="106"/>
      <c r="ER222" s="106"/>
      <c r="ES222" s="106"/>
      <c r="ET222" s="106"/>
      <c r="EU222" s="106"/>
      <c r="EV222" s="106"/>
      <c r="EW222" s="106"/>
      <c r="EX222" s="106"/>
      <c r="EY222" s="106"/>
      <c r="EZ222" s="106"/>
      <c r="FA222" s="106"/>
      <c r="FB222" s="106"/>
      <c r="FC222" s="106"/>
      <c r="FD222" s="106"/>
      <c r="FE222" s="106"/>
      <c r="FF222" s="106"/>
      <c r="FG222" s="106"/>
      <c r="FH222" s="106"/>
      <c r="FI222" s="106"/>
      <c r="FJ222" s="106"/>
      <c r="FK222" s="106"/>
      <c r="FL222" s="106"/>
      <c r="FM222" s="106"/>
      <c r="FN222" s="106"/>
      <c r="FO222" s="106"/>
      <c r="FP222" s="106"/>
      <c r="FQ222" s="106"/>
      <c r="FR222" s="106"/>
      <c r="FS222" s="106"/>
      <c r="FT222" s="106"/>
      <c r="FU222" s="106"/>
      <c r="FV222" s="106"/>
      <c r="FW222" s="106"/>
      <c r="FX222" s="106"/>
      <c r="FY222" s="42"/>
      <c r="FZ222" s="42"/>
      <c r="GA222" s="42"/>
      <c r="GB222" s="42"/>
      <c r="GC222" s="42"/>
      <c r="GD222" s="42"/>
      <c r="GE222" s="5"/>
      <c r="GF222" s="5"/>
      <c r="GG222" s="5"/>
      <c r="GH222" s="5"/>
      <c r="GI222" s="5"/>
      <c r="GJ222" s="5"/>
      <c r="GK222" s="5"/>
      <c r="GL222" s="5"/>
      <c r="GM222" s="5"/>
    </row>
    <row r="223" spans="1:195" ht="31.5" x14ac:dyDescent="0.25">
      <c r="A223" s="3" t="s">
        <v>394</v>
      </c>
      <c r="B223" s="123" t="s">
        <v>558</v>
      </c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3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  <c r="DB223" s="42"/>
      <c r="DC223" s="42"/>
      <c r="DD223" s="42"/>
      <c r="DE223" s="42"/>
      <c r="DF223" s="42"/>
      <c r="DG223" s="42"/>
      <c r="DH223" s="42"/>
      <c r="DI223" s="42"/>
      <c r="DJ223" s="42"/>
      <c r="DK223" s="42"/>
      <c r="DL223" s="42"/>
      <c r="DM223" s="42"/>
      <c r="DN223" s="42"/>
      <c r="DO223" s="42"/>
      <c r="DP223" s="42"/>
      <c r="DQ223" s="42"/>
      <c r="DR223" s="42"/>
      <c r="DS223" s="42"/>
      <c r="DT223" s="42"/>
      <c r="DU223" s="42"/>
      <c r="DV223" s="42"/>
      <c r="DW223" s="42"/>
      <c r="DX223" s="42"/>
      <c r="DY223" s="42"/>
      <c r="DZ223" s="42"/>
      <c r="EA223" s="42"/>
      <c r="EB223" s="42"/>
      <c r="EC223" s="42"/>
      <c r="ED223" s="42"/>
      <c r="EE223" s="42"/>
      <c r="EF223" s="42"/>
      <c r="EG223" s="42"/>
      <c r="EH223" s="42"/>
      <c r="EI223" s="42"/>
      <c r="EJ223" s="42"/>
      <c r="EK223" s="42"/>
      <c r="EL223" s="42"/>
      <c r="EM223" s="42"/>
      <c r="EN223" s="42"/>
      <c r="EO223" s="42"/>
      <c r="EP223" s="42"/>
      <c r="EQ223" s="42"/>
      <c r="ER223" s="42"/>
      <c r="ES223" s="42"/>
      <c r="ET223" s="42"/>
      <c r="EU223" s="42"/>
      <c r="EV223" s="42"/>
      <c r="EW223" s="42"/>
      <c r="EX223" s="42"/>
      <c r="EY223" s="42"/>
      <c r="EZ223" s="42"/>
      <c r="FA223" s="42"/>
      <c r="FB223" s="42"/>
      <c r="FC223" s="42"/>
      <c r="FD223" s="42"/>
      <c r="FE223" s="42"/>
      <c r="FF223" s="42"/>
      <c r="FG223" s="42"/>
      <c r="FH223" s="42"/>
      <c r="FI223" s="42"/>
      <c r="FJ223" s="42"/>
      <c r="FK223" s="42"/>
      <c r="FL223" s="42"/>
      <c r="FM223" s="42"/>
      <c r="FN223" s="42"/>
      <c r="FO223" s="42"/>
      <c r="FP223" s="42"/>
      <c r="FQ223" s="42"/>
      <c r="FR223" s="42"/>
      <c r="FS223" s="42"/>
      <c r="FT223" s="42"/>
      <c r="FU223" s="42"/>
      <c r="FV223" s="42"/>
      <c r="FW223" s="42"/>
      <c r="FX223" s="42"/>
      <c r="FY223" s="42"/>
      <c r="FZ223" s="42"/>
      <c r="GA223" s="42"/>
      <c r="GB223" s="42"/>
      <c r="GC223" s="42"/>
      <c r="GD223" s="42"/>
      <c r="GE223" s="5"/>
      <c r="GF223" s="5"/>
      <c r="GG223" s="5"/>
      <c r="GH223" s="5"/>
      <c r="GI223" s="5"/>
      <c r="GJ223" s="5"/>
      <c r="GK223" s="5"/>
      <c r="GL223" s="5"/>
      <c r="GM223" s="5"/>
    </row>
    <row r="224" spans="1:195" x14ac:dyDescent="0.2">
      <c r="A224" s="3" t="s">
        <v>559</v>
      </c>
      <c r="B224" s="2" t="s">
        <v>560</v>
      </c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3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  <c r="DB224" s="42"/>
      <c r="DC224" s="42"/>
      <c r="DD224" s="42"/>
      <c r="DE224" s="42"/>
      <c r="DF224" s="42"/>
      <c r="DG224" s="42"/>
      <c r="DH224" s="42"/>
      <c r="DI224" s="42"/>
      <c r="DJ224" s="42"/>
      <c r="DK224" s="42"/>
      <c r="DL224" s="42"/>
      <c r="DM224" s="42"/>
      <c r="DN224" s="42"/>
      <c r="DO224" s="42"/>
      <c r="DP224" s="42"/>
      <c r="DQ224" s="42"/>
      <c r="DR224" s="42"/>
      <c r="DS224" s="42"/>
      <c r="DT224" s="42"/>
      <c r="DU224" s="42"/>
      <c r="DV224" s="42"/>
      <c r="DW224" s="42"/>
      <c r="DX224" s="42"/>
      <c r="DY224" s="42"/>
      <c r="DZ224" s="42"/>
      <c r="EA224" s="42"/>
      <c r="EB224" s="42"/>
      <c r="EC224" s="42"/>
      <c r="ED224" s="42"/>
      <c r="EE224" s="42"/>
      <c r="EF224" s="42"/>
      <c r="EG224" s="42"/>
      <c r="EH224" s="42"/>
      <c r="EI224" s="42"/>
      <c r="EJ224" s="42"/>
      <c r="EK224" s="42"/>
      <c r="EL224" s="42"/>
      <c r="EM224" s="42"/>
      <c r="EN224" s="42"/>
      <c r="EO224" s="42"/>
      <c r="EP224" s="42"/>
      <c r="EQ224" s="42"/>
      <c r="ER224" s="42"/>
      <c r="ES224" s="42"/>
      <c r="ET224" s="42"/>
      <c r="EU224" s="42"/>
      <c r="EV224" s="42"/>
      <c r="EW224" s="42"/>
      <c r="EX224" s="42"/>
      <c r="EY224" s="42"/>
      <c r="EZ224" s="42"/>
      <c r="FA224" s="42"/>
      <c r="FB224" s="42"/>
      <c r="FC224" s="42"/>
      <c r="FD224" s="42"/>
      <c r="FE224" s="42"/>
      <c r="FF224" s="42"/>
      <c r="FG224" s="42"/>
      <c r="FH224" s="42"/>
      <c r="FI224" s="42"/>
      <c r="FJ224" s="42"/>
      <c r="FK224" s="42"/>
      <c r="FL224" s="42"/>
      <c r="FM224" s="42"/>
      <c r="FN224" s="42"/>
      <c r="FO224" s="42"/>
      <c r="FP224" s="42"/>
      <c r="FQ224" s="42"/>
      <c r="FR224" s="42"/>
      <c r="FS224" s="42"/>
      <c r="FT224" s="42"/>
      <c r="FU224" s="42"/>
      <c r="FV224" s="42"/>
      <c r="FW224" s="42"/>
      <c r="FX224" s="42"/>
      <c r="FY224" s="106"/>
      <c r="FZ224" s="42"/>
      <c r="GA224" s="42"/>
      <c r="GB224" s="42"/>
      <c r="GC224" s="42"/>
      <c r="GD224" s="42"/>
      <c r="GE224" s="5"/>
      <c r="GF224" s="5"/>
      <c r="GG224" s="5"/>
      <c r="GH224" s="5"/>
      <c r="GI224" s="5"/>
      <c r="GJ224" s="5"/>
      <c r="GK224" s="5"/>
      <c r="GL224" s="5"/>
      <c r="GM224" s="5"/>
    </row>
    <row r="225" spans="1:195" x14ac:dyDescent="0.2">
      <c r="A225" s="5"/>
      <c r="B225" s="2" t="s">
        <v>561</v>
      </c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3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  <c r="DB225" s="42"/>
      <c r="DC225" s="42"/>
      <c r="DD225" s="42"/>
      <c r="DE225" s="42"/>
      <c r="DF225" s="42"/>
      <c r="DG225" s="42"/>
      <c r="DH225" s="42"/>
      <c r="DI225" s="42"/>
      <c r="DJ225" s="42"/>
      <c r="DK225" s="42"/>
      <c r="DL225" s="42"/>
      <c r="DM225" s="42"/>
      <c r="DN225" s="42"/>
      <c r="DO225" s="42"/>
      <c r="DP225" s="42"/>
      <c r="DQ225" s="42"/>
      <c r="DR225" s="42"/>
      <c r="DS225" s="42"/>
      <c r="DT225" s="42"/>
      <c r="DU225" s="42"/>
      <c r="DV225" s="42"/>
      <c r="DW225" s="42"/>
      <c r="DX225" s="42"/>
      <c r="DY225" s="42"/>
      <c r="DZ225" s="42"/>
      <c r="EA225" s="42"/>
      <c r="EB225" s="42"/>
      <c r="EC225" s="42"/>
      <c r="ED225" s="42"/>
      <c r="EE225" s="42"/>
      <c r="EF225" s="42"/>
      <c r="EG225" s="42"/>
      <c r="EH225" s="42"/>
      <c r="EI225" s="42"/>
      <c r="EJ225" s="42"/>
      <c r="EK225" s="42"/>
      <c r="EL225" s="42"/>
      <c r="EM225" s="42"/>
      <c r="EN225" s="42"/>
      <c r="EO225" s="42"/>
      <c r="EP225" s="42"/>
      <c r="EQ225" s="42"/>
      <c r="ER225" s="42"/>
      <c r="ES225" s="42"/>
      <c r="ET225" s="42"/>
      <c r="EU225" s="42"/>
      <c r="EV225" s="42"/>
      <c r="EW225" s="42"/>
      <c r="EX225" s="42"/>
      <c r="EY225" s="42"/>
      <c r="EZ225" s="42"/>
      <c r="FA225" s="42"/>
      <c r="FB225" s="42"/>
      <c r="FC225" s="42"/>
      <c r="FD225" s="42"/>
      <c r="FE225" s="42"/>
      <c r="FF225" s="42"/>
      <c r="FG225" s="42"/>
      <c r="FH225" s="42"/>
      <c r="FI225" s="42"/>
      <c r="FJ225" s="42"/>
      <c r="FK225" s="42"/>
      <c r="FL225" s="42"/>
      <c r="FM225" s="42"/>
      <c r="FN225" s="42"/>
      <c r="FO225" s="42"/>
      <c r="FP225" s="42"/>
      <c r="FQ225" s="42"/>
      <c r="FR225" s="42"/>
      <c r="FS225" s="42"/>
      <c r="FT225" s="42"/>
      <c r="FU225" s="42"/>
      <c r="FV225" s="42"/>
      <c r="FW225" s="42"/>
      <c r="FX225" s="42"/>
      <c r="FY225" s="42"/>
      <c r="FZ225" s="42">
        <f>SUM(C223:FX223)</f>
        <v>0</v>
      </c>
      <c r="GA225" s="42"/>
      <c r="GB225" s="42"/>
      <c r="GC225" s="42"/>
      <c r="GD225" s="42"/>
      <c r="GE225" s="5"/>
      <c r="GF225" s="5"/>
      <c r="GG225" s="5"/>
      <c r="GH225" s="5"/>
      <c r="GI225" s="5"/>
      <c r="GJ225" s="5"/>
      <c r="GK225" s="5"/>
      <c r="GL225" s="5"/>
      <c r="GM225" s="5"/>
    </row>
    <row r="226" spans="1:195" x14ac:dyDescent="0.2">
      <c r="A226" s="3" t="s">
        <v>562</v>
      </c>
      <c r="B226" s="2" t="s">
        <v>563</v>
      </c>
      <c r="C226" s="42">
        <f t="shared" ref="C226:BN226" si="277">IF((AND(C$193=C$218,C$71&lt;&gt;888888888.88))=TRUE(),MIN(C213,C215),0)</f>
        <v>59462667.25</v>
      </c>
      <c r="D226" s="42">
        <f t="shared" si="277"/>
        <v>325353455.78999996</v>
      </c>
      <c r="E226" s="42">
        <f t="shared" si="277"/>
        <v>0</v>
      </c>
      <c r="F226" s="42">
        <f t="shared" si="277"/>
        <v>119028346.26000001</v>
      </c>
      <c r="G226" s="42">
        <f t="shared" si="277"/>
        <v>0</v>
      </c>
      <c r="H226" s="42">
        <f t="shared" si="277"/>
        <v>7534998.8700000001</v>
      </c>
      <c r="I226" s="42">
        <f t="shared" si="277"/>
        <v>0</v>
      </c>
      <c r="J226" s="42">
        <f t="shared" si="277"/>
        <v>15910665.210000001</v>
      </c>
      <c r="K226" s="42">
        <f t="shared" si="277"/>
        <v>3007785.41</v>
      </c>
      <c r="L226" s="42">
        <f t="shared" si="277"/>
        <v>0</v>
      </c>
      <c r="M226" s="42">
        <f t="shared" si="277"/>
        <v>0</v>
      </c>
      <c r="N226" s="42">
        <f t="shared" si="277"/>
        <v>385059051.25999999</v>
      </c>
      <c r="O226" s="42">
        <f t="shared" si="277"/>
        <v>110553359.7</v>
      </c>
      <c r="P226" s="42">
        <f t="shared" si="277"/>
        <v>2332999.5100000002</v>
      </c>
      <c r="Q226" s="42">
        <f t="shared" si="277"/>
        <v>298388594.31</v>
      </c>
      <c r="R226" s="42">
        <f t="shared" si="277"/>
        <v>0</v>
      </c>
      <c r="S226" s="42">
        <f t="shared" si="277"/>
        <v>0</v>
      </c>
      <c r="T226" s="42">
        <f t="shared" si="277"/>
        <v>0</v>
      </c>
      <c r="U226" s="42">
        <f t="shared" si="277"/>
        <v>0</v>
      </c>
      <c r="V226" s="42">
        <f t="shared" si="277"/>
        <v>2780679.44</v>
      </c>
      <c r="W226" s="43">
        <f t="shared" si="277"/>
        <v>1915003.09</v>
      </c>
      <c r="X226" s="42">
        <f t="shared" si="277"/>
        <v>0</v>
      </c>
      <c r="Y226" s="42">
        <f t="shared" si="277"/>
        <v>0</v>
      </c>
      <c r="Z226" s="42">
        <f t="shared" si="277"/>
        <v>2705045.9099999997</v>
      </c>
      <c r="AA226" s="42">
        <f t="shared" si="277"/>
        <v>205454765.85999998</v>
      </c>
      <c r="AB226" s="42">
        <f t="shared" si="277"/>
        <v>216944133.41</v>
      </c>
      <c r="AC226" s="42">
        <f t="shared" si="277"/>
        <v>0</v>
      </c>
      <c r="AD226" s="42">
        <f t="shared" si="277"/>
        <v>0</v>
      </c>
      <c r="AE226" s="42">
        <f t="shared" si="277"/>
        <v>0</v>
      </c>
      <c r="AF226" s="42">
        <f t="shared" si="277"/>
        <v>2228893.06</v>
      </c>
      <c r="AG226" s="42">
        <f t="shared" si="277"/>
        <v>7238202.6799999997</v>
      </c>
      <c r="AH226" s="42">
        <f t="shared" si="277"/>
        <v>0</v>
      </c>
      <c r="AI226" s="42">
        <f t="shared" si="277"/>
        <v>0</v>
      </c>
      <c r="AJ226" s="42">
        <f t="shared" si="277"/>
        <v>2751052.34</v>
      </c>
      <c r="AK226" s="42">
        <f t="shared" si="277"/>
        <v>2574411.9899999998</v>
      </c>
      <c r="AL226" s="42">
        <f t="shared" si="277"/>
        <v>2921693.29</v>
      </c>
      <c r="AM226" s="42">
        <f t="shared" si="277"/>
        <v>0</v>
      </c>
      <c r="AN226" s="42">
        <f t="shared" si="277"/>
        <v>3744011.92</v>
      </c>
      <c r="AO226" s="42">
        <f t="shared" si="277"/>
        <v>0</v>
      </c>
      <c r="AP226" s="42">
        <f t="shared" si="277"/>
        <v>0</v>
      </c>
      <c r="AQ226" s="42">
        <f t="shared" si="277"/>
        <v>0</v>
      </c>
      <c r="AR226" s="42">
        <f t="shared" si="277"/>
        <v>453902836.04999995</v>
      </c>
      <c r="AS226" s="42">
        <f t="shared" si="277"/>
        <v>0</v>
      </c>
      <c r="AT226" s="42">
        <f t="shared" si="277"/>
        <v>19073047.760000002</v>
      </c>
      <c r="AU226" s="42">
        <f t="shared" si="277"/>
        <v>3549118.73</v>
      </c>
      <c r="AV226" s="42">
        <f t="shared" si="277"/>
        <v>0</v>
      </c>
      <c r="AW226" s="42">
        <f t="shared" si="277"/>
        <v>2669604.1</v>
      </c>
      <c r="AX226" s="42">
        <f t="shared" si="277"/>
        <v>683020.77999999991</v>
      </c>
      <c r="AY226" s="42">
        <f t="shared" si="277"/>
        <v>4929037.4800000004</v>
      </c>
      <c r="AZ226" s="42">
        <f t="shared" si="277"/>
        <v>81060553.640000001</v>
      </c>
      <c r="BA226" s="42">
        <f t="shared" si="277"/>
        <v>63465013.630000003</v>
      </c>
      <c r="BB226" s="42">
        <f t="shared" si="277"/>
        <v>53634602.708999999</v>
      </c>
      <c r="BC226" s="42">
        <f t="shared" si="277"/>
        <v>228994864.12</v>
      </c>
      <c r="BD226" s="42">
        <f t="shared" si="277"/>
        <v>32086417.815000001</v>
      </c>
      <c r="BE226" s="42">
        <f t="shared" si="277"/>
        <v>11142560.51</v>
      </c>
      <c r="BF226" s="42">
        <f t="shared" si="277"/>
        <v>166417528.55700001</v>
      </c>
      <c r="BG226" s="42">
        <f t="shared" si="277"/>
        <v>7863357.9100000001</v>
      </c>
      <c r="BH226" s="42">
        <f t="shared" si="277"/>
        <v>5404999.1699999999</v>
      </c>
      <c r="BI226" s="42">
        <f t="shared" si="277"/>
        <v>2779367.3400000003</v>
      </c>
      <c r="BJ226" s="42">
        <f t="shared" si="277"/>
        <v>42235702.263000004</v>
      </c>
      <c r="BK226" s="42">
        <f t="shared" si="277"/>
        <v>106628858.317</v>
      </c>
      <c r="BL226" s="42">
        <f t="shared" si="277"/>
        <v>2228513.59</v>
      </c>
      <c r="BM226" s="42">
        <f t="shared" si="277"/>
        <v>3092990.46</v>
      </c>
      <c r="BN226" s="42">
        <f t="shared" si="277"/>
        <v>27358972.533000004</v>
      </c>
      <c r="BO226" s="42">
        <f t="shared" ref="BO226:DZ226" si="278">IF((AND(BO$193=BO$218,BO$71&lt;&gt;888888888.88))=TRUE(),MIN(BO213,BO215),0)</f>
        <v>11897936.670000002</v>
      </c>
      <c r="BP226" s="42">
        <f t="shared" si="278"/>
        <v>2527194.3199999998</v>
      </c>
      <c r="BQ226" s="42">
        <f t="shared" si="278"/>
        <v>43445893.439999998</v>
      </c>
      <c r="BR226" s="42">
        <f t="shared" si="278"/>
        <v>0</v>
      </c>
      <c r="BS226" s="42">
        <f t="shared" si="278"/>
        <v>8980386.75</v>
      </c>
      <c r="BT226" s="42">
        <f t="shared" si="278"/>
        <v>0</v>
      </c>
      <c r="BU226" s="42">
        <f t="shared" si="278"/>
        <v>4029339.25</v>
      </c>
      <c r="BV226" s="42">
        <f t="shared" si="278"/>
        <v>0</v>
      </c>
      <c r="BW226" s="42">
        <f t="shared" si="278"/>
        <v>0</v>
      </c>
      <c r="BX226" s="42">
        <f t="shared" si="278"/>
        <v>1273732.1600000001</v>
      </c>
      <c r="BY226" s="42">
        <f t="shared" si="278"/>
        <v>4600177.88</v>
      </c>
      <c r="BZ226" s="42">
        <f t="shared" si="278"/>
        <v>2500323.4700000002</v>
      </c>
      <c r="CA226" s="42">
        <f t="shared" si="278"/>
        <v>2450173.7999999998</v>
      </c>
      <c r="CB226" s="42">
        <f t="shared" si="278"/>
        <v>608438275.54999995</v>
      </c>
      <c r="CC226" s="42">
        <f t="shared" si="278"/>
        <v>2119023.2600000002</v>
      </c>
      <c r="CD226" s="42">
        <f t="shared" si="278"/>
        <v>1122350.32</v>
      </c>
      <c r="CE226" s="42">
        <f t="shared" si="278"/>
        <v>1930658.19</v>
      </c>
      <c r="CF226" s="42">
        <f t="shared" si="278"/>
        <v>0</v>
      </c>
      <c r="CG226" s="42">
        <f t="shared" si="278"/>
        <v>2133226.75</v>
      </c>
      <c r="CH226" s="42">
        <f t="shared" si="278"/>
        <v>0</v>
      </c>
      <c r="CI226" s="42">
        <f t="shared" si="278"/>
        <v>5657553.5300000003</v>
      </c>
      <c r="CJ226" s="42">
        <f t="shared" si="278"/>
        <v>8859151.5299999993</v>
      </c>
      <c r="CK226" s="42">
        <f t="shared" si="278"/>
        <v>0</v>
      </c>
      <c r="CL226" s="42">
        <f t="shared" si="278"/>
        <v>0</v>
      </c>
      <c r="CM226" s="42">
        <f t="shared" si="278"/>
        <v>6477999.25</v>
      </c>
      <c r="CN226" s="42">
        <f t="shared" si="278"/>
        <v>199623899.83299997</v>
      </c>
      <c r="CO226" s="42">
        <f t="shared" si="278"/>
        <v>109153125.154</v>
      </c>
      <c r="CP226" s="42">
        <f t="shared" si="278"/>
        <v>0</v>
      </c>
      <c r="CQ226" s="42">
        <f t="shared" si="278"/>
        <v>10723527.039999999</v>
      </c>
      <c r="CR226" s="42">
        <f t="shared" si="278"/>
        <v>2362729.71</v>
      </c>
      <c r="CS226" s="42">
        <f t="shared" si="278"/>
        <v>0</v>
      </c>
      <c r="CT226" s="42">
        <f t="shared" si="278"/>
        <v>1433593.62</v>
      </c>
      <c r="CU226" s="42">
        <f t="shared" si="278"/>
        <v>0</v>
      </c>
      <c r="CV226" s="42">
        <f t="shared" si="278"/>
        <v>787256.96</v>
      </c>
      <c r="CW226" s="42">
        <f t="shared" si="278"/>
        <v>0</v>
      </c>
      <c r="CX226" s="42">
        <f t="shared" si="278"/>
        <v>3814640.0700000003</v>
      </c>
      <c r="CY226" s="42">
        <f t="shared" si="278"/>
        <v>1214957.3199999998</v>
      </c>
      <c r="CZ226" s="42">
        <f t="shared" si="278"/>
        <v>16603793.560000001</v>
      </c>
      <c r="DA226" s="42">
        <f t="shared" si="278"/>
        <v>0</v>
      </c>
      <c r="DB226" s="42">
        <f t="shared" si="278"/>
        <v>0</v>
      </c>
      <c r="DC226" s="42">
        <f t="shared" si="278"/>
        <v>0</v>
      </c>
      <c r="DD226" s="42">
        <f t="shared" si="278"/>
        <v>1700257.5699999998</v>
      </c>
      <c r="DE226" s="42">
        <f t="shared" si="278"/>
        <v>0</v>
      </c>
      <c r="DF226" s="42">
        <f t="shared" si="278"/>
        <v>158126478.22999999</v>
      </c>
      <c r="DG226" s="42">
        <f t="shared" si="278"/>
        <v>1374864.17</v>
      </c>
      <c r="DH226" s="42">
        <f t="shared" si="278"/>
        <v>16092651.51</v>
      </c>
      <c r="DI226" s="42">
        <f t="shared" si="278"/>
        <v>0</v>
      </c>
      <c r="DJ226" s="42">
        <f t="shared" si="278"/>
        <v>0</v>
      </c>
      <c r="DK226" s="42">
        <f t="shared" si="278"/>
        <v>0</v>
      </c>
      <c r="DL226" s="42">
        <f t="shared" si="278"/>
        <v>0</v>
      </c>
      <c r="DM226" s="42">
        <f t="shared" si="278"/>
        <v>0</v>
      </c>
      <c r="DN226" s="42">
        <f t="shared" si="278"/>
        <v>11480225.779999999</v>
      </c>
      <c r="DO226" s="42">
        <f t="shared" si="278"/>
        <v>0</v>
      </c>
      <c r="DP226" s="42">
        <f t="shared" si="278"/>
        <v>2520765.63</v>
      </c>
      <c r="DQ226" s="42">
        <f t="shared" si="278"/>
        <v>4260389.74</v>
      </c>
      <c r="DR226" s="42">
        <f t="shared" si="278"/>
        <v>10609067.949999999</v>
      </c>
      <c r="DS226" s="42">
        <f t="shared" si="278"/>
        <v>0</v>
      </c>
      <c r="DT226" s="42">
        <f t="shared" si="278"/>
        <v>2140364.39</v>
      </c>
      <c r="DU226" s="42">
        <f t="shared" si="278"/>
        <v>3633708.4499999997</v>
      </c>
      <c r="DV226" s="42">
        <f t="shared" si="278"/>
        <v>0</v>
      </c>
      <c r="DW226" s="42">
        <f t="shared" si="278"/>
        <v>3395019.12</v>
      </c>
      <c r="DX226" s="42">
        <f t="shared" si="278"/>
        <v>2730375.5999999996</v>
      </c>
      <c r="DY226" s="42">
        <f t="shared" si="278"/>
        <v>3560472.23</v>
      </c>
      <c r="DZ226" s="42">
        <f t="shared" si="278"/>
        <v>8726901.6999999993</v>
      </c>
      <c r="EA226" s="42">
        <f t="shared" ref="EA226:FX226" si="279">IF((AND(EA$193=EA$218,EA$71&lt;&gt;888888888.88))=TRUE(),MIN(EA213,EA215),0)</f>
        <v>4524732.43</v>
      </c>
      <c r="EB226" s="42">
        <f t="shared" si="279"/>
        <v>0</v>
      </c>
      <c r="EC226" s="42">
        <f t="shared" si="279"/>
        <v>0</v>
      </c>
      <c r="ED226" s="42">
        <f t="shared" si="279"/>
        <v>16500044.41</v>
      </c>
      <c r="EE226" s="42">
        <f t="shared" si="279"/>
        <v>2522099.4099999997</v>
      </c>
      <c r="EF226" s="42">
        <f t="shared" si="279"/>
        <v>0</v>
      </c>
      <c r="EG226" s="42">
        <f t="shared" si="279"/>
        <v>2740962.9099999997</v>
      </c>
      <c r="EH226" s="42">
        <f t="shared" si="279"/>
        <v>2529171.59</v>
      </c>
      <c r="EI226" s="42">
        <f t="shared" si="279"/>
        <v>130441162.75</v>
      </c>
      <c r="EJ226" s="42">
        <f t="shared" si="279"/>
        <v>63685734.435000002</v>
      </c>
      <c r="EK226" s="42">
        <f t="shared" si="279"/>
        <v>0</v>
      </c>
      <c r="EL226" s="42">
        <f t="shared" si="279"/>
        <v>0</v>
      </c>
      <c r="EM226" s="42">
        <f t="shared" si="279"/>
        <v>0</v>
      </c>
      <c r="EN226" s="42">
        <f t="shared" si="279"/>
        <v>8696470.6600000001</v>
      </c>
      <c r="EO226" s="42">
        <f t="shared" si="279"/>
        <v>0</v>
      </c>
      <c r="EP226" s="42">
        <f t="shared" si="279"/>
        <v>3789459.18</v>
      </c>
      <c r="EQ226" s="42">
        <f t="shared" si="279"/>
        <v>17496798.779999997</v>
      </c>
      <c r="ER226" s="42">
        <f t="shared" si="279"/>
        <v>0</v>
      </c>
      <c r="ES226" s="42">
        <f t="shared" si="279"/>
        <v>1609605.46</v>
      </c>
      <c r="ET226" s="42">
        <f t="shared" si="279"/>
        <v>2695866.0799999996</v>
      </c>
      <c r="EU226" s="42">
        <f t="shared" si="279"/>
        <v>0</v>
      </c>
      <c r="EV226" s="42">
        <f t="shared" si="279"/>
        <v>0</v>
      </c>
      <c r="EW226" s="42">
        <f t="shared" si="279"/>
        <v>0</v>
      </c>
      <c r="EX226" s="42">
        <f t="shared" si="279"/>
        <v>3011268.6</v>
      </c>
      <c r="EY226" s="42">
        <f t="shared" si="279"/>
        <v>8020708.9299999997</v>
      </c>
      <c r="EZ226" s="42">
        <f t="shared" si="279"/>
        <v>0</v>
      </c>
      <c r="FA226" s="42">
        <f t="shared" si="279"/>
        <v>0</v>
      </c>
      <c r="FB226" s="42">
        <f t="shared" si="279"/>
        <v>3577818.83</v>
      </c>
      <c r="FC226" s="42">
        <f t="shared" si="279"/>
        <v>0</v>
      </c>
      <c r="FD226" s="42">
        <f t="shared" si="279"/>
        <v>3387746.29</v>
      </c>
      <c r="FE226" s="42">
        <f t="shared" si="279"/>
        <v>1466671.73</v>
      </c>
      <c r="FF226" s="42">
        <f t="shared" si="279"/>
        <v>2352846.5500000003</v>
      </c>
      <c r="FG226" s="42">
        <f t="shared" si="279"/>
        <v>0</v>
      </c>
      <c r="FH226" s="42">
        <f t="shared" si="279"/>
        <v>1341957.9000000001</v>
      </c>
      <c r="FI226" s="42">
        <f t="shared" si="279"/>
        <v>14025004.49</v>
      </c>
      <c r="FJ226" s="42">
        <f t="shared" si="279"/>
        <v>0</v>
      </c>
      <c r="FK226" s="42">
        <f t="shared" si="279"/>
        <v>0</v>
      </c>
      <c r="FL226" s="42">
        <f t="shared" si="279"/>
        <v>32822563.23</v>
      </c>
      <c r="FM226" s="42">
        <f t="shared" si="279"/>
        <v>23157450.044999998</v>
      </c>
      <c r="FN226" s="42">
        <f t="shared" si="279"/>
        <v>144934567.63999999</v>
      </c>
      <c r="FO226" s="42">
        <f t="shared" si="279"/>
        <v>0</v>
      </c>
      <c r="FP226" s="42">
        <f t="shared" si="279"/>
        <v>17840397.280000001</v>
      </c>
      <c r="FQ226" s="42">
        <f t="shared" si="279"/>
        <v>0</v>
      </c>
      <c r="FR226" s="42">
        <f t="shared" si="279"/>
        <v>0</v>
      </c>
      <c r="FS226" s="42">
        <f t="shared" si="279"/>
        <v>0</v>
      </c>
      <c r="FT226" s="42">
        <f t="shared" si="279"/>
        <v>1318869.9000000001</v>
      </c>
      <c r="FU226" s="42">
        <f t="shared" si="279"/>
        <v>6680370.54</v>
      </c>
      <c r="FV226" s="42">
        <f t="shared" si="279"/>
        <v>5614826.2599999998</v>
      </c>
      <c r="FW226" s="42">
        <f t="shared" si="279"/>
        <v>0</v>
      </c>
      <c r="FX226" s="42">
        <f t="shared" si="279"/>
        <v>0</v>
      </c>
      <c r="FY226" s="42"/>
      <c r="FZ226" s="42"/>
      <c r="GA226" s="42"/>
      <c r="GB226" s="42"/>
      <c r="GC226" s="42"/>
      <c r="GD226" s="42"/>
      <c r="GE226" s="5"/>
      <c r="GF226" s="5"/>
      <c r="GG226" s="5"/>
      <c r="GH226" s="5"/>
      <c r="GI226" s="5"/>
      <c r="GJ226" s="5"/>
      <c r="GK226" s="5"/>
      <c r="GL226" s="5"/>
      <c r="GM226" s="5"/>
    </row>
    <row r="227" spans="1:195" x14ac:dyDescent="0.2">
      <c r="A227" s="44"/>
      <c r="B227" s="2" t="s">
        <v>564</v>
      </c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3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  <c r="DB227" s="42"/>
      <c r="DC227" s="42"/>
      <c r="DD227" s="42"/>
      <c r="DE227" s="42"/>
      <c r="DF227" s="42"/>
      <c r="DG227" s="42"/>
      <c r="DH227" s="42"/>
      <c r="DI227" s="42"/>
      <c r="DJ227" s="42"/>
      <c r="DK227" s="42"/>
      <c r="DL227" s="42"/>
      <c r="DM227" s="42"/>
      <c r="DN227" s="42"/>
      <c r="DO227" s="42"/>
      <c r="DP227" s="42"/>
      <c r="DQ227" s="42"/>
      <c r="DR227" s="42"/>
      <c r="DS227" s="42"/>
      <c r="DT227" s="42"/>
      <c r="DU227" s="42"/>
      <c r="DV227" s="42"/>
      <c r="DW227" s="42"/>
      <c r="DX227" s="42"/>
      <c r="DY227" s="42"/>
      <c r="DZ227" s="42"/>
      <c r="EA227" s="42"/>
      <c r="EB227" s="42"/>
      <c r="EC227" s="42"/>
      <c r="ED227" s="42"/>
      <c r="EE227" s="42"/>
      <c r="EF227" s="42"/>
      <c r="EG227" s="42"/>
      <c r="EH227" s="42"/>
      <c r="EI227" s="42"/>
      <c r="EJ227" s="42"/>
      <c r="EK227" s="42"/>
      <c r="EL227" s="42"/>
      <c r="EM227" s="42"/>
      <c r="EN227" s="42"/>
      <c r="EO227" s="42"/>
      <c r="EP227" s="42"/>
      <c r="EQ227" s="42"/>
      <c r="ER227" s="42"/>
      <c r="ES227" s="42"/>
      <c r="ET227" s="42"/>
      <c r="EU227" s="42"/>
      <c r="EV227" s="42"/>
      <c r="EW227" s="42"/>
      <c r="EX227" s="42"/>
      <c r="EY227" s="42"/>
      <c r="EZ227" s="42"/>
      <c r="FA227" s="42"/>
      <c r="FB227" s="42"/>
      <c r="FC227" s="42"/>
      <c r="FD227" s="42"/>
      <c r="FE227" s="42"/>
      <c r="FF227" s="42"/>
      <c r="FG227" s="42"/>
      <c r="FH227" s="42"/>
      <c r="FI227" s="42"/>
      <c r="FJ227" s="42"/>
      <c r="FK227" s="42"/>
      <c r="FL227" s="42"/>
      <c r="FM227" s="42"/>
      <c r="FN227" s="42"/>
      <c r="FO227" s="42"/>
      <c r="FP227" s="42"/>
      <c r="FQ227" s="42"/>
      <c r="FR227" s="42"/>
      <c r="FS227" s="42"/>
      <c r="FT227" s="42"/>
      <c r="FU227" s="42"/>
      <c r="FV227" s="42"/>
      <c r="FW227" s="42"/>
      <c r="FX227" s="42"/>
      <c r="FY227" s="42"/>
      <c r="FZ227" s="42"/>
      <c r="GA227" s="42"/>
      <c r="GB227" s="42"/>
      <c r="GC227" s="42"/>
      <c r="GD227" s="42"/>
      <c r="GE227" s="5"/>
      <c r="GF227" s="5"/>
      <c r="GG227" s="5"/>
      <c r="GH227" s="5"/>
      <c r="GI227" s="5"/>
      <c r="GJ227" s="5"/>
      <c r="GK227" s="5"/>
      <c r="GL227" s="5"/>
      <c r="GM227" s="5"/>
    </row>
    <row r="228" spans="1:195" x14ac:dyDescent="0.2">
      <c r="A228" s="3" t="s">
        <v>565</v>
      </c>
      <c r="B228" s="2" t="s">
        <v>566</v>
      </c>
      <c r="C228" s="42">
        <f t="shared" ref="C228:BN228" si="280">IF(C193=C218,C193,0)</f>
        <v>59116133.32</v>
      </c>
      <c r="D228" s="42">
        <f t="shared" si="280"/>
        <v>325000121.68000001</v>
      </c>
      <c r="E228" s="42">
        <f t="shared" si="280"/>
        <v>0</v>
      </c>
      <c r="F228" s="42">
        <f t="shared" si="280"/>
        <v>118785280.94</v>
      </c>
      <c r="G228" s="42">
        <f t="shared" si="280"/>
        <v>0</v>
      </c>
      <c r="H228" s="42">
        <f t="shared" si="280"/>
        <v>7529803.3399999999</v>
      </c>
      <c r="I228" s="42">
        <f t="shared" si="280"/>
        <v>0</v>
      </c>
      <c r="J228" s="42">
        <f t="shared" si="280"/>
        <v>15758838.26</v>
      </c>
      <c r="K228" s="42">
        <f t="shared" si="280"/>
        <v>3006209.48</v>
      </c>
      <c r="L228" s="42">
        <f t="shared" si="280"/>
        <v>0</v>
      </c>
      <c r="M228" s="42">
        <f t="shared" si="280"/>
        <v>0</v>
      </c>
      <c r="N228" s="42">
        <f t="shared" si="280"/>
        <v>384614907.57999998</v>
      </c>
      <c r="O228" s="42">
        <f t="shared" si="280"/>
        <v>110540399.45999999</v>
      </c>
      <c r="P228" s="42">
        <f t="shared" si="280"/>
        <v>2332083.12</v>
      </c>
      <c r="Q228" s="42">
        <f t="shared" si="280"/>
        <v>296570101.82999998</v>
      </c>
      <c r="R228" s="42">
        <f t="shared" si="280"/>
        <v>0</v>
      </c>
      <c r="S228" s="42">
        <f t="shared" si="280"/>
        <v>0</v>
      </c>
      <c r="T228" s="42">
        <f t="shared" si="280"/>
        <v>0</v>
      </c>
      <c r="U228" s="42">
        <f t="shared" si="280"/>
        <v>0</v>
      </c>
      <c r="V228" s="42">
        <f t="shared" si="280"/>
        <v>2749267.64</v>
      </c>
      <c r="W228" s="43">
        <f t="shared" si="280"/>
        <v>1772498.57</v>
      </c>
      <c r="X228" s="42">
        <f t="shared" si="280"/>
        <v>0</v>
      </c>
      <c r="Y228" s="42">
        <f t="shared" si="280"/>
        <v>0</v>
      </c>
      <c r="Z228" s="42">
        <f t="shared" si="280"/>
        <v>2662097.42</v>
      </c>
      <c r="AA228" s="42">
        <f t="shared" si="280"/>
        <v>204895708.08000001</v>
      </c>
      <c r="AB228" s="42">
        <f t="shared" si="280"/>
        <v>216761263.25999999</v>
      </c>
      <c r="AC228" s="42">
        <f t="shared" si="280"/>
        <v>0</v>
      </c>
      <c r="AD228" s="42">
        <f t="shared" si="280"/>
        <v>0</v>
      </c>
      <c r="AE228" s="42">
        <f t="shared" si="280"/>
        <v>0</v>
      </c>
      <c r="AF228" s="42">
        <f t="shared" si="280"/>
        <v>2201878.0099999998</v>
      </c>
      <c r="AG228" s="42">
        <f t="shared" si="280"/>
        <v>7232304.3600000003</v>
      </c>
      <c r="AH228" s="42">
        <f t="shared" si="280"/>
        <v>0</v>
      </c>
      <c r="AI228" s="42">
        <f t="shared" si="280"/>
        <v>0</v>
      </c>
      <c r="AJ228" s="42">
        <f t="shared" si="280"/>
        <v>2664068.89</v>
      </c>
      <c r="AK228" s="42">
        <f t="shared" si="280"/>
        <v>2489573.31</v>
      </c>
      <c r="AL228" s="42">
        <f t="shared" si="280"/>
        <v>2880896.27</v>
      </c>
      <c r="AM228" s="42">
        <f t="shared" si="280"/>
        <v>0</v>
      </c>
      <c r="AN228" s="42">
        <f t="shared" si="280"/>
        <v>3633724.44</v>
      </c>
      <c r="AO228" s="42">
        <f t="shared" si="280"/>
        <v>0</v>
      </c>
      <c r="AP228" s="42">
        <f t="shared" si="280"/>
        <v>0</v>
      </c>
      <c r="AQ228" s="42">
        <f t="shared" si="280"/>
        <v>0</v>
      </c>
      <c r="AR228" s="42">
        <f t="shared" si="280"/>
        <v>452623550.06999999</v>
      </c>
      <c r="AS228" s="42">
        <f t="shared" si="280"/>
        <v>0</v>
      </c>
      <c r="AT228" s="42">
        <f t="shared" si="280"/>
        <v>19012563.050000001</v>
      </c>
      <c r="AU228" s="42">
        <f t="shared" si="280"/>
        <v>3527969.76</v>
      </c>
      <c r="AV228" s="42">
        <f t="shared" si="280"/>
        <v>0</v>
      </c>
      <c r="AW228" s="42">
        <f t="shared" si="280"/>
        <v>2616554.56</v>
      </c>
      <c r="AX228" s="42">
        <f t="shared" si="280"/>
        <v>661621.5</v>
      </c>
      <c r="AY228" s="42">
        <f t="shared" si="280"/>
        <v>4901826.53</v>
      </c>
      <c r="AZ228" s="42">
        <f t="shared" si="280"/>
        <v>81039388.049999997</v>
      </c>
      <c r="BA228" s="42">
        <f t="shared" si="280"/>
        <v>63367386.130000003</v>
      </c>
      <c r="BB228" s="42">
        <f t="shared" si="280"/>
        <v>53542239.700000003</v>
      </c>
      <c r="BC228" s="42">
        <f t="shared" si="280"/>
        <v>228749263.97</v>
      </c>
      <c r="BD228" s="42">
        <f t="shared" si="280"/>
        <v>32057238.149999999</v>
      </c>
      <c r="BE228" s="42">
        <f t="shared" si="280"/>
        <v>11134983.960000001</v>
      </c>
      <c r="BF228" s="42">
        <f t="shared" si="280"/>
        <v>166153233.75</v>
      </c>
      <c r="BG228" s="42">
        <f t="shared" si="280"/>
        <v>7815036.4800000004</v>
      </c>
      <c r="BH228" s="42">
        <f t="shared" si="280"/>
        <v>5393143.6200000001</v>
      </c>
      <c r="BI228" s="42">
        <f t="shared" si="280"/>
        <v>2674352.6</v>
      </c>
      <c r="BJ228" s="42">
        <f t="shared" si="280"/>
        <v>42163411.109999999</v>
      </c>
      <c r="BK228" s="42">
        <f t="shared" si="280"/>
        <v>106450856.05</v>
      </c>
      <c r="BL228" s="42">
        <f t="shared" si="280"/>
        <v>2221500.36</v>
      </c>
      <c r="BM228" s="42">
        <f t="shared" si="280"/>
        <v>3050530.52</v>
      </c>
      <c r="BN228" s="42">
        <f t="shared" si="280"/>
        <v>27337857.780000001</v>
      </c>
      <c r="BO228" s="42">
        <f t="shared" ref="BO228:DZ228" si="281">IF(BO193=BO218,BO193,0)</f>
        <v>11880378.65</v>
      </c>
      <c r="BP228" s="42">
        <f t="shared" si="281"/>
        <v>2509902.1</v>
      </c>
      <c r="BQ228" s="42">
        <f t="shared" si="281"/>
        <v>43214174.590000004</v>
      </c>
      <c r="BR228" s="42">
        <f t="shared" si="281"/>
        <v>0</v>
      </c>
      <c r="BS228" s="42">
        <f t="shared" si="281"/>
        <v>8925901.4800000004</v>
      </c>
      <c r="BT228" s="42">
        <f t="shared" si="281"/>
        <v>0</v>
      </c>
      <c r="BU228" s="42">
        <f t="shared" si="281"/>
        <v>3989836.41</v>
      </c>
      <c r="BV228" s="42">
        <f t="shared" si="281"/>
        <v>0</v>
      </c>
      <c r="BW228" s="42">
        <f t="shared" si="281"/>
        <v>0</v>
      </c>
      <c r="BX228" s="42">
        <f t="shared" si="281"/>
        <v>1268201.6499999999</v>
      </c>
      <c r="BY228" s="42">
        <f t="shared" si="281"/>
        <v>4560850.95</v>
      </c>
      <c r="BZ228" s="42">
        <f t="shared" si="281"/>
        <v>2443576.4900000002</v>
      </c>
      <c r="CA228" s="42">
        <f t="shared" si="281"/>
        <v>2425257.2799999998</v>
      </c>
      <c r="CB228" s="42">
        <f t="shared" si="281"/>
        <v>607380165.67999995</v>
      </c>
      <c r="CC228" s="42">
        <f t="shared" si="281"/>
        <v>2107168.84</v>
      </c>
      <c r="CD228" s="42">
        <f t="shared" si="281"/>
        <v>1115849.6000000001</v>
      </c>
      <c r="CE228" s="42">
        <f t="shared" si="281"/>
        <v>1924520.16</v>
      </c>
      <c r="CF228" s="42">
        <f t="shared" si="281"/>
        <v>0</v>
      </c>
      <c r="CG228" s="42">
        <f t="shared" si="281"/>
        <v>2073889.86</v>
      </c>
      <c r="CH228" s="42">
        <f t="shared" si="281"/>
        <v>0</v>
      </c>
      <c r="CI228" s="42">
        <f t="shared" si="281"/>
        <v>5655730.9000000004</v>
      </c>
      <c r="CJ228" s="42">
        <f t="shared" si="281"/>
        <v>8834748.6099999994</v>
      </c>
      <c r="CK228" s="42">
        <f t="shared" si="281"/>
        <v>0</v>
      </c>
      <c r="CL228" s="42">
        <f t="shared" si="281"/>
        <v>0</v>
      </c>
      <c r="CM228" s="42">
        <f t="shared" si="281"/>
        <v>6446090.1299999999</v>
      </c>
      <c r="CN228" s="42">
        <f t="shared" si="281"/>
        <v>199244339.88</v>
      </c>
      <c r="CO228" s="42">
        <f t="shared" si="281"/>
        <v>108970129.38</v>
      </c>
      <c r="CP228" s="42">
        <f t="shared" si="281"/>
        <v>0</v>
      </c>
      <c r="CQ228" s="42">
        <f t="shared" si="281"/>
        <v>10657213.109999999</v>
      </c>
      <c r="CR228" s="42">
        <f t="shared" si="281"/>
        <v>2331205.44</v>
      </c>
      <c r="CS228" s="42">
        <f t="shared" si="281"/>
        <v>0</v>
      </c>
      <c r="CT228" s="42">
        <f t="shared" si="281"/>
        <v>1353415</v>
      </c>
      <c r="CU228" s="42">
        <f t="shared" si="281"/>
        <v>0</v>
      </c>
      <c r="CV228" s="42">
        <f t="shared" si="281"/>
        <v>783635.05</v>
      </c>
      <c r="CW228" s="42">
        <f t="shared" si="281"/>
        <v>0</v>
      </c>
      <c r="CX228" s="42">
        <f t="shared" si="281"/>
        <v>3791324.92</v>
      </c>
      <c r="CY228" s="42">
        <f t="shared" si="281"/>
        <v>1173162.73</v>
      </c>
      <c r="CZ228" s="42">
        <f t="shared" si="281"/>
        <v>16536216.02</v>
      </c>
      <c r="DA228" s="42">
        <f t="shared" si="281"/>
        <v>0</v>
      </c>
      <c r="DB228" s="42">
        <f t="shared" si="281"/>
        <v>0</v>
      </c>
      <c r="DC228" s="42">
        <f t="shared" si="281"/>
        <v>0</v>
      </c>
      <c r="DD228" s="42">
        <f t="shared" si="281"/>
        <v>1682055.93</v>
      </c>
      <c r="DE228" s="42">
        <f t="shared" si="281"/>
        <v>0</v>
      </c>
      <c r="DF228" s="42">
        <f t="shared" si="281"/>
        <v>157940883.86000001</v>
      </c>
      <c r="DG228" s="42">
        <f t="shared" si="281"/>
        <v>1355702.95</v>
      </c>
      <c r="DH228" s="42">
        <f t="shared" si="281"/>
        <v>16081495.220000001</v>
      </c>
      <c r="DI228" s="42">
        <f t="shared" si="281"/>
        <v>0</v>
      </c>
      <c r="DJ228" s="42">
        <f t="shared" si="281"/>
        <v>0</v>
      </c>
      <c r="DK228" s="42">
        <f t="shared" si="281"/>
        <v>0</v>
      </c>
      <c r="DL228" s="42">
        <f t="shared" si="281"/>
        <v>0</v>
      </c>
      <c r="DM228" s="42">
        <f t="shared" si="281"/>
        <v>0</v>
      </c>
      <c r="DN228" s="42">
        <f t="shared" si="281"/>
        <v>11406687.880000001</v>
      </c>
      <c r="DO228" s="42">
        <f t="shared" si="281"/>
        <v>0</v>
      </c>
      <c r="DP228" s="42">
        <f t="shared" si="281"/>
        <v>2493490.7200000002</v>
      </c>
      <c r="DQ228" s="42">
        <f t="shared" si="281"/>
        <v>4221801.62</v>
      </c>
      <c r="DR228" s="42">
        <f t="shared" si="281"/>
        <v>10454650.59</v>
      </c>
      <c r="DS228" s="42">
        <f t="shared" si="281"/>
        <v>0</v>
      </c>
      <c r="DT228" s="42">
        <f t="shared" si="281"/>
        <v>2097377.16</v>
      </c>
      <c r="DU228" s="42">
        <f t="shared" si="281"/>
        <v>3621802.32</v>
      </c>
      <c r="DV228" s="42">
        <f t="shared" si="281"/>
        <v>0</v>
      </c>
      <c r="DW228" s="42">
        <f t="shared" si="281"/>
        <v>3370793</v>
      </c>
      <c r="DX228" s="42">
        <f t="shared" si="281"/>
        <v>2624201.5699999998</v>
      </c>
      <c r="DY228" s="42">
        <f t="shared" si="281"/>
        <v>3542719.36</v>
      </c>
      <c r="DZ228" s="42">
        <f t="shared" si="281"/>
        <v>8681290.2300000004</v>
      </c>
      <c r="EA228" s="42">
        <f t="shared" ref="EA228:FX228" si="282">IF(EA193=EA218,EA193,0)</f>
        <v>4508026.66</v>
      </c>
      <c r="EB228" s="42">
        <f t="shared" si="282"/>
        <v>0</v>
      </c>
      <c r="EC228" s="42">
        <f t="shared" si="282"/>
        <v>0</v>
      </c>
      <c r="ED228" s="42">
        <f t="shared" si="282"/>
        <v>16493542.82</v>
      </c>
      <c r="EE228" s="42">
        <f t="shared" si="282"/>
        <v>2474174.06</v>
      </c>
      <c r="EF228" s="42">
        <f t="shared" si="282"/>
        <v>0</v>
      </c>
      <c r="EG228" s="42">
        <f t="shared" si="282"/>
        <v>2737898.22</v>
      </c>
      <c r="EH228" s="42">
        <f t="shared" si="282"/>
        <v>2504788.15</v>
      </c>
      <c r="EI228" s="42">
        <f t="shared" si="282"/>
        <v>129353189.92</v>
      </c>
      <c r="EJ228" s="42">
        <f t="shared" si="282"/>
        <v>63585842.009999998</v>
      </c>
      <c r="EK228" s="42">
        <f t="shared" si="282"/>
        <v>0</v>
      </c>
      <c r="EL228" s="42">
        <f t="shared" si="282"/>
        <v>0</v>
      </c>
      <c r="EM228" s="42">
        <f t="shared" si="282"/>
        <v>0</v>
      </c>
      <c r="EN228" s="42">
        <f t="shared" si="282"/>
        <v>8690426.1199999992</v>
      </c>
      <c r="EO228" s="42">
        <f t="shared" si="282"/>
        <v>0</v>
      </c>
      <c r="EP228" s="42">
        <f t="shared" si="282"/>
        <v>3736589.7</v>
      </c>
      <c r="EQ228" s="42">
        <f t="shared" si="282"/>
        <v>17469088.649999999</v>
      </c>
      <c r="ER228" s="42">
        <f t="shared" si="282"/>
        <v>0</v>
      </c>
      <c r="ES228" s="42">
        <f t="shared" si="282"/>
        <v>1586788.75</v>
      </c>
      <c r="ET228" s="42">
        <f t="shared" si="282"/>
        <v>2639663.27</v>
      </c>
      <c r="EU228" s="42">
        <f t="shared" si="282"/>
        <v>0</v>
      </c>
      <c r="EV228" s="42">
        <f t="shared" si="282"/>
        <v>0</v>
      </c>
      <c r="EW228" s="42">
        <f t="shared" si="282"/>
        <v>0</v>
      </c>
      <c r="EX228" s="42">
        <f t="shared" si="282"/>
        <v>2979091.87</v>
      </c>
      <c r="EY228" s="42">
        <f t="shared" si="282"/>
        <v>7937189.8300000001</v>
      </c>
      <c r="EZ228" s="42">
        <f t="shared" si="282"/>
        <v>0</v>
      </c>
      <c r="FA228" s="42">
        <f t="shared" si="282"/>
        <v>0</v>
      </c>
      <c r="FB228" s="42">
        <f t="shared" si="282"/>
        <v>3450881.68</v>
      </c>
      <c r="FC228" s="42">
        <f t="shared" si="282"/>
        <v>0</v>
      </c>
      <c r="FD228" s="42">
        <f t="shared" si="282"/>
        <v>3368865.64</v>
      </c>
      <c r="FE228" s="42">
        <f t="shared" si="282"/>
        <v>1465381.08</v>
      </c>
      <c r="FF228" s="42">
        <f t="shared" si="282"/>
        <v>2310202.38</v>
      </c>
      <c r="FG228" s="42">
        <f t="shared" si="282"/>
        <v>0</v>
      </c>
      <c r="FH228" s="42">
        <f t="shared" si="282"/>
        <v>1337457.98</v>
      </c>
      <c r="FI228" s="42">
        <f t="shared" si="282"/>
        <v>13819156.279999999</v>
      </c>
      <c r="FJ228" s="42">
        <f t="shared" si="282"/>
        <v>0</v>
      </c>
      <c r="FK228" s="42">
        <f t="shared" si="282"/>
        <v>0</v>
      </c>
      <c r="FL228" s="42">
        <f t="shared" si="282"/>
        <v>32743455.27</v>
      </c>
      <c r="FM228" s="42">
        <f t="shared" si="282"/>
        <v>23108073.59</v>
      </c>
      <c r="FN228" s="42">
        <f t="shared" si="282"/>
        <v>144636867.02000001</v>
      </c>
      <c r="FO228" s="42">
        <f t="shared" si="282"/>
        <v>0</v>
      </c>
      <c r="FP228" s="42">
        <f t="shared" si="282"/>
        <v>17735446.309999999</v>
      </c>
      <c r="FQ228" s="42">
        <f t="shared" si="282"/>
        <v>0</v>
      </c>
      <c r="FR228" s="42">
        <f t="shared" si="282"/>
        <v>0</v>
      </c>
      <c r="FS228" s="42">
        <f t="shared" si="282"/>
        <v>0</v>
      </c>
      <c r="FT228" s="42">
        <f t="shared" si="282"/>
        <v>1305514.1599999999</v>
      </c>
      <c r="FU228" s="42">
        <f t="shared" si="282"/>
        <v>6582709.2699999996</v>
      </c>
      <c r="FV228" s="42">
        <f t="shared" si="282"/>
        <v>5604829.6600000001</v>
      </c>
      <c r="FW228" s="42">
        <f t="shared" si="282"/>
        <v>0</v>
      </c>
      <c r="FX228" s="42">
        <f t="shared" si="282"/>
        <v>0</v>
      </c>
      <c r="FY228" s="42"/>
      <c r="FZ228" s="42"/>
      <c r="GA228" s="42"/>
      <c r="GB228" s="42"/>
      <c r="GC228" s="42"/>
      <c r="GD228" s="42"/>
      <c r="GE228" s="5"/>
      <c r="GF228" s="5"/>
      <c r="GG228" s="5"/>
      <c r="GH228" s="5"/>
      <c r="GI228" s="5"/>
      <c r="GJ228" s="5"/>
      <c r="GK228" s="5"/>
      <c r="GL228" s="5"/>
      <c r="GM228" s="5"/>
    </row>
    <row r="229" spans="1:195" x14ac:dyDescent="0.2">
      <c r="A229" s="3" t="s">
        <v>567</v>
      </c>
      <c r="B229" s="2" t="s">
        <v>568</v>
      </c>
      <c r="C229" s="42">
        <f t="shared" ref="C229:BN229" si="283">IF(C193=C218,C66,0)</f>
        <v>999999999</v>
      </c>
      <c r="D229" s="42">
        <f t="shared" si="283"/>
        <v>999999999</v>
      </c>
      <c r="E229" s="42">
        <f t="shared" si="283"/>
        <v>0</v>
      </c>
      <c r="F229" s="42">
        <f t="shared" si="283"/>
        <v>999999999</v>
      </c>
      <c r="G229" s="42">
        <f t="shared" si="283"/>
        <v>0</v>
      </c>
      <c r="H229" s="42">
        <f t="shared" si="283"/>
        <v>999999999</v>
      </c>
      <c r="I229" s="42">
        <f t="shared" si="283"/>
        <v>0</v>
      </c>
      <c r="J229" s="42">
        <f t="shared" si="283"/>
        <v>999999999</v>
      </c>
      <c r="K229" s="42">
        <f t="shared" si="283"/>
        <v>999999999</v>
      </c>
      <c r="L229" s="42">
        <f t="shared" si="283"/>
        <v>0</v>
      </c>
      <c r="M229" s="42">
        <f t="shared" si="283"/>
        <v>0</v>
      </c>
      <c r="N229" s="42">
        <f t="shared" si="283"/>
        <v>999999999</v>
      </c>
      <c r="O229" s="42">
        <f t="shared" si="283"/>
        <v>999999999</v>
      </c>
      <c r="P229" s="42">
        <f t="shared" si="283"/>
        <v>999999999</v>
      </c>
      <c r="Q229" s="42">
        <f t="shared" si="283"/>
        <v>999999999</v>
      </c>
      <c r="R229" s="42">
        <f t="shared" si="283"/>
        <v>0</v>
      </c>
      <c r="S229" s="42">
        <f t="shared" si="283"/>
        <v>0</v>
      </c>
      <c r="T229" s="42">
        <f t="shared" si="283"/>
        <v>0</v>
      </c>
      <c r="U229" s="42">
        <f t="shared" si="283"/>
        <v>0</v>
      </c>
      <c r="V229" s="42">
        <f t="shared" si="283"/>
        <v>999999999</v>
      </c>
      <c r="W229" s="43">
        <f t="shared" si="283"/>
        <v>999999999</v>
      </c>
      <c r="X229" s="42">
        <f t="shared" si="283"/>
        <v>0</v>
      </c>
      <c r="Y229" s="42">
        <f t="shared" si="283"/>
        <v>0</v>
      </c>
      <c r="Z229" s="42">
        <f t="shared" si="283"/>
        <v>999999999</v>
      </c>
      <c r="AA229" s="42">
        <f t="shared" si="283"/>
        <v>999999999</v>
      </c>
      <c r="AB229" s="42">
        <f t="shared" si="283"/>
        <v>999999999</v>
      </c>
      <c r="AC229" s="42">
        <f t="shared" si="283"/>
        <v>0</v>
      </c>
      <c r="AD229" s="42">
        <f t="shared" si="283"/>
        <v>0</v>
      </c>
      <c r="AE229" s="42">
        <f t="shared" si="283"/>
        <v>0</v>
      </c>
      <c r="AF229" s="42">
        <f t="shared" si="283"/>
        <v>999999999</v>
      </c>
      <c r="AG229" s="42">
        <f t="shared" si="283"/>
        <v>999999999</v>
      </c>
      <c r="AH229" s="42">
        <f t="shared" si="283"/>
        <v>0</v>
      </c>
      <c r="AI229" s="42">
        <f t="shared" si="283"/>
        <v>0</v>
      </c>
      <c r="AJ229" s="42">
        <f t="shared" si="283"/>
        <v>999999999</v>
      </c>
      <c r="AK229" s="42">
        <f t="shared" si="283"/>
        <v>999999999</v>
      </c>
      <c r="AL229" s="42">
        <f t="shared" si="283"/>
        <v>999999999</v>
      </c>
      <c r="AM229" s="42">
        <f t="shared" si="283"/>
        <v>0</v>
      </c>
      <c r="AN229" s="42">
        <f t="shared" si="283"/>
        <v>999999999</v>
      </c>
      <c r="AO229" s="42">
        <f t="shared" si="283"/>
        <v>0</v>
      </c>
      <c r="AP229" s="42">
        <f t="shared" si="283"/>
        <v>0</v>
      </c>
      <c r="AQ229" s="42">
        <f t="shared" si="283"/>
        <v>0</v>
      </c>
      <c r="AR229" s="42">
        <f t="shared" si="283"/>
        <v>999999999</v>
      </c>
      <c r="AS229" s="42">
        <f t="shared" si="283"/>
        <v>0</v>
      </c>
      <c r="AT229" s="42">
        <f t="shared" si="283"/>
        <v>999999999</v>
      </c>
      <c r="AU229" s="42">
        <f t="shared" si="283"/>
        <v>999999999</v>
      </c>
      <c r="AV229" s="42">
        <f t="shared" si="283"/>
        <v>0</v>
      </c>
      <c r="AW229" s="42">
        <f t="shared" si="283"/>
        <v>999999999</v>
      </c>
      <c r="AX229" s="42">
        <f t="shared" si="283"/>
        <v>999999999</v>
      </c>
      <c r="AY229" s="42">
        <f t="shared" si="283"/>
        <v>999999999</v>
      </c>
      <c r="AZ229" s="42">
        <f t="shared" si="283"/>
        <v>999999999</v>
      </c>
      <c r="BA229" s="42">
        <f t="shared" si="283"/>
        <v>999999999</v>
      </c>
      <c r="BB229" s="42">
        <f t="shared" si="283"/>
        <v>999999999</v>
      </c>
      <c r="BC229" s="42">
        <f t="shared" si="283"/>
        <v>999999999</v>
      </c>
      <c r="BD229" s="42">
        <f t="shared" si="283"/>
        <v>999999999</v>
      </c>
      <c r="BE229" s="42">
        <f t="shared" si="283"/>
        <v>999999999</v>
      </c>
      <c r="BF229" s="42">
        <f t="shared" si="283"/>
        <v>999999999</v>
      </c>
      <c r="BG229" s="42">
        <f t="shared" si="283"/>
        <v>999999999</v>
      </c>
      <c r="BH229" s="42">
        <f t="shared" si="283"/>
        <v>999999999</v>
      </c>
      <c r="BI229" s="42">
        <f t="shared" si="283"/>
        <v>999999999</v>
      </c>
      <c r="BJ229" s="42">
        <f t="shared" si="283"/>
        <v>999999999</v>
      </c>
      <c r="BK229" s="42">
        <f t="shared" si="283"/>
        <v>999999999</v>
      </c>
      <c r="BL229" s="42">
        <f t="shared" si="283"/>
        <v>999999999</v>
      </c>
      <c r="BM229" s="42">
        <f t="shared" si="283"/>
        <v>999999999</v>
      </c>
      <c r="BN229" s="42">
        <f t="shared" si="283"/>
        <v>999999999</v>
      </c>
      <c r="BO229" s="42">
        <f t="shared" ref="BO229:DZ229" si="284">IF(BO193=BO218,BO66,0)</f>
        <v>999999999</v>
      </c>
      <c r="BP229" s="42">
        <f t="shared" si="284"/>
        <v>999999999</v>
      </c>
      <c r="BQ229" s="42">
        <f t="shared" si="284"/>
        <v>999999999</v>
      </c>
      <c r="BR229" s="42">
        <f t="shared" si="284"/>
        <v>0</v>
      </c>
      <c r="BS229" s="42">
        <f t="shared" si="284"/>
        <v>999999999</v>
      </c>
      <c r="BT229" s="42">
        <f t="shared" si="284"/>
        <v>0</v>
      </c>
      <c r="BU229" s="42">
        <f t="shared" si="284"/>
        <v>999999999</v>
      </c>
      <c r="BV229" s="42">
        <f t="shared" si="284"/>
        <v>0</v>
      </c>
      <c r="BW229" s="42">
        <f t="shared" si="284"/>
        <v>0</v>
      </c>
      <c r="BX229" s="42">
        <f t="shared" si="284"/>
        <v>999999999</v>
      </c>
      <c r="BY229" s="42">
        <f t="shared" si="284"/>
        <v>999999999</v>
      </c>
      <c r="BZ229" s="42">
        <f t="shared" si="284"/>
        <v>999999999</v>
      </c>
      <c r="CA229" s="42">
        <f t="shared" si="284"/>
        <v>999999999</v>
      </c>
      <c r="CB229" s="42">
        <f t="shared" si="284"/>
        <v>999999999</v>
      </c>
      <c r="CC229" s="42">
        <f t="shared" si="284"/>
        <v>999999999</v>
      </c>
      <c r="CD229" s="42">
        <f t="shared" si="284"/>
        <v>999999999</v>
      </c>
      <c r="CE229" s="42">
        <f t="shared" si="284"/>
        <v>999999999</v>
      </c>
      <c r="CF229" s="42">
        <f t="shared" si="284"/>
        <v>0</v>
      </c>
      <c r="CG229" s="42">
        <f t="shared" si="284"/>
        <v>999999999</v>
      </c>
      <c r="CH229" s="42">
        <f t="shared" si="284"/>
        <v>0</v>
      </c>
      <c r="CI229" s="42">
        <f t="shared" si="284"/>
        <v>999999999</v>
      </c>
      <c r="CJ229" s="42">
        <f t="shared" si="284"/>
        <v>999999999</v>
      </c>
      <c r="CK229" s="42">
        <f t="shared" si="284"/>
        <v>0</v>
      </c>
      <c r="CL229" s="42">
        <f t="shared" si="284"/>
        <v>0</v>
      </c>
      <c r="CM229" s="42">
        <f t="shared" si="284"/>
        <v>999999999</v>
      </c>
      <c r="CN229" s="42">
        <f t="shared" si="284"/>
        <v>999999999</v>
      </c>
      <c r="CO229" s="42">
        <f t="shared" si="284"/>
        <v>999999999</v>
      </c>
      <c r="CP229" s="42">
        <f t="shared" si="284"/>
        <v>0</v>
      </c>
      <c r="CQ229" s="42">
        <f t="shared" si="284"/>
        <v>999999999</v>
      </c>
      <c r="CR229" s="42">
        <f t="shared" si="284"/>
        <v>999999999</v>
      </c>
      <c r="CS229" s="42">
        <f t="shared" si="284"/>
        <v>0</v>
      </c>
      <c r="CT229" s="42">
        <f t="shared" si="284"/>
        <v>999999999</v>
      </c>
      <c r="CU229" s="42">
        <f t="shared" si="284"/>
        <v>0</v>
      </c>
      <c r="CV229" s="42">
        <f t="shared" si="284"/>
        <v>999999999</v>
      </c>
      <c r="CW229" s="42">
        <f t="shared" si="284"/>
        <v>0</v>
      </c>
      <c r="CX229" s="42">
        <f t="shared" si="284"/>
        <v>999999999</v>
      </c>
      <c r="CY229" s="42">
        <f t="shared" si="284"/>
        <v>999999999</v>
      </c>
      <c r="CZ229" s="42">
        <f t="shared" si="284"/>
        <v>999999999</v>
      </c>
      <c r="DA229" s="42">
        <f t="shared" si="284"/>
        <v>0</v>
      </c>
      <c r="DB229" s="42">
        <f t="shared" si="284"/>
        <v>0</v>
      </c>
      <c r="DC229" s="42">
        <f t="shared" si="284"/>
        <v>0</v>
      </c>
      <c r="DD229" s="42">
        <f t="shared" si="284"/>
        <v>999999999</v>
      </c>
      <c r="DE229" s="42">
        <f t="shared" si="284"/>
        <v>0</v>
      </c>
      <c r="DF229" s="42">
        <f t="shared" si="284"/>
        <v>999999999</v>
      </c>
      <c r="DG229" s="42">
        <f t="shared" si="284"/>
        <v>999999999</v>
      </c>
      <c r="DH229" s="42">
        <f t="shared" si="284"/>
        <v>999999999</v>
      </c>
      <c r="DI229" s="42">
        <f t="shared" si="284"/>
        <v>0</v>
      </c>
      <c r="DJ229" s="42">
        <f t="shared" si="284"/>
        <v>0</v>
      </c>
      <c r="DK229" s="42">
        <f t="shared" si="284"/>
        <v>0</v>
      </c>
      <c r="DL229" s="42">
        <f t="shared" si="284"/>
        <v>0</v>
      </c>
      <c r="DM229" s="42">
        <f t="shared" si="284"/>
        <v>0</v>
      </c>
      <c r="DN229" s="42">
        <f t="shared" si="284"/>
        <v>999999999</v>
      </c>
      <c r="DO229" s="42">
        <f t="shared" si="284"/>
        <v>0</v>
      </c>
      <c r="DP229" s="42">
        <f t="shared" si="284"/>
        <v>999999999</v>
      </c>
      <c r="DQ229" s="42">
        <f t="shared" si="284"/>
        <v>999999999</v>
      </c>
      <c r="DR229" s="42">
        <f t="shared" si="284"/>
        <v>999999999</v>
      </c>
      <c r="DS229" s="42">
        <f t="shared" si="284"/>
        <v>0</v>
      </c>
      <c r="DT229" s="42">
        <f t="shared" si="284"/>
        <v>999999999</v>
      </c>
      <c r="DU229" s="42">
        <f t="shared" si="284"/>
        <v>999999999</v>
      </c>
      <c r="DV229" s="42">
        <f t="shared" si="284"/>
        <v>0</v>
      </c>
      <c r="DW229" s="42">
        <f t="shared" si="284"/>
        <v>999999999</v>
      </c>
      <c r="DX229" s="42">
        <f t="shared" si="284"/>
        <v>999999999</v>
      </c>
      <c r="DY229" s="42">
        <f t="shared" si="284"/>
        <v>999999999</v>
      </c>
      <c r="DZ229" s="42">
        <f t="shared" si="284"/>
        <v>999999999</v>
      </c>
      <c r="EA229" s="42">
        <f t="shared" ref="EA229:FX229" si="285">IF(EA193=EA218,EA66,0)</f>
        <v>999999999</v>
      </c>
      <c r="EB229" s="42">
        <f t="shared" si="285"/>
        <v>0</v>
      </c>
      <c r="EC229" s="42">
        <f t="shared" si="285"/>
        <v>0</v>
      </c>
      <c r="ED229" s="42">
        <f t="shared" si="285"/>
        <v>999999999</v>
      </c>
      <c r="EE229" s="42">
        <f t="shared" si="285"/>
        <v>999999999</v>
      </c>
      <c r="EF229" s="42">
        <f t="shared" si="285"/>
        <v>0</v>
      </c>
      <c r="EG229" s="42">
        <f t="shared" si="285"/>
        <v>999999999</v>
      </c>
      <c r="EH229" s="42">
        <f t="shared" si="285"/>
        <v>999999999</v>
      </c>
      <c r="EI229" s="42">
        <f t="shared" si="285"/>
        <v>999999999</v>
      </c>
      <c r="EJ229" s="42">
        <f t="shared" si="285"/>
        <v>999999999</v>
      </c>
      <c r="EK229" s="42">
        <f t="shared" si="285"/>
        <v>0</v>
      </c>
      <c r="EL229" s="42">
        <f t="shared" si="285"/>
        <v>0</v>
      </c>
      <c r="EM229" s="42">
        <f t="shared" si="285"/>
        <v>0</v>
      </c>
      <c r="EN229" s="42">
        <f t="shared" si="285"/>
        <v>999999999</v>
      </c>
      <c r="EO229" s="42">
        <f t="shared" si="285"/>
        <v>0</v>
      </c>
      <c r="EP229" s="42">
        <f t="shared" si="285"/>
        <v>999999999</v>
      </c>
      <c r="EQ229" s="42">
        <f t="shared" si="285"/>
        <v>999999999</v>
      </c>
      <c r="ER229" s="42">
        <f t="shared" si="285"/>
        <v>0</v>
      </c>
      <c r="ES229" s="42">
        <f t="shared" si="285"/>
        <v>999999999</v>
      </c>
      <c r="ET229" s="42">
        <f t="shared" si="285"/>
        <v>999999999</v>
      </c>
      <c r="EU229" s="42">
        <f t="shared" si="285"/>
        <v>0</v>
      </c>
      <c r="EV229" s="42">
        <f t="shared" si="285"/>
        <v>0</v>
      </c>
      <c r="EW229" s="42">
        <f t="shared" si="285"/>
        <v>0</v>
      </c>
      <c r="EX229" s="42">
        <f t="shared" si="285"/>
        <v>999999999</v>
      </c>
      <c r="EY229" s="42">
        <f t="shared" si="285"/>
        <v>999999999</v>
      </c>
      <c r="EZ229" s="42">
        <f t="shared" si="285"/>
        <v>0</v>
      </c>
      <c r="FA229" s="42">
        <f t="shared" si="285"/>
        <v>0</v>
      </c>
      <c r="FB229" s="42">
        <f t="shared" si="285"/>
        <v>999999999</v>
      </c>
      <c r="FC229" s="42">
        <f t="shared" si="285"/>
        <v>0</v>
      </c>
      <c r="FD229" s="42">
        <f t="shared" si="285"/>
        <v>999999999</v>
      </c>
      <c r="FE229" s="42">
        <f t="shared" si="285"/>
        <v>999999999</v>
      </c>
      <c r="FF229" s="42">
        <f t="shared" si="285"/>
        <v>999999999</v>
      </c>
      <c r="FG229" s="42">
        <f t="shared" si="285"/>
        <v>0</v>
      </c>
      <c r="FH229" s="42">
        <f t="shared" si="285"/>
        <v>999999999</v>
      </c>
      <c r="FI229" s="42">
        <f t="shared" si="285"/>
        <v>999999999</v>
      </c>
      <c r="FJ229" s="42">
        <f t="shared" si="285"/>
        <v>0</v>
      </c>
      <c r="FK229" s="42">
        <f t="shared" si="285"/>
        <v>0</v>
      </c>
      <c r="FL229" s="42">
        <f t="shared" si="285"/>
        <v>999999999</v>
      </c>
      <c r="FM229" s="42">
        <f t="shared" si="285"/>
        <v>999999999</v>
      </c>
      <c r="FN229" s="42">
        <f t="shared" si="285"/>
        <v>999999999</v>
      </c>
      <c r="FO229" s="42">
        <f t="shared" si="285"/>
        <v>0</v>
      </c>
      <c r="FP229" s="42">
        <f t="shared" si="285"/>
        <v>999999999</v>
      </c>
      <c r="FQ229" s="42">
        <f t="shared" si="285"/>
        <v>0</v>
      </c>
      <c r="FR229" s="42">
        <f t="shared" si="285"/>
        <v>0</v>
      </c>
      <c r="FS229" s="42">
        <f t="shared" si="285"/>
        <v>0</v>
      </c>
      <c r="FT229" s="42">
        <f t="shared" si="285"/>
        <v>999999999</v>
      </c>
      <c r="FU229" s="42">
        <f t="shared" si="285"/>
        <v>999999999</v>
      </c>
      <c r="FV229" s="42">
        <f t="shared" si="285"/>
        <v>999999999</v>
      </c>
      <c r="FW229" s="42">
        <f t="shared" si="285"/>
        <v>0</v>
      </c>
      <c r="FX229" s="42">
        <f t="shared" si="285"/>
        <v>0</v>
      </c>
      <c r="FY229" s="42"/>
      <c r="FZ229" s="42"/>
      <c r="GA229" s="42"/>
      <c r="GB229" s="42"/>
      <c r="GC229" s="42"/>
      <c r="GD229" s="42"/>
      <c r="GE229" s="5"/>
      <c r="GF229" s="5"/>
      <c r="GG229" s="5"/>
      <c r="GH229" s="5"/>
      <c r="GI229" s="5"/>
      <c r="GJ229" s="5"/>
      <c r="GK229" s="5"/>
      <c r="GL229" s="5"/>
      <c r="GM229" s="5"/>
    </row>
    <row r="230" spans="1:195" x14ac:dyDescent="0.2">
      <c r="A230" s="3" t="s">
        <v>569</v>
      </c>
      <c r="B230" s="2" t="s">
        <v>570</v>
      </c>
      <c r="C230" s="42">
        <f>IF(MIN((C226-C228),(C229-C228))&gt;0,ROUND(MIN((C226-C228),(C229-C228)),2),0)</f>
        <v>346533.93</v>
      </c>
      <c r="D230" s="42">
        <f t="shared" ref="D230:BO230" si="286">IF(MIN((D226-D228),(D229-D228))&gt;0,ROUND(MIN((D226-D228),(D229-D228)),2),0)</f>
        <v>353334.11</v>
      </c>
      <c r="E230" s="42">
        <f t="shared" si="286"/>
        <v>0</v>
      </c>
      <c r="F230" s="42">
        <f t="shared" si="286"/>
        <v>243065.32</v>
      </c>
      <c r="G230" s="42">
        <f t="shared" si="286"/>
        <v>0</v>
      </c>
      <c r="H230" s="42">
        <f t="shared" si="286"/>
        <v>5195.53</v>
      </c>
      <c r="I230" s="42">
        <f t="shared" si="286"/>
        <v>0</v>
      </c>
      <c r="J230" s="42">
        <f t="shared" si="286"/>
        <v>151826.95000000001</v>
      </c>
      <c r="K230" s="42">
        <f t="shared" si="286"/>
        <v>1575.93</v>
      </c>
      <c r="L230" s="42">
        <f t="shared" si="286"/>
        <v>0</v>
      </c>
      <c r="M230" s="42">
        <f t="shared" si="286"/>
        <v>0</v>
      </c>
      <c r="N230" s="42">
        <f t="shared" si="286"/>
        <v>444143.68</v>
      </c>
      <c r="O230" s="42">
        <f t="shared" si="286"/>
        <v>12960.24</v>
      </c>
      <c r="P230" s="42">
        <f t="shared" si="286"/>
        <v>916.39</v>
      </c>
      <c r="Q230" s="42">
        <f t="shared" si="286"/>
        <v>1818492.48</v>
      </c>
      <c r="R230" s="42">
        <f t="shared" si="286"/>
        <v>0</v>
      </c>
      <c r="S230" s="42">
        <f t="shared" si="286"/>
        <v>0</v>
      </c>
      <c r="T230" s="42">
        <f t="shared" si="286"/>
        <v>0</v>
      </c>
      <c r="U230" s="42">
        <f t="shared" si="286"/>
        <v>0</v>
      </c>
      <c r="V230" s="42">
        <f t="shared" si="286"/>
        <v>31411.8</v>
      </c>
      <c r="W230" s="43">
        <f t="shared" si="286"/>
        <v>142504.51999999999</v>
      </c>
      <c r="X230" s="42">
        <f t="shared" si="286"/>
        <v>0</v>
      </c>
      <c r="Y230" s="42">
        <f t="shared" si="286"/>
        <v>0</v>
      </c>
      <c r="Z230" s="42">
        <f t="shared" si="286"/>
        <v>42948.49</v>
      </c>
      <c r="AA230" s="42">
        <f t="shared" si="286"/>
        <v>559057.78</v>
      </c>
      <c r="AB230" s="42">
        <f t="shared" si="286"/>
        <v>182870.15</v>
      </c>
      <c r="AC230" s="42">
        <f t="shared" si="286"/>
        <v>0</v>
      </c>
      <c r="AD230" s="42">
        <f t="shared" si="286"/>
        <v>0</v>
      </c>
      <c r="AE230" s="42">
        <f t="shared" si="286"/>
        <v>0</v>
      </c>
      <c r="AF230" s="42">
        <f t="shared" si="286"/>
        <v>27015.05</v>
      </c>
      <c r="AG230" s="42">
        <f t="shared" si="286"/>
        <v>5898.32</v>
      </c>
      <c r="AH230" s="42">
        <f t="shared" si="286"/>
        <v>0</v>
      </c>
      <c r="AI230" s="42">
        <f t="shared" si="286"/>
        <v>0</v>
      </c>
      <c r="AJ230" s="42">
        <f t="shared" si="286"/>
        <v>86983.45</v>
      </c>
      <c r="AK230" s="42">
        <f t="shared" si="286"/>
        <v>84838.68</v>
      </c>
      <c r="AL230" s="42">
        <f t="shared" si="286"/>
        <v>40797.019999999997</v>
      </c>
      <c r="AM230" s="42">
        <f t="shared" si="286"/>
        <v>0</v>
      </c>
      <c r="AN230" s="42">
        <f t="shared" si="286"/>
        <v>110287.48</v>
      </c>
      <c r="AO230" s="42">
        <f t="shared" si="286"/>
        <v>0</v>
      </c>
      <c r="AP230" s="42">
        <f t="shared" si="286"/>
        <v>0</v>
      </c>
      <c r="AQ230" s="42">
        <f t="shared" si="286"/>
        <v>0</v>
      </c>
      <c r="AR230" s="42">
        <f t="shared" si="286"/>
        <v>1279285.98</v>
      </c>
      <c r="AS230" s="42">
        <f t="shared" si="286"/>
        <v>0</v>
      </c>
      <c r="AT230" s="42">
        <f t="shared" si="286"/>
        <v>60484.71</v>
      </c>
      <c r="AU230" s="42">
        <f t="shared" si="286"/>
        <v>21148.97</v>
      </c>
      <c r="AV230" s="42">
        <f t="shared" si="286"/>
        <v>0</v>
      </c>
      <c r="AW230" s="42">
        <f t="shared" si="286"/>
        <v>53049.54</v>
      </c>
      <c r="AX230" s="42">
        <f t="shared" si="286"/>
        <v>21399.279999999999</v>
      </c>
      <c r="AY230" s="42">
        <f t="shared" si="286"/>
        <v>27210.95</v>
      </c>
      <c r="AZ230" s="42">
        <f t="shared" si="286"/>
        <v>21165.59</v>
      </c>
      <c r="BA230" s="42">
        <f t="shared" si="286"/>
        <v>97627.5</v>
      </c>
      <c r="BB230" s="42">
        <f t="shared" si="286"/>
        <v>92363.01</v>
      </c>
      <c r="BC230" s="42">
        <f t="shared" si="286"/>
        <v>245600.15</v>
      </c>
      <c r="BD230" s="42">
        <f t="shared" si="286"/>
        <v>29179.67</v>
      </c>
      <c r="BE230" s="42">
        <f t="shared" si="286"/>
        <v>7576.55</v>
      </c>
      <c r="BF230" s="42">
        <f t="shared" si="286"/>
        <v>264294.81</v>
      </c>
      <c r="BG230" s="42">
        <f t="shared" si="286"/>
        <v>48321.43</v>
      </c>
      <c r="BH230" s="42">
        <f t="shared" si="286"/>
        <v>11855.55</v>
      </c>
      <c r="BI230" s="42">
        <f t="shared" si="286"/>
        <v>105014.74</v>
      </c>
      <c r="BJ230" s="42">
        <f t="shared" si="286"/>
        <v>72291.149999999994</v>
      </c>
      <c r="BK230" s="42">
        <f t="shared" si="286"/>
        <v>178002.27</v>
      </c>
      <c r="BL230" s="42">
        <f t="shared" si="286"/>
        <v>7013.23</v>
      </c>
      <c r="BM230" s="42">
        <f t="shared" si="286"/>
        <v>42459.94</v>
      </c>
      <c r="BN230" s="42">
        <f t="shared" si="286"/>
        <v>21114.75</v>
      </c>
      <c r="BO230" s="42">
        <f t="shared" si="286"/>
        <v>17558.02</v>
      </c>
      <c r="BP230" s="42">
        <f t="shared" ref="BP230:EA230" si="287">IF(MIN((BP226-BP228),(BP229-BP228))&gt;0,ROUND(MIN((BP226-BP228),(BP229-BP228)),2),0)</f>
        <v>17292.22</v>
      </c>
      <c r="BQ230" s="42">
        <f t="shared" si="287"/>
        <v>231718.85</v>
      </c>
      <c r="BR230" s="42">
        <f t="shared" si="287"/>
        <v>0</v>
      </c>
      <c r="BS230" s="42">
        <f t="shared" si="287"/>
        <v>54485.27</v>
      </c>
      <c r="BT230" s="42">
        <f t="shared" si="287"/>
        <v>0</v>
      </c>
      <c r="BU230" s="42">
        <f t="shared" si="287"/>
        <v>39502.839999999997</v>
      </c>
      <c r="BV230" s="42">
        <f t="shared" si="287"/>
        <v>0</v>
      </c>
      <c r="BW230" s="42">
        <f t="shared" si="287"/>
        <v>0</v>
      </c>
      <c r="BX230" s="42">
        <f t="shared" si="287"/>
        <v>5530.51</v>
      </c>
      <c r="BY230" s="42">
        <f t="shared" si="287"/>
        <v>39326.93</v>
      </c>
      <c r="BZ230" s="42">
        <f t="shared" si="287"/>
        <v>56746.98</v>
      </c>
      <c r="CA230" s="42">
        <f t="shared" si="287"/>
        <v>24916.52</v>
      </c>
      <c r="CB230" s="42">
        <f t="shared" si="287"/>
        <v>1058109.8700000001</v>
      </c>
      <c r="CC230" s="42">
        <f t="shared" si="287"/>
        <v>11854.42</v>
      </c>
      <c r="CD230" s="42">
        <f t="shared" si="287"/>
        <v>6500.72</v>
      </c>
      <c r="CE230" s="42">
        <f t="shared" si="287"/>
        <v>6138.03</v>
      </c>
      <c r="CF230" s="42">
        <f t="shared" si="287"/>
        <v>0</v>
      </c>
      <c r="CG230" s="42">
        <f t="shared" si="287"/>
        <v>59336.89</v>
      </c>
      <c r="CH230" s="42">
        <f t="shared" si="287"/>
        <v>0</v>
      </c>
      <c r="CI230" s="42">
        <f t="shared" si="287"/>
        <v>1822.63</v>
      </c>
      <c r="CJ230" s="42">
        <f t="shared" si="287"/>
        <v>24402.92</v>
      </c>
      <c r="CK230" s="42">
        <f t="shared" si="287"/>
        <v>0</v>
      </c>
      <c r="CL230" s="42">
        <f t="shared" si="287"/>
        <v>0</v>
      </c>
      <c r="CM230" s="42">
        <f t="shared" si="287"/>
        <v>31909.119999999999</v>
      </c>
      <c r="CN230" s="42">
        <f t="shared" si="287"/>
        <v>379559.95</v>
      </c>
      <c r="CO230" s="42">
        <f t="shared" si="287"/>
        <v>182995.77</v>
      </c>
      <c r="CP230" s="42">
        <f t="shared" si="287"/>
        <v>0</v>
      </c>
      <c r="CQ230" s="42">
        <f t="shared" si="287"/>
        <v>66313.929999999993</v>
      </c>
      <c r="CR230" s="42">
        <f t="shared" si="287"/>
        <v>31524.27</v>
      </c>
      <c r="CS230" s="42">
        <f t="shared" si="287"/>
        <v>0</v>
      </c>
      <c r="CT230" s="42">
        <f t="shared" si="287"/>
        <v>80178.62</v>
      </c>
      <c r="CU230" s="42">
        <f t="shared" si="287"/>
        <v>0</v>
      </c>
      <c r="CV230" s="42">
        <f t="shared" si="287"/>
        <v>3621.91</v>
      </c>
      <c r="CW230" s="42">
        <f t="shared" si="287"/>
        <v>0</v>
      </c>
      <c r="CX230" s="42">
        <f t="shared" si="287"/>
        <v>23315.15</v>
      </c>
      <c r="CY230" s="42">
        <f t="shared" si="287"/>
        <v>41794.589999999997</v>
      </c>
      <c r="CZ230" s="42">
        <f t="shared" si="287"/>
        <v>67577.539999999994</v>
      </c>
      <c r="DA230" s="42">
        <f t="shared" si="287"/>
        <v>0</v>
      </c>
      <c r="DB230" s="42">
        <f t="shared" si="287"/>
        <v>0</v>
      </c>
      <c r="DC230" s="42">
        <f t="shared" si="287"/>
        <v>0</v>
      </c>
      <c r="DD230" s="42">
        <f t="shared" si="287"/>
        <v>18201.64</v>
      </c>
      <c r="DE230" s="42">
        <f t="shared" si="287"/>
        <v>0</v>
      </c>
      <c r="DF230" s="42">
        <f t="shared" si="287"/>
        <v>185594.37</v>
      </c>
      <c r="DG230" s="42">
        <f t="shared" si="287"/>
        <v>19161.22</v>
      </c>
      <c r="DH230" s="42">
        <f t="shared" si="287"/>
        <v>11156.29</v>
      </c>
      <c r="DI230" s="42">
        <f t="shared" si="287"/>
        <v>0</v>
      </c>
      <c r="DJ230" s="42">
        <f t="shared" si="287"/>
        <v>0</v>
      </c>
      <c r="DK230" s="42">
        <f t="shared" si="287"/>
        <v>0</v>
      </c>
      <c r="DL230" s="42">
        <f t="shared" si="287"/>
        <v>0</v>
      </c>
      <c r="DM230" s="42">
        <f t="shared" si="287"/>
        <v>0</v>
      </c>
      <c r="DN230" s="42">
        <f t="shared" si="287"/>
        <v>73537.899999999994</v>
      </c>
      <c r="DO230" s="42">
        <f t="shared" si="287"/>
        <v>0</v>
      </c>
      <c r="DP230" s="42">
        <f t="shared" si="287"/>
        <v>27274.91</v>
      </c>
      <c r="DQ230" s="42">
        <f t="shared" si="287"/>
        <v>38588.120000000003</v>
      </c>
      <c r="DR230" s="42">
        <f t="shared" si="287"/>
        <v>154417.35999999999</v>
      </c>
      <c r="DS230" s="42">
        <f t="shared" si="287"/>
        <v>0</v>
      </c>
      <c r="DT230" s="42">
        <f t="shared" si="287"/>
        <v>42987.23</v>
      </c>
      <c r="DU230" s="42">
        <f t="shared" si="287"/>
        <v>11906.13</v>
      </c>
      <c r="DV230" s="42">
        <f t="shared" si="287"/>
        <v>0</v>
      </c>
      <c r="DW230" s="42">
        <f t="shared" si="287"/>
        <v>24226.12</v>
      </c>
      <c r="DX230" s="42">
        <f t="shared" si="287"/>
        <v>106174.03</v>
      </c>
      <c r="DY230" s="42">
        <f t="shared" si="287"/>
        <v>17752.87</v>
      </c>
      <c r="DZ230" s="42">
        <f t="shared" si="287"/>
        <v>45611.47</v>
      </c>
      <c r="EA230" s="42">
        <f t="shared" si="287"/>
        <v>16705.77</v>
      </c>
      <c r="EB230" s="42">
        <f t="shared" ref="EB230:FX230" si="288">IF(MIN((EB226-EB228),(EB229-EB228))&gt;0,ROUND(MIN((EB226-EB228),(EB229-EB228)),2),0)</f>
        <v>0</v>
      </c>
      <c r="EC230" s="42">
        <f t="shared" si="288"/>
        <v>0</v>
      </c>
      <c r="ED230" s="42">
        <f t="shared" si="288"/>
        <v>6501.59</v>
      </c>
      <c r="EE230" s="42">
        <f t="shared" si="288"/>
        <v>47925.35</v>
      </c>
      <c r="EF230" s="42">
        <f t="shared" si="288"/>
        <v>0</v>
      </c>
      <c r="EG230" s="42">
        <f t="shared" si="288"/>
        <v>3064.69</v>
      </c>
      <c r="EH230" s="42">
        <f t="shared" si="288"/>
        <v>24383.439999999999</v>
      </c>
      <c r="EI230" s="42">
        <f t="shared" si="288"/>
        <v>1087972.83</v>
      </c>
      <c r="EJ230" s="42">
        <f t="shared" si="288"/>
        <v>99892.43</v>
      </c>
      <c r="EK230" s="42">
        <f t="shared" si="288"/>
        <v>0</v>
      </c>
      <c r="EL230" s="42">
        <f t="shared" si="288"/>
        <v>0</v>
      </c>
      <c r="EM230" s="42">
        <f t="shared" si="288"/>
        <v>0</v>
      </c>
      <c r="EN230" s="42">
        <f t="shared" si="288"/>
        <v>6044.54</v>
      </c>
      <c r="EO230" s="42">
        <f t="shared" si="288"/>
        <v>0</v>
      </c>
      <c r="EP230" s="42">
        <f t="shared" si="288"/>
        <v>52869.48</v>
      </c>
      <c r="EQ230" s="42">
        <f t="shared" si="288"/>
        <v>27710.13</v>
      </c>
      <c r="ER230" s="42">
        <f t="shared" si="288"/>
        <v>0</v>
      </c>
      <c r="ES230" s="42">
        <f t="shared" si="288"/>
        <v>22816.71</v>
      </c>
      <c r="ET230" s="42">
        <f t="shared" si="288"/>
        <v>56202.81</v>
      </c>
      <c r="EU230" s="42">
        <f t="shared" si="288"/>
        <v>0</v>
      </c>
      <c r="EV230" s="42">
        <f t="shared" si="288"/>
        <v>0</v>
      </c>
      <c r="EW230" s="42">
        <f t="shared" si="288"/>
        <v>0</v>
      </c>
      <c r="EX230" s="42">
        <f t="shared" si="288"/>
        <v>32176.73</v>
      </c>
      <c r="EY230" s="42">
        <f t="shared" si="288"/>
        <v>83519.100000000006</v>
      </c>
      <c r="EZ230" s="42">
        <f t="shared" si="288"/>
        <v>0</v>
      </c>
      <c r="FA230" s="42">
        <f t="shared" si="288"/>
        <v>0</v>
      </c>
      <c r="FB230" s="42">
        <f t="shared" si="288"/>
        <v>126937.15</v>
      </c>
      <c r="FC230" s="42">
        <f t="shared" si="288"/>
        <v>0</v>
      </c>
      <c r="FD230" s="42">
        <f t="shared" si="288"/>
        <v>18880.650000000001</v>
      </c>
      <c r="FE230" s="42">
        <f t="shared" si="288"/>
        <v>1290.6500000000001</v>
      </c>
      <c r="FF230" s="42">
        <f t="shared" si="288"/>
        <v>42644.17</v>
      </c>
      <c r="FG230" s="42">
        <f t="shared" si="288"/>
        <v>0</v>
      </c>
      <c r="FH230" s="42">
        <f t="shared" si="288"/>
        <v>4499.92</v>
      </c>
      <c r="FI230" s="42">
        <f t="shared" si="288"/>
        <v>205848.21</v>
      </c>
      <c r="FJ230" s="42">
        <f t="shared" si="288"/>
        <v>0</v>
      </c>
      <c r="FK230" s="42">
        <f t="shared" si="288"/>
        <v>0</v>
      </c>
      <c r="FL230" s="42">
        <f t="shared" si="288"/>
        <v>79107.960000000006</v>
      </c>
      <c r="FM230" s="42">
        <f t="shared" si="288"/>
        <v>49376.45</v>
      </c>
      <c r="FN230" s="42">
        <f t="shared" si="288"/>
        <v>297700.62</v>
      </c>
      <c r="FO230" s="42">
        <f t="shared" si="288"/>
        <v>0</v>
      </c>
      <c r="FP230" s="42">
        <f t="shared" si="288"/>
        <v>104950.97</v>
      </c>
      <c r="FQ230" s="42">
        <f t="shared" si="288"/>
        <v>0</v>
      </c>
      <c r="FR230" s="42">
        <f t="shared" si="288"/>
        <v>0</v>
      </c>
      <c r="FS230" s="42">
        <f t="shared" si="288"/>
        <v>0</v>
      </c>
      <c r="FT230" s="42">
        <f t="shared" si="288"/>
        <v>13355.74</v>
      </c>
      <c r="FU230" s="42">
        <f t="shared" si="288"/>
        <v>97661.27</v>
      </c>
      <c r="FV230" s="42">
        <f t="shared" si="288"/>
        <v>9996.6</v>
      </c>
      <c r="FW230" s="42">
        <f t="shared" si="288"/>
        <v>0</v>
      </c>
      <c r="FX230" s="42">
        <f t="shared" si="288"/>
        <v>0</v>
      </c>
      <c r="FY230" s="42"/>
      <c r="FZ230" s="42"/>
      <c r="GA230" s="42"/>
      <c r="GB230" s="42"/>
      <c r="GC230" s="42"/>
      <c r="GD230" s="42"/>
      <c r="GE230" s="5"/>
      <c r="GF230" s="5"/>
      <c r="GG230" s="5"/>
      <c r="GH230" s="5"/>
      <c r="GI230" s="5"/>
      <c r="GJ230" s="5"/>
      <c r="GK230" s="5"/>
      <c r="GL230" s="5"/>
      <c r="GM230" s="5"/>
    </row>
    <row r="231" spans="1:195" x14ac:dyDescent="0.2">
      <c r="A231" s="44"/>
      <c r="B231" s="2" t="s">
        <v>571</v>
      </c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3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  <c r="DB231" s="42"/>
      <c r="DC231" s="42"/>
      <c r="DD231" s="42"/>
      <c r="DE231" s="42"/>
      <c r="DF231" s="42"/>
      <c r="DG231" s="42"/>
      <c r="DH231" s="42"/>
      <c r="DI231" s="42"/>
      <c r="DJ231" s="42"/>
      <c r="DK231" s="42"/>
      <c r="DL231" s="42"/>
      <c r="DM231" s="42"/>
      <c r="DN231" s="42"/>
      <c r="DO231" s="42"/>
      <c r="DP231" s="42"/>
      <c r="DQ231" s="42"/>
      <c r="DR231" s="42"/>
      <c r="DS231" s="42"/>
      <c r="DT231" s="42"/>
      <c r="DU231" s="42"/>
      <c r="DV231" s="42"/>
      <c r="DW231" s="42"/>
      <c r="DX231" s="42"/>
      <c r="DY231" s="42"/>
      <c r="DZ231" s="42"/>
      <c r="EA231" s="42"/>
      <c r="EB231" s="42"/>
      <c r="EC231" s="42"/>
      <c r="ED231" s="42"/>
      <c r="EE231" s="42"/>
      <c r="EF231" s="42"/>
      <c r="EG231" s="42"/>
      <c r="EH231" s="42"/>
      <c r="EI231" s="42"/>
      <c r="EJ231" s="42"/>
      <c r="EK231" s="42"/>
      <c r="EL231" s="42"/>
      <c r="EM231" s="42"/>
      <c r="EN231" s="42"/>
      <c r="EO231" s="42"/>
      <c r="EP231" s="42"/>
      <c r="EQ231" s="42"/>
      <c r="ER231" s="42"/>
      <c r="ES231" s="42"/>
      <c r="ET231" s="42"/>
      <c r="EU231" s="42"/>
      <c r="EV231" s="42"/>
      <c r="EW231" s="42"/>
      <c r="EX231" s="42"/>
      <c r="EY231" s="42"/>
      <c r="EZ231" s="42"/>
      <c r="FA231" s="42"/>
      <c r="FB231" s="42"/>
      <c r="FC231" s="42"/>
      <c r="FD231" s="42"/>
      <c r="FE231" s="42"/>
      <c r="FF231" s="42"/>
      <c r="FG231" s="42"/>
      <c r="FH231" s="42"/>
      <c r="FI231" s="42"/>
      <c r="FJ231" s="42"/>
      <c r="FK231" s="42"/>
      <c r="FL231" s="42"/>
      <c r="FM231" s="42"/>
      <c r="FN231" s="42"/>
      <c r="FO231" s="42"/>
      <c r="FP231" s="42"/>
      <c r="FQ231" s="42"/>
      <c r="FR231" s="42"/>
      <c r="FS231" s="42"/>
      <c r="FT231" s="42"/>
      <c r="FU231" s="42"/>
      <c r="FV231" s="42"/>
      <c r="FW231" s="42"/>
      <c r="FX231" s="42"/>
      <c r="FY231" s="42"/>
      <c r="FZ231" s="42"/>
      <c r="GA231" s="42"/>
      <c r="GB231" s="42"/>
      <c r="GC231" s="42"/>
      <c r="GD231" s="42"/>
      <c r="GE231" s="5"/>
      <c r="GF231" s="5"/>
      <c r="GG231" s="5"/>
      <c r="GH231" s="5"/>
      <c r="GI231" s="5"/>
      <c r="GJ231" s="5"/>
      <c r="GK231" s="5"/>
      <c r="GL231" s="5"/>
      <c r="GM231" s="5"/>
    </row>
    <row r="232" spans="1:195" x14ac:dyDescent="0.2">
      <c r="A232" s="44"/>
      <c r="B232" s="2" t="s">
        <v>572</v>
      </c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3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  <c r="DB232" s="42"/>
      <c r="DC232" s="42"/>
      <c r="DD232" s="42"/>
      <c r="DE232" s="42"/>
      <c r="DF232" s="42"/>
      <c r="DG232" s="42"/>
      <c r="DH232" s="42"/>
      <c r="DI232" s="42"/>
      <c r="DJ232" s="42"/>
      <c r="DK232" s="42"/>
      <c r="DL232" s="42"/>
      <c r="DM232" s="42"/>
      <c r="DN232" s="42"/>
      <c r="DO232" s="42"/>
      <c r="DP232" s="42"/>
      <c r="DQ232" s="42"/>
      <c r="DR232" s="42"/>
      <c r="DS232" s="42"/>
      <c r="DT232" s="42"/>
      <c r="DU232" s="42"/>
      <c r="DV232" s="42"/>
      <c r="DW232" s="42"/>
      <c r="DX232" s="42"/>
      <c r="DY232" s="42"/>
      <c r="DZ232" s="42"/>
      <c r="EA232" s="42"/>
      <c r="EB232" s="42"/>
      <c r="EC232" s="42"/>
      <c r="ED232" s="42"/>
      <c r="EE232" s="42"/>
      <c r="EF232" s="42"/>
      <c r="EG232" s="42"/>
      <c r="EH232" s="42"/>
      <c r="EI232" s="42"/>
      <c r="EJ232" s="42"/>
      <c r="EK232" s="42"/>
      <c r="EL232" s="42"/>
      <c r="EM232" s="42"/>
      <c r="EN232" s="42"/>
      <c r="EO232" s="42"/>
      <c r="EP232" s="42"/>
      <c r="EQ232" s="42"/>
      <c r="ER232" s="42"/>
      <c r="ES232" s="42"/>
      <c r="ET232" s="42"/>
      <c r="EU232" s="42"/>
      <c r="EV232" s="42"/>
      <c r="EW232" s="42"/>
      <c r="EX232" s="42"/>
      <c r="EY232" s="42"/>
      <c r="EZ232" s="42"/>
      <c r="FA232" s="42"/>
      <c r="FB232" s="42"/>
      <c r="FC232" s="42"/>
      <c r="FD232" s="42"/>
      <c r="FE232" s="42"/>
      <c r="FF232" s="42"/>
      <c r="FG232" s="42"/>
      <c r="FH232" s="42"/>
      <c r="FI232" s="42"/>
      <c r="FJ232" s="42"/>
      <c r="FK232" s="42"/>
      <c r="FL232" s="42"/>
      <c r="FM232" s="42"/>
      <c r="FN232" s="42"/>
      <c r="FO232" s="42"/>
      <c r="FP232" s="42"/>
      <c r="FQ232" s="42"/>
      <c r="FR232" s="42"/>
      <c r="FS232" s="42"/>
      <c r="FT232" s="42"/>
      <c r="FU232" s="42"/>
      <c r="FV232" s="42"/>
      <c r="FW232" s="42"/>
      <c r="FX232" s="42"/>
      <c r="FY232" s="42"/>
      <c r="FZ232" s="42"/>
      <c r="GA232" s="42"/>
      <c r="GB232" s="42"/>
      <c r="GC232" s="42"/>
      <c r="GD232" s="42"/>
      <c r="GE232" s="5"/>
      <c r="GF232" s="5"/>
      <c r="GG232" s="5"/>
      <c r="GH232" s="5"/>
      <c r="GI232" s="5"/>
      <c r="GJ232" s="5"/>
      <c r="GK232" s="5"/>
      <c r="GL232" s="5"/>
      <c r="GM232" s="5"/>
    </row>
    <row r="233" spans="1:195" x14ac:dyDescent="0.2">
      <c r="A233" s="44"/>
      <c r="B233" s="2" t="s">
        <v>573</v>
      </c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3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  <c r="DB233" s="42"/>
      <c r="DC233" s="42"/>
      <c r="DD233" s="42"/>
      <c r="DE233" s="42"/>
      <c r="DF233" s="42"/>
      <c r="DG233" s="42"/>
      <c r="DH233" s="42"/>
      <c r="DI233" s="42"/>
      <c r="DJ233" s="42"/>
      <c r="DK233" s="42"/>
      <c r="DL233" s="42"/>
      <c r="DM233" s="42"/>
      <c r="DN233" s="42"/>
      <c r="DO233" s="42"/>
      <c r="DP233" s="42"/>
      <c r="DQ233" s="42"/>
      <c r="DR233" s="42"/>
      <c r="DS233" s="42"/>
      <c r="DT233" s="42"/>
      <c r="DU233" s="42"/>
      <c r="DV233" s="42"/>
      <c r="DW233" s="42"/>
      <c r="DX233" s="42"/>
      <c r="DY233" s="42"/>
      <c r="DZ233" s="42"/>
      <c r="EA233" s="42"/>
      <c r="EB233" s="42"/>
      <c r="EC233" s="42"/>
      <c r="ED233" s="42"/>
      <c r="EE233" s="42"/>
      <c r="EF233" s="42"/>
      <c r="EG233" s="42"/>
      <c r="EH233" s="42"/>
      <c r="EI233" s="42"/>
      <c r="EJ233" s="42"/>
      <c r="EK233" s="42"/>
      <c r="EL233" s="42"/>
      <c r="EM233" s="42"/>
      <c r="EN233" s="42"/>
      <c r="EO233" s="42"/>
      <c r="EP233" s="42"/>
      <c r="EQ233" s="42"/>
      <c r="ER233" s="42"/>
      <c r="ES233" s="42"/>
      <c r="ET233" s="42"/>
      <c r="EU233" s="42"/>
      <c r="EV233" s="42"/>
      <c r="EW233" s="42"/>
      <c r="EX233" s="42"/>
      <c r="EY233" s="42"/>
      <c r="EZ233" s="42"/>
      <c r="FA233" s="42"/>
      <c r="FB233" s="42"/>
      <c r="FC233" s="42"/>
      <c r="FD233" s="42"/>
      <c r="FE233" s="42"/>
      <c r="FF233" s="42"/>
      <c r="FG233" s="42"/>
      <c r="FH233" s="42"/>
      <c r="FI233" s="42"/>
      <c r="FJ233" s="42"/>
      <c r="FK233" s="42"/>
      <c r="FL233" s="42"/>
      <c r="FM233" s="42"/>
      <c r="FN233" s="42"/>
      <c r="FO233" s="42"/>
      <c r="FP233" s="42"/>
      <c r="FQ233" s="42"/>
      <c r="FR233" s="42"/>
      <c r="FS233" s="42"/>
      <c r="FT233" s="42"/>
      <c r="FU233" s="42"/>
      <c r="FV233" s="42"/>
      <c r="FW233" s="42"/>
      <c r="FX233" s="42"/>
      <c r="FY233" s="42"/>
      <c r="FZ233" s="42"/>
      <c r="GA233" s="42"/>
      <c r="GB233" s="42"/>
      <c r="GC233" s="42"/>
      <c r="GD233" s="42"/>
      <c r="GE233" s="5"/>
      <c r="GF233" s="5"/>
      <c r="GG233" s="5"/>
      <c r="GH233" s="5"/>
      <c r="GI233" s="5"/>
      <c r="GJ233" s="5"/>
      <c r="GK233" s="5"/>
      <c r="GL233" s="5"/>
      <c r="GM233" s="5"/>
    </row>
    <row r="234" spans="1:195" x14ac:dyDescent="0.2">
      <c r="A234" s="3" t="s">
        <v>574</v>
      </c>
      <c r="B234" s="2" t="s">
        <v>575</v>
      </c>
      <c r="C234" s="42">
        <f t="shared" ref="C234:BN234" si="289">MIN(C71,C230)</f>
        <v>346533.93</v>
      </c>
      <c r="D234" s="42">
        <f t="shared" si="289"/>
        <v>353334.11</v>
      </c>
      <c r="E234" s="42">
        <f t="shared" si="289"/>
        <v>0</v>
      </c>
      <c r="F234" s="42">
        <f t="shared" si="289"/>
        <v>243065.32</v>
      </c>
      <c r="G234" s="42">
        <f t="shared" si="289"/>
        <v>0</v>
      </c>
      <c r="H234" s="42">
        <f t="shared" si="289"/>
        <v>5195.53</v>
      </c>
      <c r="I234" s="42">
        <f t="shared" si="289"/>
        <v>0</v>
      </c>
      <c r="J234" s="42">
        <f t="shared" si="289"/>
        <v>151826.95000000001</v>
      </c>
      <c r="K234" s="42">
        <f t="shared" si="289"/>
        <v>1575.93</v>
      </c>
      <c r="L234" s="42">
        <f t="shared" si="289"/>
        <v>0</v>
      </c>
      <c r="M234" s="42">
        <f t="shared" si="289"/>
        <v>0</v>
      </c>
      <c r="N234" s="42">
        <f t="shared" si="289"/>
        <v>444143.68</v>
      </c>
      <c r="O234" s="42">
        <f t="shared" si="289"/>
        <v>12960.24</v>
      </c>
      <c r="P234" s="42">
        <f t="shared" si="289"/>
        <v>916.39</v>
      </c>
      <c r="Q234" s="42">
        <f t="shared" si="289"/>
        <v>1818492.48</v>
      </c>
      <c r="R234" s="42">
        <f t="shared" si="289"/>
        <v>0</v>
      </c>
      <c r="S234" s="42">
        <f t="shared" si="289"/>
        <v>0</v>
      </c>
      <c r="T234" s="42">
        <f t="shared" si="289"/>
        <v>0</v>
      </c>
      <c r="U234" s="42">
        <f t="shared" si="289"/>
        <v>0</v>
      </c>
      <c r="V234" s="42">
        <f t="shared" si="289"/>
        <v>31411.8</v>
      </c>
      <c r="W234" s="43">
        <f t="shared" si="289"/>
        <v>142504.51999999999</v>
      </c>
      <c r="X234" s="42">
        <f t="shared" si="289"/>
        <v>0</v>
      </c>
      <c r="Y234" s="42">
        <f t="shared" si="289"/>
        <v>0</v>
      </c>
      <c r="Z234" s="42">
        <f t="shared" si="289"/>
        <v>42948.49</v>
      </c>
      <c r="AA234" s="42">
        <f t="shared" si="289"/>
        <v>559057.78</v>
      </c>
      <c r="AB234" s="42">
        <f t="shared" si="289"/>
        <v>182870.15</v>
      </c>
      <c r="AC234" s="42">
        <f t="shared" si="289"/>
        <v>0</v>
      </c>
      <c r="AD234" s="42">
        <f t="shared" si="289"/>
        <v>0</v>
      </c>
      <c r="AE234" s="42">
        <f t="shared" si="289"/>
        <v>0</v>
      </c>
      <c r="AF234" s="42">
        <f t="shared" si="289"/>
        <v>27015.05</v>
      </c>
      <c r="AG234" s="42">
        <f t="shared" si="289"/>
        <v>5898.32</v>
      </c>
      <c r="AH234" s="42">
        <f t="shared" si="289"/>
        <v>0</v>
      </c>
      <c r="AI234" s="42">
        <f t="shared" si="289"/>
        <v>0</v>
      </c>
      <c r="AJ234" s="42">
        <f t="shared" si="289"/>
        <v>86983.45</v>
      </c>
      <c r="AK234" s="42">
        <f t="shared" si="289"/>
        <v>84838.68</v>
      </c>
      <c r="AL234" s="42">
        <f t="shared" si="289"/>
        <v>40797.019999999997</v>
      </c>
      <c r="AM234" s="42">
        <f t="shared" si="289"/>
        <v>0</v>
      </c>
      <c r="AN234" s="42">
        <f t="shared" si="289"/>
        <v>110287.48</v>
      </c>
      <c r="AO234" s="42">
        <f t="shared" si="289"/>
        <v>0</v>
      </c>
      <c r="AP234" s="42">
        <f t="shared" si="289"/>
        <v>0</v>
      </c>
      <c r="AQ234" s="42">
        <f t="shared" si="289"/>
        <v>0</v>
      </c>
      <c r="AR234" s="42">
        <f t="shared" si="289"/>
        <v>1279285.98</v>
      </c>
      <c r="AS234" s="42">
        <f t="shared" si="289"/>
        <v>0</v>
      </c>
      <c r="AT234" s="42">
        <f t="shared" si="289"/>
        <v>60484.71</v>
      </c>
      <c r="AU234" s="42">
        <f t="shared" si="289"/>
        <v>21148.97</v>
      </c>
      <c r="AV234" s="42">
        <f t="shared" si="289"/>
        <v>0</v>
      </c>
      <c r="AW234" s="42">
        <f t="shared" si="289"/>
        <v>53049.54</v>
      </c>
      <c r="AX234" s="42">
        <f t="shared" si="289"/>
        <v>21399.279999999999</v>
      </c>
      <c r="AY234" s="42">
        <f t="shared" si="289"/>
        <v>27210.95</v>
      </c>
      <c r="AZ234" s="42">
        <f t="shared" si="289"/>
        <v>21165.59</v>
      </c>
      <c r="BA234" s="42">
        <f t="shared" si="289"/>
        <v>97627.5</v>
      </c>
      <c r="BB234" s="42">
        <f t="shared" si="289"/>
        <v>92363.01</v>
      </c>
      <c r="BC234" s="42">
        <f t="shared" si="289"/>
        <v>245600.15</v>
      </c>
      <c r="BD234" s="42">
        <f t="shared" si="289"/>
        <v>29179.67</v>
      </c>
      <c r="BE234" s="42">
        <f t="shared" si="289"/>
        <v>7576.55</v>
      </c>
      <c r="BF234" s="42">
        <f t="shared" si="289"/>
        <v>264294.81</v>
      </c>
      <c r="BG234" s="42">
        <f t="shared" si="289"/>
        <v>48321.43</v>
      </c>
      <c r="BH234" s="42">
        <f t="shared" si="289"/>
        <v>11855.55</v>
      </c>
      <c r="BI234" s="42">
        <f t="shared" si="289"/>
        <v>105014.74</v>
      </c>
      <c r="BJ234" s="42">
        <f t="shared" si="289"/>
        <v>72291.149999999994</v>
      </c>
      <c r="BK234" s="42">
        <f t="shared" si="289"/>
        <v>178002.27</v>
      </c>
      <c r="BL234" s="42">
        <f t="shared" si="289"/>
        <v>7013.23</v>
      </c>
      <c r="BM234" s="42">
        <f t="shared" si="289"/>
        <v>42459.94</v>
      </c>
      <c r="BN234" s="42">
        <f t="shared" si="289"/>
        <v>21114.75</v>
      </c>
      <c r="BO234" s="42">
        <f t="shared" ref="BO234:DZ234" si="290">MIN(BO71,BO230)</f>
        <v>17558.02</v>
      </c>
      <c r="BP234" s="42">
        <f t="shared" si="290"/>
        <v>17292.22</v>
      </c>
      <c r="BQ234" s="42">
        <f t="shared" si="290"/>
        <v>231718.85</v>
      </c>
      <c r="BR234" s="42">
        <f t="shared" si="290"/>
        <v>0</v>
      </c>
      <c r="BS234" s="42">
        <f t="shared" si="290"/>
        <v>54485.27</v>
      </c>
      <c r="BT234" s="42">
        <f t="shared" si="290"/>
        <v>0</v>
      </c>
      <c r="BU234" s="42">
        <f t="shared" si="290"/>
        <v>39502.839999999997</v>
      </c>
      <c r="BV234" s="42">
        <f t="shared" si="290"/>
        <v>0</v>
      </c>
      <c r="BW234" s="42">
        <f t="shared" si="290"/>
        <v>0</v>
      </c>
      <c r="BX234" s="42">
        <f t="shared" si="290"/>
        <v>5530.51</v>
      </c>
      <c r="BY234" s="42">
        <f t="shared" si="290"/>
        <v>39326.93</v>
      </c>
      <c r="BZ234" s="42">
        <f t="shared" si="290"/>
        <v>56746.98</v>
      </c>
      <c r="CA234" s="42">
        <f t="shared" si="290"/>
        <v>24916.52</v>
      </c>
      <c r="CB234" s="42">
        <f t="shared" si="290"/>
        <v>1058109.8700000001</v>
      </c>
      <c r="CC234" s="42">
        <f t="shared" si="290"/>
        <v>11854.42</v>
      </c>
      <c r="CD234" s="42">
        <f t="shared" si="290"/>
        <v>6500.72</v>
      </c>
      <c r="CE234" s="42">
        <f t="shared" si="290"/>
        <v>6138.03</v>
      </c>
      <c r="CF234" s="42">
        <f t="shared" si="290"/>
        <v>0</v>
      </c>
      <c r="CG234" s="42">
        <f t="shared" si="290"/>
        <v>59336.89</v>
      </c>
      <c r="CH234" s="42">
        <f t="shared" si="290"/>
        <v>0</v>
      </c>
      <c r="CI234" s="42">
        <f t="shared" si="290"/>
        <v>1822.63</v>
      </c>
      <c r="CJ234" s="42">
        <f t="shared" si="290"/>
        <v>24402.92</v>
      </c>
      <c r="CK234" s="42">
        <f t="shared" si="290"/>
        <v>0</v>
      </c>
      <c r="CL234" s="42">
        <f t="shared" si="290"/>
        <v>0</v>
      </c>
      <c r="CM234" s="42">
        <f t="shared" si="290"/>
        <v>31909.119999999999</v>
      </c>
      <c r="CN234" s="42">
        <f t="shared" si="290"/>
        <v>379559.95</v>
      </c>
      <c r="CO234" s="42">
        <f t="shared" si="290"/>
        <v>182995.77</v>
      </c>
      <c r="CP234" s="42">
        <f t="shared" si="290"/>
        <v>0</v>
      </c>
      <c r="CQ234" s="42">
        <f t="shared" si="290"/>
        <v>66313.929999999993</v>
      </c>
      <c r="CR234" s="42">
        <f t="shared" si="290"/>
        <v>31524.27</v>
      </c>
      <c r="CS234" s="42">
        <f t="shared" si="290"/>
        <v>0</v>
      </c>
      <c r="CT234" s="42">
        <f t="shared" si="290"/>
        <v>80178.62</v>
      </c>
      <c r="CU234" s="42">
        <f t="shared" si="290"/>
        <v>0</v>
      </c>
      <c r="CV234" s="42">
        <f t="shared" si="290"/>
        <v>3621.91</v>
      </c>
      <c r="CW234" s="42">
        <f t="shared" si="290"/>
        <v>0</v>
      </c>
      <c r="CX234" s="42">
        <f t="shared" si="290"/>
        <v>23315.15</v>
      </c>
      <c r="CY234" s="42">
        <f t="shared" si="290"/>
        <v>41794.589999999997</v>
      </c>
      <c r="CZ234" s="42">
        <f t="shared" si="290"/>
        <v>67577.539999999994</v>
      </c>
      <c r="DA234" s="42">
        <f t="shared" si="290"/>
        <v>0</v>
      </c>
      <c r="DB234" s="42">
        <f t="shared" si="290"/>
        <v>0</v>
      </c>
      <c r="DC234" s="42">
        <f t="shared" si="290"/>
        <v>0</v>
      </c>
      <c r="DD234" s="42">
        <f t="shared" si="290"/>
        <v>18201.64</v>
      </c>
      <c r="DE234" s="42">
        <f t="shared" si="290"/>
        <v>0</v>
      </c>
      <c r="DF234" s="42">
        <f t="shared" si="290"/>
        <v>185594.37</v>
      </c>
      <c r="DG234" s="42">
        <f t="shared" si="290"/>
        <v>19161.22</v>
      </c>
      <c r="DH234" s="42">
        <f t="shared" si="290"/>
        <v>11156.29</v>
      </c>
      <c r="DI234" s="42">
        <f t="shared" si="290"/>
        <v>0</v>
      </c>
      <c r="DJ234" s="42">
        <f t="shared" si="290"/>
        <v>0</v>
      </c>
      <c r="DK234" s="42">
        <f t="shared" si="290"/>
        <v>0</v>
      </c>
      <c r="DL234" s="42">
        <f t="shared" si="290"/>
        <v>0</v>
      </c>
      <c r="DM234" s="42">
        <f t="shared" si="290"/>
        <v>0</v>
      </c>
      <c r="DN234" s="42">
        <f t="shared" si="290"/>
        <v>73537.899999999994</v>
      </c>
      <c r="DO234" s="42">
        <f t="shared" si="290"/>
        <v>0</v>
      </c>
      <c r="DP234" s="42">
        <f t="shared" si="290"/>
        <v>27274.91</v>
      </c>
      <c r="DQ234" s="42">
        <f t="shared" si="290"/>
        <v>38588.120000000003</v>
      </c>
      <c r="DR234" s="42">
        <f t="shared" si="290"/>
        <v>154417.35999999999</v>
      </c>
      <c r="DS234" s="42">
        <f t="shared" si="290"/>
        <v>0</v>
      </c>
      <c r="DT234" s="42">
        <f t="shared" si="290"/>
        <v>42987.23</v>
      </c>
      <c r="DU234" s="42">
        <f t="shared" si="290"/>
        <v>11906.13</v>
      </c>
      <c r="DV234" s="42">
        <f t="shared" si="290"/>
        <v>0</v>
      </c>
      <c r="DW234" s="42">
        <f t="shared" si="290"/>
        <v>24226.12</v>
      </c>
      <c r="DX234" s="42">
        <f t="shared" si="290"/>
        <v>106174.03</v>
      </c>
      <c r="DY234" s="42">
        <f t="shared" si="290"/>
        <v>17752.87</v>
      </c>
      <c r="DZ234" s="42">
        <f t="shared" si="290"/>
        <v>45611.47</v>
      </c>
      <c r="EA234" s="42">
        <f t="shared" ref="EA234:FX234" si="291">MIN(EA71,EA230)</f>
        <v>16705.77</v>
      </c>
      <c r="EB234" s="42">
        <f t="shared" si="291"/>
        <v>0</v>
      </c>
      <c r="EC234" s="42">
        <f t="shared" si="291"/>
        <v>0</v>
      </c>
      <c r="ED234" s="42">
        <f t="shared" si="291"/>
        <v>6501.59</v>
      </c>
      <c r="EE234" s="42">
        <f t="shared" si="291"/>
        <v>47925.35</v>
      </c>
      <c r="EF234" s="42">
        <f t="shared" si="291"/>
        <v>0</v>
      </c>
      <c r="EG234" s="42">
        <f t="shared" si="291"/>
        <v>3064.69</v>
      </c>
      <c r="EH234" s="42">
        <f t="shared" si="291"/>
        <v>24383.439999999999</v>
      </c>
      <c r="EI234" s="42">
        <f t="shared" si="291"/>
        <v>1087972.83</v>
      </c>
      <c r="EJ234" s="42">
        <f t="shared" si="291"/>
        <v>99892.43</v>
      </c>
      <c r="EK234" s="42">
        <f t="shared" si="291"/>
        <v>0</v>
      </c>
      <c r="EL234" s="42">
        <f t="shared" si="291"/>
        <v>0</v>
      </c>
      <c r="EM234" s="42">
        <f t="shared" si="291"/>
        <v>0</v>
      </c>
      <c r="EN234" s="42">
        <f t="shared" si="291"/>
        <v>6044.54</v>
      </c>
      <c r="EO234" s="42">
        <f t="shared" si="291"/>
        <v>0</v>
      </c>
      <c r="EP234" s="42">
        <f t="shared" si="291"/>
        <v>52869.48</v>
      </c>
      <c r="EQ234" s="42">
        <f t="shared" si="291"/>
        <v>27710.13</v>
      </c>
      <c r="ER234" s="42">
        <f t="shared" si="291"/>
        <v>0</v>
      </c>
      <c r="ES234" s="42">
        <f t="shared" si="291"/>
        <v>22816.71</v>
      </c>
      <c r="ET234" s="42">
        <f t="shared" si="291"/>
        <v>56202.81</v>
      </c>
      <c r="EU234" s="42">
        <f t="shared" si="291"/>
        <v>0</v>
      </c>
      <c r="EV234" s="42">
        <f t="shared" si="291"/>
        <v>0</v>
      </c>
      <c r="EW234" s="42">
        <f t="shared" si="291"/>
        <v>0</v>
      </c>
      <c r="EX234" s="42">
        <f t="shared" si="291"/>
        <v>32176.73</v>
      </c>
      <c r="EY234" s="42">
        <f t="shared" si="291"/>
        <v>83519.100000000006</v>
      </c>
      <c r="EZ234" s="42">
        <f t="shared" si="291"/>
        <v>0</v>
      </c>
      <c r="FA234" s="42">
        <f t="shared" si="291"/>
        <v>0</v>
      </c>
      <c r="FB234" s="42">
        <f t="shared" si="291"/>
        <v>126937.15</v>
      </c>
      <c r="FC234" s="42">
        <f t="shared" si="291"/>
        <v>0</v>
      </c>
      <c r="FD234" s="42">
        <f t="shared" si="291"/>
        <v>18880.650000000001</v>
      </c>
      <c r="FE234" s="42">
        <f t="shared" si="291"/>
        <v>1290.6500000000001</v>
      </c>
      <c r="FF234" s="42">
        <f t="shared" si="291"/>
        <v>42644.17</v>
      </c>
      <c r="FG234" s="42">
        <f t="shared" si="291"/>
        <v>0</v>
      </c>
      <c r="FH234" s="42">
        <f t="shared" si="291"/>
        <v>4499.92</v>
      </c>
      <c r="FI234" s="42">
        <f t="shared" si="291"/>
        <v>205848.21</v>
      </c>
      <c r="FJ234" s="42">
        <f t="shared" si="291"/>
        <v>0</v>
      </c>
      <c r="FK234" s="42">
        <f t="shared" si="291"/>
        <v>0</v>
      </c>
      <c r="FL234" s="42">
        <f t="shared" si="291"/>
        <v>79107.960000000006</v>
      </c>
      <c r="FM234" s="42">
        <f t="shared" si="291"/>
        <v>49376.45</v>
      </c>
      <c r="FN234" s="42">
        <f t="shared" si="291"/>
        <v>297700.62</v>
      </c>
      <c r="FO234" s="42">
        <f t="shared" si="291"/>
        <v>0</v>
      </c>
      <c r="FP234" s="42">
        <f t="shared" si="291"/>
        <v>104950.97</v>
      </c>
      <c r="FQ234" s="42">
        <f t="shared" si="291"/>
        <v>0</v>
      </c>
      <c r="FR234" s="42">
        <f t="shared" si="291"/>
        <v>0</v>
      </c>
      <c r="FS234" s="42">
        <f t="shared" si="291"/>
        <v>0</v>
      </c>
      <c r="FT234" s="42">
        <f t="shared" si="291"/>
        <v>13355.74</v>
      </c>
      <c r="FU234" s="42">
        <f t="shared" si="291"/>
        <v>97661.27</v>
      </c>
      <c r="FV234" s="42">
        <f t="shared" si="291"/>
        <v>9996.6</v>
      </c>
      <c r="FW234" s="42">
        <f t="shared" si="291"/>
        <v>0</v>
      </c>
      <c r="FX234" s="42">
        <f t="shared" si="291"/>
        <v>0</v>
      </c>
      <c r="FY234" s="42"/>
      <c r="FZ234" s="42">
        <f>SUM(C234:FX234)</f>
        <v>13359777.159999995</v>
      </c>
      <c r="GA234" s="42"/>
      <c r="GB234" s="42"/>
      <c r="GC234" s="42"/>
      <c r="GD234" s="42"/>
      <c r="GE234" s="5"/>
      <c r="GF234" s="5"/>
      <c r="GG234" s="5"/>
      <c r="GH234" s="5"/>
      <c r="GI234" s="5"/>
      <c r="GJ234" s="5"/>
      <c r="GK234" s="5"/>
      <c r="GL234" s="5"/>
      <c r="GM234" s="5"/>
    </row>
    <row r="235" spans="1:195" x14ac:dyDescent="0.2">
      <c r="A235" s="44"/>
      <c r="B235" s="2" t="s">
        <v>576</v>
      </c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3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  <c r="DB235" s="42"/>
      <c r="DC235" s="42"/>
      <c r="DD235" s="42"/>
      <c r="DE235" s="42"/>
      <c r="DF235" s="42"/>
      <c r="DG235" s="42"/>
      <c r="DH235" s="42"/>
      <c r="DI235" s="42"/>
      <c r="DJ235" s="42"/>
      <c r="DK235" s="42"/>
      <c r="DL235" s="42"/>
      <c r="DM235" s="42"/>
      <c r="DN235" s="42"/>
      <c r="DO235" s="42"/>
      <c r="DP235" s="42"/>
      <c r="DQ235" s="42"/>
      <c r="DR235" s="42"/>
      <c r="DS235" s="42"/>
      <c r="DT235" s="42"/>
      <c r="DU235" s="42"/>
      <c r="DV235" s="42"/>
      <c r="DW235" s="42"/>
      <c r="DX235" s="42"/>
      <c r="DY235" s="42"/>
      <c r="DZ235" s="42"/>
      <c r="EA235" s="42"/>
      <c r="EB235" s="42"/>
      <c r="EC235" s="42"/>
      <c r="ED235" s="42"/>
      <c r="EE235" s="42"/>
      <c r="EF235" s="42"/>
      <c r="EG235" s="42"/>
      <c r="EH235" s="42"/>
      <c r="EI235" s="42"/>
      <c r="EJ235" s="42"/>
      <c r="EK235" s="42"/>
      <c r="EL235" s="42"/>
      <c r="EM235" s="42"/>
      <c r="EN235" s="42"/>
      <c r="EO235" s="42"/>
      <c r="EP235" s="42"/>
      <c r="EQ235" s="42"/>
      <c r="ER235" s="42"/>
      <c r="ES235" s="42"/>
      <c r="ET235" s="42"/>
      <c r="EU235" s="42"/>
      <c r="EV235" s="42"/>
      <c r="EW235" s="42"/>
      <c r="EX235" s="42"/>
      <c r="EY235" s="42"/>
      <c r="EZ235" s="42"/>
      <c r="FA235" s="42"/>
      <c r="FB235" s="42"/>
      <c r="FC235" s="42"/>
      <c r="FD235" s="42"/>
      <c r="FE235" s="42"/>
      <c r="FF235" s="42"/>
      <c r="FG235" s="42"/>
      <c r="FH235" s="42"/>
      <c r="FI235" s="42"/>
      <c r="FJ235" s="42"/>
      <c r="FK235" s="42"/>
      <c r="FL235" s="42"/>
      <c r="FM235" s="42"/>
      <c r="FN235" s="42"/>
      <c r="FO235" s="42"/>
      <c r="FP235" s="42"/>
      <c r="FQ235" s="42"/>
      <c r="FR235" s="42"/>
      <c r="FS235" s="42"/>
      <c r="FT235" s="42"/>
      <c r="FU235" s="42"/>
      <c r="FV235" s="42"/>
      <c r="FW235" s="42"/>
      <c r="FX235" s="42"/>
      <c r="FY235" s="42"/>
      <c r="FZ235" s="42"/>
      <c r="GA235" s="42"/>
      <c r="GB235" s="42"/>
      <c r="GC235" s="42"/>
      <c r="GD235" s="42"/>
      <c r="GE235" s="5"/>
      <c r="GF235" s="5"/>
      <c r="GG235" s="5"/>
      <c r="GH235" s="5"/>
      <c r="GI235" s="5"/>
      <c r="GJ235" s="5"/>
      <c r="GK235" s="5"/>
      <c r="GL235" s="5"/>
      <c r="GM235" s="5"/>
    </row>
    <row r="236" spans="1:195" x14ac:dyDescent="0.2">
      <c r="A236" s="3"/>
      <c r="B236" s="2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4"/>
      <c r="AW236" s="44"/>
      <c r="AX236" s="44"/>
      <c r="AY236" s="44"/>
      <c r="AZ236" s="44"/>
      <c r="BA236" s="44"/>
      <c r="BB236" s="44"/>
      <c r="BC236" s="44"/>
      <c r="BD236" s="44"/>
      <c r="BE236" s="44"/>
      <c r="BF236" s="44"/>
      <c r="BG236" s="44"/>
      <c r="BH236" s="44"/>
      <c r="BI236" s="44"/>
      <c r="BJ236" s="44"/>
      <c r="BK236" s="44"/>
      <c r="BL236" s="44"/>
      <c r="BM236" s="44"/>
      <c r="BN236" s="44"/>
      <c r="BO236" s="44"/>
      <c r="BP236" s="44"/>
      <c r="BQ236" s="44"/>
      <c r="BR236" s="44"/>
      <c r="BS236" s="44"/>
      <c r="BT236" s="44"/>
      <c r="BU236" s="44"/>
      <c r="BV236" s="44"/>
      <c r="BW236" s="44"/>
      <c r="BX236" s="44"/>
      <c r="BY236" s="44"/>
      <c r="BZ236" s="44"/>
      <c r="CA236" s="44"/>
      <c r="CB236" s="44"/>
      <c r="CC236" s="44"/>
      <c r="CD236" s="44"/>
      <c r="CE236" s="44"/>
      <c r="CF236" s="44"/>
      <c r="CG236" s="44"/>
      <c r="CH236" s="44"/>
      <c r="CI236" s="44"/>
      <c r="CJ236" s="44"/>
      <c r="CK236" s="44"/>
      <c r="CL236" s="44"/>
      <c r="CM236" s="44"/>
      <c r="CN236" s="44"/>
      <c r="CO236" s="44"/>
      <c r="CP236" s="44"/>
      <c r="CQ236" s="44"/>
      <c r="CR236" s="44"/>
      <c r="CS236" s="44"/>
      <c r="CT236" s="44"/>
      <c r="CU236" s="44"/>
      <c r="CV236" s="44"/>
      <c r="CW236" s="44"/>
      <c r="CX236" s="44"/>
      <c r="CY236" s="44"/>
      <c r="CZ236" s="44"/>
      <c r="DA236" s="44"/>
      <c r="DB236" s="44"/>
      <c r="DC236" s="44"/>
      <c r="DD236" s="44"/>
      <c r="DE236" s="44"/>
      <c r="DF236" s="44"/>
      <c r="DG236" s="44"/>
      <c r="DH236" s="44"/>
      <c r="DI236" s="44"/>
      <c r="DJ236" s="44"/>
      <c r="DK236" s="44"/>
      <c r="DL236" s="44"/>
      <c r="DM236" s="44"/>
      <c r="DN236" s="44"/>
      <c r="DO236" s="44"/>
      <c r="DP236" s="44"/>
      <c r="DQ236" s="44"/>
      <c r="DR236" s="44"/>
      <c r="DS236" s="44"/>
      <c r="DT236" s="44"/>
      <c r="DU236" s="44"/>
      <c r="DV236" s="44"/>
      <c r="DW236" s="44"/>
      <c r="DX236" s="44"/>
      <c r="DY236" s="44"/>
      <c r="DZ236" s="44"/>
      <c r="EA236" s="44"/>
      <c r="EB236" s="44"/>
      <c r="EC236" s="44"/>
      <c r="ED236" s="44"/>
      <c r="EE236" s="44"/>
      <c r="EF236" s="44"/>
      <c r="EG236" s="44"/>
      <c r="EH236" s="44"/>
      <c r="EI236" s="44"/>
      <c r="EJ236" s="44"/>
      <c r="EK236" s="44"/>
      <c r="EL236" s="44"/>
      <c r="EM236" s="44"/>
      <c r="EN236" s="44"/>
      <c r="EO236" s="44"/>
      <c r="EP236" s="44"/>
      <c r="EQ236" s="44"/>
      <c r="ER236" s="44"/>
      <c r="ES236" s="44"/>
      <c r="ET236" s="44"/>
      <c r="EU236" s="44"/>
      <c r="EV236" s="44"/>
      <c r="EW236" s="44"/>
      <c r="EX236" s="44"/>
      <c r="EY236" s="44"/>
      <c r="EZ236" s="44"/>
      <c r="FA236" s="44"/>
      <c r="FB236" s="44"/>
      <c r="FC236" s="44"/>
      <c r="FD236" s="44"/>
      <c r="FE236" s="44"/>
      <c r="FF236" s="44"/>
      <c r="FG236" s="44"/>
      <c r="FH236" s="44"/>
      <c r="FI236" s="44"/>
      <c r="FJ236" s="44"/>
      <c r="FK236" s="44"/>
      <c r="FL236" s="44"/>
      <c r="FM236" s="44"/>
      <c r="FN236" s="44"/>
      <c r="FO236" s="44"/>
      <c r="FP236" s="44"/>
      <c r="FQ236" s="44"/>
      <c r="FR236" s="44"/>
      <c r="FS236" s="44"/>
      <c r="FT236" s="44"/>
      <c r="FU236" s="44"/>
      <c r="FV236" s="44"/>
      <c r="FW236" s="44"/>
      <c r="FX236" s="44"/>
      <c r="FY236" s="42"/>
      <c r="FZ236" s="5"/>
      <c r="GA236" s="42"/>
      <c r="GB236" s="42"/>
      <c r="GC236" s="42"/>
      <c r="GD236" s="42"/>
      <c r="GE236" s="5"/>
      <c r="GF236" s="5"/>
      <c r="GG236" s="5"/>
      <c r="GH236" s="5"/>
      <c r="GI236" s="5"/>
      <c r="GJ236" s="5"/>
      <c r="GK236" s="5"/>
      <c r="GL236" s="5"/>
      <c r="GM236" s="5"/>
    </row>
    <row r="237" spans="1:195" ht="15.75" x14ac:dyDescent="0.25">
      <c r="A237" s="3" t="s">
        <v>394</v>
      </c>
      <c r="B237" s="41" t="s">
        <v>577</v>
      </c>
      <c r="C237" s="116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7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  <c r="CJ237" s="116"/>
      <c r="CK237" s="116"/>
      <c r="CL237" s="116"/>
      <c r="CM237" s="116"/>
      <c r="CN237" s="116"/>
      <c r="CO237" s="116"/>
      <c r="CP237" s="116"/>
      <c r="CQ237" s="116"/>
      <c r="CR237" s="116"/>
      <c r="CS237" s="116"/>
      <c r="CT237" s="116"/>
      <c r="CU237" s="116"/>
      <c r="CV237" s="116"/>
      <c r="CW237" s="116"/>
      <c r="CX237" s="116"/>
      <c r="CY237" s="116"/>
      <c r="CZ237" s="116"/>
      <c r="DA237" s="116"/>
      <c r="DB237" s="116"/>
      <c r="DC237" s="116"/>
      <c r="DD237" s="116"/>
      <c r="DE237" s="116"/>
      <c r="DF237" s="116"/>
      <c r="DG237" s="116"/>
      <c r="DH237" s="116"/>
      <c r="DI237" s="116"/>
      <c r="DJ237" s="116"/>
      <c r="DK237" s="116"/>
      <c r="DL237" s="116"/>
      <c r="DM237" s="116"/>
      <c r="DN237" s="116"/>
      <c r="DO237" s="116"/>
      <c r="DP237" s="116"/>
      <c r="DQ237" s="116"/>
      <c r="DR237" s="116"/>
      <c r="DS237" s="116"/>
      <c r="DT237" s="116"/>
      <c r="DU237" s="116"/>
      <c r="DV237" s="116"/>
      <c r="DW237" s="116"/>
      <c r="DX237" s="116"/>
      <c r="DY237" s="116"/>
      <c r="DZ237" s="116"/>
      <c r="EA237" s="116"/>
      <c r="EB237" s="116"/>
      <c r="EC237" s="116"/>
      <c r="ED237" s="116"/>
      <c r="EE237" s="116"/>
      <c r="EF237" s="116"/>
      <c r="EG237" s="116"/>
      <c r="EH237" s="116"/>
      <c r="EI237" s="116"/>
      <c r="EJ237" s="116"/>
      <c r="EK237" s="116"/>
      <c r="EL237" s="116"/>
      <c r="EM237" s="116"/>
      <c r="EN237" s="116"/>
      <c r="EO237" s="116"/>
      <c r="EP237" s="116"/>
      <c r="EQ237" s="116"/>
      <c r="ER237" s="116"/>
      <c r="ES237" s="116"/>
      <c r="ET237" s="116"/>
      <c r="EU237" s="116"/>
      <c r="EV237" s="116"/>
      <c r="EW237" s="116"/>
      <c r="EX237" s="116"/>
      <c r="EY237" s="116"/>
      <c r="EZ237" s="116"/>
      <c r="FA237" s="116"/>
      <c r="FB237" s="116"/>
      <c r="FC237" s="116"/>
      <c r="FD237" s="116"/>
      <c r="FE237" s="116"/>
      <c r="FF237" s="116"/>
      <c r="FG237" s="116"/>
      <c r="FH237" s="116"/>
      <c r="FI237" s="116"/>
      <c r="FJ237" s="116"/>
      <c r="FK237" s="116"/>
      <c r="FL237" s="116"/>
      <c r="FM237" s="116"/>
      <c r="FN237" s="116"/>
      <c r="FO237" s="116"/>
      <c r="FP237" s="116"/>
      <c r="FQ237" s="116"/>
      <c r="FR237" s="116"/>
      <c r="FS237" s="116"/>
      <c r="FT237" s="116"/>
      <c r="FU237" s="116"/>
      <c r="FV237" s="116"/>
      <c r="FW237" s="116"/>
      <c r="FX237" s="116"/>
      <c r="FY237" s="42"/>
      <c r="FZ237" s="42"/>
      <c r="GA237" s="42"/>
      <c r="GB237" s="42"/>
      <c r="GC237" s="42"/>
      <c r="GD237" s="42"/>
      <c r="GE237" s="5"/>
      <c r="GF237" s="5"/>
      <c r="GG237" s="5"/>
      <c r="GH237" s="5"/>
      <c r="GI237" s="5"/>
      <c r="GJ237" s="5"/>
      <c r="GK237" s="5"/>
      <c r="GL237" s="5"/>
      <c r="GM237" s="5"/>
    </row>
    <row r="238" spans="1:195" x14ac:dyDescent="0.2">
      <c r="A238" s="3" t="s">
        <v>578</v>
      </c>
      <c r="B238" s="2" t="s">
        <v>579</v>
      </c>
      <c r="C238" s="42">
        <f>+C218+C236</f>
        <v>59116133.32</v>
      </c>
      <c r="D238" s="42">
        <f t="shared" ref="D238:BO238" si="292">+D218+D236</f>
        <v>325000121.68000001</v>
      </c>
      <c r="E238" s="42">
        <f t="shared" si="292"/>
        <v>61026043.140000001</v>
      </c>
      <c r="F238" s="42">
        <f t="shared" si="292"/>
        <v>118785280.94</v>
      </c>
      <c r="G238" s="42">
        <f t="shared" si="292"/>
        <v>8165089.1999999993</v>
      </c>
      <c r="H238" s="42">
        <f t="shared" si="292"/>
        <v>7529803.3399999999</v>
      </c>
      <c r="I238" s="42">
        <f t="shared" si="292"/>
        <v>101200300.09999999</v>
      </c>
      <c r="J238" s="42">
        <f t="shared" si="292"/>
        <v>15758838.26</v>
      </c>
      <c r="K238" s="42">
        <f t="shared" si="292"/>
        <v>3006209.48</v>
      </c>
      <c r="L238" s="42">
        <f t="shared" si="292"/>
        <v>22485186.109999999</v>
      </c>
      <c r="M238" s="42">
        <f t="shared" si="292"/>
        <v>13229697.27</v>
      </c>
      <c r="N238" s="42">
        <f t="shared" si="292"/>
        <v>384614907.57999998</v>
      </c>
      <c r="O238" s="42">
        <f t="shared" si="292"/>
        <v>110540399.45999999</v>
      </c>
      <c r="P238" s="42">
        <f t="shared" si="292"/>
        <v>2332083.12</v>
      </c>
      <c r="Q238" s="42">
        <f t="shared" si="292"/>
        <v>296570101.82999998</v>
      </c>
      <c r="R238" s="42">
        <f t="shared" si="292"/>
        <v>4432677.09</v>
      </c>
      <c r="S238" s="42">
        <f t="shared" si="292"/>
        <v>11312963.59</v>
      </c>
      <c r="T238" s="42">
        <f t="shared" si="292"/>
        <v>1894676.06</v>
      </c>
      <c r="U238" s="42">
        <f t="shared" si="292"/>
        <v>918986.23</v>
      </c>
      <c r="V238" s="42">
        <f t="shared" si="292"/>
        <v>2749267.64</v>
      </c>
      <c r="W238" s="42">
        <f t="shared" si="292"/>
        <v>1772498.57</v>
      </c>
      <c r="X238" s="42">
        <f t="shared" si="292"/>
        <v>722103.46</v>
      </c>
      <c r="Y238" s="42">
        <f t="shared" si="292"/>
        <v>4305077.72</v>
      </c>
      <c r="Z238" s="42">
        <f t="shared" si="292"/>
        <v>2662097.42</v>
      </c>
      <c r="AA238" s="42">
        <f t="shared" si="292"/>
        <v>204895708.08000001</v>
      </c>
      <c r="AB238" s="42">
        <f t="shared" si="292"/>
        <v>216761263.25999999</v>
      </c>
      <c r="AC238" s="42">
        <f t="shared" si="292"/>
        <v>7332905.1600000001</v>
      </c>
      <c r="AD238" s="42">
        <f t="shared" si="292"/>
        <v>8317374.0299999993</v>
      </c>
      <c r="AE238" s="42">
        <f t="shared" si="292"/>
        <v>1515681.24</v>
      </c>
      <c r="AF238" s="42">
        <f t="shared" si="292"/>
        <v>2201878.0099999998</v>
      </c>
      <c r="AG238" s="42">
        <f t="shared" si="292"/>
        <v>7232304.3600000003</v>
      </c>
      <c r="AH238" s="42">
        <f t="shared" si="292"/>
        <v>7933860.5800000001</v>
      </c>
      <c r="AI238" s="42">
        <f t="shared" si="292"/>
        <v>3183897.67</v>
      </c>
      <c r="AJ238" s="42">
        <f t="shared" si="292"/>
        <v>2664068.89</v>
      </c>
      <c r="AK238" s="42">
        <f t="shared" si="292"/>
        <v>2489573.31</v>
      </c>
      <c r="AL238" s="42">
        <f t="shared" si="292"/>
        <v>2880896.27</v>
      </c>
      <c r="AM238" s="42">
        <f t="shared" si="292"/>
        <v>4004526.44</v>
      </c>
      <c r="AN238" s="42">
        <f t="shared" si="292"/>
        <v>3633724.44</v>
      </c>
      <c r="AO238" s="42">
        <f t="shared" si="292"/>
        <v>36956380.719999999</v>
      </c>
      <c r="AP238" s="42">
        <f t="shared" si="292"/>
        <v>631431226.20999992</v>
      </c>
      <c r="AQ238" s="42">
        <f t="shared" si="292"/>
        <v>2895538.27</v>
      </c>
      <c r="AR238" s="42">
        <f t="shared" si="292"/>
        <v>452623550.06999999</v>
      </c>
      <c r="AS238" s="42">
        <f t="shared" si="292"/>
        <v>50366921.449999996</v>
      </c>
      <c r="AT238" s="42">
        <f t="shared" si="292"/>
        <v>19012563.050000001</v>
      </c>
      <c r="AU238" s="42">
        <f t="shared" si="292"/>
        <v>3527969.76</v>
      </c>
      <c r="AV238" s="42">
        <f t="shared" si="292"/>
        <v>3154651.62</v>
      </c>
      <c r="AW238" s="42">
        <f t="shared" si="292"/>
        <v>2616554.56</v>
      </c>
      <c r="AX238" s="42">
        <f t="shared" si="292"/>
        <v>661621.5</v>
      </c>
      <c r="AY238" s="42">
        <f t="shared" si="292"/>
        <v>4901826.53</v>
      </c>
      <c r="AZ238" s="42">
        <f t="shared" si="292"/>
        <v>81039388.049999997</v>
      </c>
      <c r="BA238" s="42">
        <f t="shared" si="292"/>
        <v>63367386.130000003</v>
      </c>
      <c r="BB238" s="42">
        <f t="shared" si="292"/>
        <v>53542239.700000003</v>
      </c>
      <c r="BC238" s="42">
        <f t="shared" si="292"/>
        <v>228749263.97</v>
      </c>
      <c r="BD238" s="42">
        <f t="shared" si="292"/>
        <v>32057238.149999999</v>
      </c>
      <c r="BE238" s="42">
        <f t="shared" si="292"/>
        <v>11134983.960000001</v>
      </c>
      <c r="BF238" s="42">
        <f t="shared" si="292"/>
        <v>166153233.75</v>
      </c>
      <c r="BG238" s="42">
        <f t="shared" si="292"/>
        <v>7815036.4800000004</v>
      </c>
      <c r="BH238" s="42">
        <f t="shared" si="292"/>
        <v>5393143.6200000001</v>
      </c>
      <c r="BI238" s="42">
        <f t="shared" si="292"/>
        <v>2674352.6</v>
      </c>
      <c r="BJ238" s="42">
        <f t="shared" si="292"/>
        <v>42163411.109999999</v>
      </c>
      <c r="BK238" s="42">
        <f t="shared" si="292"/>
        <v>106450856.05</v>
      </c>
      <c r="BL238" s="42">
        <f t="shared" si="292"/>
        <v>2221500.36</v>
      </c>
      <c r="BM238" s="42">
        <f t="shared" si="292"/>
        <v>3050530.52</v>
      </c>
      <c r="BN238" s="42">
        <f t="shared" si="292"/>
        <v>27337857.780000001</v>
      </c>
      <c r="BO238" s="42">
        <f t="shared" si="292"/>
        <v>11880378.65</v>
      </c>
      <c r="BP238" s="42">
        <f t="shared" ref="BP238:EA238" si="293">+BP218+BP236</f>
        <v>2509902.1</v>
      </c>
      <c r="BQ238" s="42">
        <f t="shared" si="293"/>
        <v>43214174.590000004</v>
      </c>
      <c r="BR238" s="42">
        <f t="shared" si="293"/>
        <v>33623188.670000002</v>
      </c>
      <c r="BS238" s="42">
        <f t="shared" si="293"/>
        <v>8925901.4800000004</v>
      </c>
      <c r="BT238" s="42">
        <f t="shared" si="293"/>
        <v>3469301.56</v>
      </c>
      <c r="BU238" s="42">
        <f t="shared" si="293"/>
        <v>3989836.41</v>
      </c>
      <c r="BV238" s="42">
        <f t="shared" si="293"/>
        <v>9750743.129999999</v>
      </c>
      <c r="BW238" s="42">
        <f t="shared" si="293"/>
        <v>13302334.520000001</v>
      </c>
      <c r="BX238" s="42">
        <f t="shared" si="293"/>
        <v>1268201.6499999999</v>
      </c>
      <c r="BY238" s="42">
        <f t="shared" si="293"/>
        <v>4560850.95</v>
      </c>
      <c r="BZ238" s="42">
        <f t="shared" si="293"/>
        <v>2443576.4900000002</v>
      </c>
      <c r="CA238" s="42">
        <f t="shared" si="293"/>
        <v>2425257.2799999998</v>
      </c>
      <c r="CB238" s="42">
        <f t="shared" si="293"/>
        <v>607380165.67999995</v>
      </c>
      <c r="CC238" s="42">
        <f t="shared" si="293"/>
        <v>2107168.84</v>
      </c>
      <c r="CD238" s="42">
        <f t="shared" si="293"/>
        <v>1115849.6000000001</v>
      </c>
      <c r="CE238" s="42">
        <f t="shared" si="293"/>
        <v>1924520.16</v>
      </c>
      <c r="CF238" s="42">
        <f t="shared" si="293"/>
        <v>1642554.15</v>
      </c>
      <c r="CG238" s="42">
        <f t="shared" si="293"/>
        <v>2073889.86</v>
      </c>
      <c r="CH238" s="42">
        <f t="shared" si="293"/>
        <v>1708357.1199999999</v>
      </c>
      <c r="CI238" s="42">
        <f t="shared" si="293"/>
        <v>5655730.9000000004</v>
      </c>
      <c r="CJ238" s="42">
        <f t="shared" si="293"/>
        <v>8834748.6099999994</v>
      </c>
      <c r="CK238" s="42">
        <f t="shared" si="293"/>
        <v>36303425.710000001</v>
      </c>
      <c r="CL238" s="42">
        <f t="shared" si="293"/>
        <v>10559093.120000001</v>
      </c>
      <c r="CM238" s="42">
        <f t="shared" si="293"/>
        <v>6446090.1299999999</v>
      </c>
      <c r="CN238" s="42">
        <f t="shared" si="293"/>
        <v>199244339.88</v>
      </c>
      <c r="CO238" s="42">
        <f t="shared" si="293"/>
        <v>108970129.38</v>
      </c>
      <c r="CP238" s="42">
        <f t="shared" si="293"/>
        <v>8884646.9299999997</v>
      </c>
      <c r="CQ238" s="42">
        <f t="shared" si="293"/>
        <v>10657213.109999999</v>
      </c>
      <c r="CR238" s="42">
        <f t="shared" si="293"/>
        <v>2331205.44</v>
      </c>
      <c r="CS238" s="42">
        <f t="shared" si="293"/>
        <v>3402047.3299999996</v>
      </c>
      <c r="CT238" s="42">
        <f t="shared" si="293"/>
        <v>1353415</v>
      </c>
      <c r="CU238" s="42">
        <f t="shared" si="293"/>
        <v>3107858.46</v>
      </c>
      <c r="CV238" s="42">
        <f t="shared" si="293"/>
        <v>783635.05</v>
      </c>
      <c r="CW238" s="42">
        <f t="shared" si="293"/>
        <v>2107031.7799999998</v>
      </c>
      <c r="CX238" s="42">
        <f t="shared" si="293"/>
        <v>3791324.92</v>
      </c>
      <c r="CY238" s="42">
        <f t="shared" si="293"/>
        <v>1173162.73</v>
      </c>
      <c r="CZ238" s="42">
        <f t="shared" si="293"/>
        <v>16536216.02</v>
      </c>
      <c r="DA238" s="42">
        <f t="shared" si="293"/>
        <v>2339961.3699999996</v>
      </c>
      <c r="DB238" s="42">
        <f t="shared" si="293"/>
        <v>3149050.0700000003</v>
      </c>
      <c r="DC238" s="42">
        <f t="shared" si="293"/>
        <v>2323106.7200000002</v>
      </c>
      <c r="DD238" s="42">
        <f t="shared" si="293"/>
        <v>1682055.93</v>
      </c>
      <c r="DE238" s="42">
        <f t="shared" si="293"/>
        <v>4009875.83</v>
      </c>
      <c r="DF238" s="42">
        <f t="shared" si="293"/>
        <v>157940883.86000001</v>
      </c>
      <c r="DG238" s="42">
        <f t="shared" si="293"/>
        <v>1355702.95</v>
      </c>
      <c r="DH238" s="42">
        <f t="shared" si="293"/>
        <v>16081495.220000001</v>
      </c>
      <c r="DI238" s="42">
        <f t="shared" si="293"/>
        <v>20366352.080000002</v>
      </c>
      <c r="DJ238" s="42">
        <f t="shared" si="293"/>
        <v>5804119.5300000003</v>
      </c>
      <c r="DK238" s="42">
        <f t="shared" si="293"/>
        <v>3617294.55</v>
      </c>
      <c r="DL238" s="42">
        <f t="shared" si="293"/>
        <v>45780428.619999997</v>
      </c>
      <c r="DM238" s="42">
        <f t="shared" si="293"/>
        <v>3311086.4099999997</v>
      </c>
      <c r="DN238" s="42">
        <f t="shared" si="293"/>
        <v>11406687.880000001</v>
      </c>
      <c r="DO238" s="42">
        <f t="shared" si="293"/>
        <v>22915388.140000001</v>
      </c>
      <c r="DP238" s="42">
        <f t="shared" si="293"/>
        <v>2493490.7200000002</v>
      </c>
      <c r="DQ238" s="42">
        <f t="shared" si="293"/>
        <v>4221801.62</v>
      </c>
      <c r="DR238" s="42">
        <f t="shared" si="293"/>
        <v>10454650.59</v>
      </c>
      <c r="DS238" s="42">
        <f t="shared" si="293"/>
        <v>6765023.9100000001</v>
      </c>
      <c r="DT238" s="42">
        <f t="shared" si="293"/>
        <v>2097377.16</v>
      </c>
      <c r="DU238" s="42">
        <f t="shared" si="293"/>
        <v>3621802.32</v>
      </c>
      <c r="DV238" s="42">
        <f t="shared" si="293"/>
        <v>2507429.5999999996</v>
      </c>
      <c r="DW238" s="42">
        <f t="shared" si="293"/>
        <v>3370793</v>
      </c>
      <c r="DX238" s="42">
        <f t="shared" si="293"/>
        <v>2624201.5699999998</v>
      </c>
      <c r="DY238" s="42">
        <f t="shared" si="293"/>
        <v>3542719.36</v>
      </c>
      <c r="DZ238" s="42">
        <f t="shared" si="293"/>
        <v>8681290.2300000004</v>
      </c>
      <c r="EA238" s="42">
        <f t="shared" si="293"/>
        <v>4508026.66</v>
      </c>
      <c r="EB238" s="42">
        <f t="shared" ref="EB238:FX238" si="294">+EB218+EB236</f>
        <v>4775040.21</v>
      </c>
      <c r="EC238" s="42">
        <f t="shared" si="294"/>
        <v>2825282.08</v>
      </c>
      <c r="ED238" s="42">
        <f t="shared" si="294"/>
        <v>16493542.82</v>
      </c>
      <c r="EE238" s="42">
        <f t="shared" si="294"/>
        <v>2474174.06</v>
      </c>
      <c r="EF238" s="42">
        <f t="shared" si="294"/>
        <v>12085837.689999999</v>
      </c>
      <c r="EG238" s="42">
        <f t="shared" si="294"/>
        <v>2737898.22</v>
      </c>
      <c r="EH238" s="42">
        <f t="shared" si="294"/>
        <v>2504788.15</v>
      </c>
      <c r="EI238" s="42">
        <f t="shared" si="294"/>
        <v>129353189.92</v>
      </c>
      <c r="EJ238" s="42">
        <f t="shared" si="294"/>
        <v>63585842.009999998</v>
      </c>
      <c r="EK238" s="42">
        <f t="shared" si="294"/>
        <v>5147517.82</v>
      </c>
      <c r="EL238" s="42">
        <f t="shared" si="294"/>
        <v>3743902.1</v>
      </c>
      <c r="EM238" s="42">
        <f t="shared" si="294"/>
        <v>4548621.9700000007</v>
      </c>
      <c r="EN238" s="42">
        <f t="shared" si="294"/>
        <v>8690426.1199999992</v>
      </c>
      <c r="EO238" s="42">
        <f t="shared" si="294"/>
        <v>3799577.91</v>
      </c>
      <c r="EP238" s="42">
        <f t="shared" si="294"/>
        <v>3736589.7</v>
      </c>
      <c r="EQ238" s="42">
        <f t="shared" si="294"/>
        <v>17469088.649999999</v>
      </c>
      <c r="ER238" s="42">
        <f t="shared" si="294"/>
        <v>3814889.65</v>
      </c>
      <c r="ES238" s="42">
        <f t="shared" si="294"/>
        <v>1586788.75</v>
      </c>
      <c r="ET238" s="42">
        <f t="shared" si="294"/>
        <v>2639663.27</v>
      </c>
      <c r="EU238" s="42">
        <f t="shared" si="294"/>
        <v>5136545.38</v>
      </c>
      <c r="EV238" s="42">
        <f t="shared" si="294"/>
        <v>1066792.3599999999</v>
      </c>
      <c r="EW238" s="42">
        <f t="shared" si="294"/>
        <v>8148684.9000000004</v>
      </c>
      <c r="EX238" s="42">
        <f t="shared" si="294"/>
        <v>2979091.87</v>
      </c>
      <c r="EY238" s="42">
        <f t="shared" si="294"/>
        <v>7937189.8300000001</v>
      </c>
      <c r="EZ238" s="42">
        <f t="shared" si="294"/>
        <v>1741225.15</v>
      </c>
      <c r="FA238" s="42">
        <f t="shared" si="294"/>
        <v>23693638.59</v>
      </c>
      <c r="FB238" s="42">
        <f t="shared" si="294"/>
        <v>3450881.68</v>
      </c>
      <c r="FC238" s="42">
        <f t="shared" si="294"/>
        <v>19127843.800000001</v>
      </c>
      <c r="FD238" s="42">
        <f t="shared" si="294"/>
        <v>3368865.64</v>
      </c>
      <c r="FE238" s="42">
        <f t="shared" si="294"/>
        <v>1465381.08</v>
      </c>
      <c r="FF238" s="42">
        <f t="shared" si="294"/>
        <v>2310202.38</v>
      </c>
      <c r="FG238" s="42">
        <f t="shared" si="294"/>
        <v>1636740.32</v>
      </c>
      <c r="FH238" s="42">
        <f t="shared" si="294"/>
        <v>1337457.98</v>
      </c>
      <c r="FI238" s="42">
        <f t="shared" si="294"/>
        <v>13819156.279999999</v>
      </c>
      <c r="FJ238" s="42">
        <f t="shared" si="294"/>
        <v>13303179.869999999</v>
      </c>
      <c r="FK238" s="42">
        <f t="shared" si="294"/>
        <v>16146713.51</v>
      </c>
      <c r="FL238" s="42">
        <f t="shared" si="294"/>
        <v>32743455.27</v>
      </c>
      <c r="FM238" s="42">
        <f t="shared" si="294"/>
        <v>23108073.59</v>
      </c>
      <c r="FN238" s="42">
        <f t="shared" si="294"/>
        <v>144636867.02000001</v>
      </c>
      <c r="FO238" s="42">
        <f t="shared" si="294"/>
        <v>8438897.8300000001</v>
      </c>
      <c r="FP238" s="42">
        <f t="shared" si="294"/>
        <v>17735446.309999999</v>
      </c>
      <c r="FQ238" s="42">
        <f t="shared" si="294"/>
        <v>6638323.1299999999</v>
      </c>
      <c r="FR238" s="42">
        <f t="shared" si="294"/>
        <v>2067455.2000000002</v>
      </c>
      <c r="FS238" s="42">
        <f t="shared" si="294"/>
        <v>2192959.79</v>
      </c>
      <c r="FT238" s="42">
        <f t="shared" si="294"/>
        <v>1305514.1599999999</v>
      </c>
      <c r="FU238" s="42">
        <f t="shared" si="294"/>
        <v>6582709.2699999996</v>
      </c>
      <c r="FV238" s="42">
        <f t="shared" si="294"/>
        <v>5604829.6600000001</v>
      </c>
      <c r="FW238" s="42">
        <f t="shared" si="294"/>
        <v>2135242.59</v>
      </c>
      <c r="FX238" s="42">
        <f t="shared" si="294"/>
        <v>1225550.01</v>
      </c>
      <c r="FY238" s="42"/>
      <c r="FZ238" s="42">
        <f>SUM(C238:FX238)</f>
        <v>6296004569.1599979</v>
      </c>
      <c r="GA238" s="42"/>
      <c r="GB238" s="42"/>
      <c r="GC238" s="42"/>
      <c r="GD238" s="42"/>
      <c r="GE238" s="5"/>
      <c r="GF238" s="5"/>
      <c r="GG238" s="5"/>
      <c r="GH238" s="5"/>
      <c r="GI238" s="5"/>
      <c r="GJ238" s="5"/>
      <c r="GK238" s="5"/>
      <c r="GL238" s="5"/>
      <c r="GM238" s="5"/>
    </row>
    <row r="239" spans="1:195" x14ac:dyDescent="0.2">
      <c r="A239" s="3" t="s">
        <v>580</v>
      </c>
      <c r="B239" s="2" t="s">
        <v>581</v>
      </c>
      <c r="C239" s="42">
        <f t="shared" ref="C239:BN239" si="295">C234</f>
        <v>346533.93</v>
      </c>
      <c r="D239" s="42">
        <f t="shared" si="295"/>
        <v>353334.11</v>
      </c>
      <c r="E239" s="42">
        <f t="shared" si="295"/>
        <v>0</v>
      </c>
      <c r="F239" s="42">
        <f t="shared" si="295"/>
        <v>243065.32</v>
      </c>
      <c r="G239" s="42">
        <f t="shared" si="295"/>
        <v>0</v>
      </c>
      <c r="H239" s="42">
        <f t="shared" si="295"/>
        <v>5195.53</v>
      </c>
      <c r="I239" s="42">
        <f t="shared" si="295"/>
        <v>0</v>
      </c>
      <c r="J239" s="42">
        <f t="shared" si="295"/>
        <v>151826.95000000001</v>
      </c>
      <c r="K239" s="42">
        <f t="shared" si="295"/>
        <v>1575.93</v>
      </c>
      <c r="L239" s="42">
        <f t="shared" si="295"/>
        <v>0</v>
      </c>
      <c r="M239" s="42">
        <f t="shared" si="295"/>
        <v>0</v>
      </c>
      <c r="N239" s="42">
        <f t="shared" si="295"/>
        <v>444143.68</v>
      </c>
      <c r="O239" s="42">
        <f t="shared" si="295"/>
        <v>12960.24</v>
      </c>
      <c r="P239" s="42">
        <f t="shared" si="295"/>
        <v>916.39</v>
      </c>
      <c r="Q239" s="42">
        <f t="shared" si="295"/>
        <v>1818492.48</v>
      </c>
      <c r="R239" s="42">
        <f t="shared" si="295"/>
        <v>0</v>
      </c>
      <c r="S239" s="42">
        <f t="shared" si="295"/>
        <v>0</v>
      </c>
      <c r="T239" s="42">
        <f t="shared" si="295"/>
        <v>0</v>
      </c>
      <c r="U239" s="42">
        <f t="shared" si="295"/>
        <v>0</v>
      </c>
      <c r="V239" s="42">
        <f t="shared" si="295"/>
        <v>31411.8</v>
      </c>
      <c r="W239" s="43">
        <f t="shared" si="295"/>
        <v>142504.51999999999</v>
      </c>
      <c r="X239" s="42">
        <f t="shared" si="295"/>
        <v>0</v>
      </c>
      <c r="Y239" s="42">
        <f t="shared" si="295"/>
        <v>0</v>
      </c>
      <c r="Z239" s="42">
        <f t="shared" si="295"/>
        <v>42948.49</v>
      </c>
      <c r="AA239" s="42">
        <f t="shared" si="295"/>
        <v>559057.78</v>
      </c>
      <c r="AB239" s="42">
        <f t="shared" si="295"/>
        <v>182870.15</v>
      </c>
      <c r="AC239" s="42">
        <f t="shared" si="295"/>
        <v>0</v>
      </c>
      <c r="AD239" s="42">
        <f t="shared" si="295"/>
        <v>0</v>
      </c>
      <c r="AE239" s="42">
        <f t="shared" si="295"/>
        <v>0</v>
      </c>
      <c r="AF239" s="42">
        <f t="shared" si="295"/>
        <v>27015.05</v>
      </c>
      <c r="AG239" s="42">
        <f t="shared" si="295"/>
        <v>5898.32</v>
      </c>
      <c r="AH239" s="42">
        <f t="shared" si="295"/>
        <v>0</v>
      </c>
      <c r="AI239" s="42">
        <f t="shared" si="295"/>
        <v>0</v>
      </c>
      <c r="AJ239" s="42">
        <f t="shared" si="295"/>
        <v>86983.45</v>
      </c>
      <c r="AK239" s="42">
        <f t="shared" si="295"/>
        <v>84838.68</v>
      </c>
      <c r="AL239" s="42">
        <f t="shared" si="295"/>
        <v>40797.019999999997</v>
      </c>
      <c r="AM239" s="42">
        <f t="shared" si="295"/>
        <v>0</v>
      </c>
      <c r="AN239" s="42">
        <f t="shared" si="295"/>
        <v>110287.48</v>
      </c>
      <c r="AO239" s="42">
        <f t="shared" si="295"/>
        <v>0</v>
      </c>
      <c r="AP239" s="42">
        <f t="shared" si="295"/>
        <v>0</v>
      </c>
      <c r="AQ239" s="42">
        <f t="shared" si="295"/>
        <v>0</v>
      </c>
      <c r="AR239" s="42">
        <f t="shared" si="295"/>
        <v>1279285.98</v>
      </c>
      <c r="AS239" s="42">
        <f t="shared" si="295"/>
        <v>0</v>
      </c>
      <c r="AT239" s="42">
        <f t="shared" si="295"/>
        <v>60484.71</v>
      </c>
      <c r="AU239" s="42">
        <f t="shared" si="295"/>
        <v>21148.97</v>
      </c>
      <c r="AV239" s="42">
        <f t="shared" si="295"/>
        <v>0</v>
      </c>
      <c r="AW239" s="42">
        <f t="shared" si="295"/>
        <v>53049.54</v>
      </c>
      <c r="AX239" s="42">
        <f t="shared" si="295"/>
        <v>21399.279999999999</v>
      </c>
      <c r="AY239" s="42">
        <f t="shared" si="295"/>
        <v>27210.95</v>
      </c>
      <c r="AZ239" s="42">
        <f t="shared" si="295"/>
        <v>21165.59</v>
      </c>
      <c r="BA239" s="42">
        <f t="shared" si="295"/>
        <v>97627.5</v>
      </c>
      <c r="BB239" s="42">
        <f t="shared" si="295"/>
        <v>92363.01</v>
      </c>
      <c r="BC239" s="42">
        <f t="shared" si="295"/>
        <v>245600.15</v>
      </c>
      <c r="BD239" s="42">
        <f t="shared" si="295"/>
        <v>29179.67</v>
      </c>
      <c r="BE239" s="42">
        <f t="shared" si="295"/>
        <v>7576.55</v>
      </c>
      <c r="BF239" s="42">
        <f t="shared" si="295"/>
        <v>264294.81</v>
      </c>
      <c r="BG239" s="42">
        <f t="shared" si="295"/>
        <v>48321.43</v>
      </c>
      <c r="BH239" s="42">
        <f t="shared" si="295"/>
        <v>11855.55</v>
      </c>
      <c r="BI239" s="42">
        <f t="shared" si="295"/>
        <v>105014.74</v>
      </c>
      <c r="BJ239" s="42">
        <f t="shared" si="295"/>
        <v>72291.149999999994</v>
      </c>
      <c r="BK239" s="42">
        <f t="shared" si="295"/>
        <v>178002.27</v>
      </c>
      <c r="BL239" s="42">
        <f t="shared" si="295"/>
        <v>7013.23</v>
      </c>
      <c r="BM239" s="42">
        <f t="shared" si="295"/>
        <v>42459.94</v>
      </c>
      <c r="BN239" s="42">
        <f t="shared" si="295"/>
        <v>21114.75</v>
      </c>
      <c r="BO239" s="42">
        <f t="shared" ref="BO239:DZ239" si="296">BO234</f>
        <v>17558.02</v>
      </c>
      <c r="BP239" s="42">
        <f t="shared" si="296"/>
        <v>17292.22</v>
      </c>
      <c r="BQ239" s="42">
        <f t="shared" si="296"/>
        <v>231718.85</v>
      </c>
      <c r="BR239" s="42">
        <f t="shared" si="296"/>
        <v>0</v>
      </c>
      <c r="BS239" s="42">
        <f t="shared" si="296"/>
        <v>54485.27</v>
      </c>
      <c r="BT239" s="42">
        <f t="shared" si="296"/>
        <v>0</v>
      </c>
      <c r="BU239" s="42">
        <f t="shared" si="296"/>
        <v>39502.839999999997</v>
      </c>
      <c r="BV239" s="42">
        <f t="shared" si="296"/>
        <v>0</v>
      </c>
      <c r="BW239" s="42">
        <f t="shared" si="296"/>
        <v>0</v>
      </c>
      <c r="BX239" s="42">
        <f t="shared" si="296"/>
        <v>5530.51</v>
      </c>
      <c r="BY239" s="42">
        <f t="shared" si="296"/>
        <v>39326.93</v>
      </c>
      <c r="BZ239" s="42">
        <f t="shared" si="296"/>
        <v>56746.98</v>
      </c>
      <c r="CA239" s="42">
        <f t="shared" si="296"/>
        <v>24916.52</v>
      </c>
      <c r="CB239" s="42">
        <f t="shared" si="296"/>
        <v>1058109.8700000001</v>
      </c>
      <c r="CC239" s="42">
        <f t="shared" si="296"/>
        <v>11854.42</v>
      </c>
      <c r="CD239" s="42">
        <f t="shared" si="296"/>
        <v>6500.72</v>
      </c>
      <c r="CE239" s="42">
        <f t="shared" si="296"/>
        <v>6138.03</v>
      </c>
      <c r="CF239" s="42">
        <f t="shared" si="296"/>
        <v>0</v>
      </c>
      <c r="CG239" s="42">
        <f t="shared" si="296"/>
        <v>59336.89</v>
      </c>
      <c r="CH239" s="42">
        <f t="shared" si="296"/>
        <v>0</v>
      </c>
      <c r="CI239" s="42">
        <f t="shared" si="296"/>
        <v>1822.63</v>
      </c>
      <c r="CJ239" s="42">
        <f t="shared" si="296"/>
        <v>24402.92</v>
      </c>
      <c r="CK239" s="42">
        <f t="shared" si="296"/>
        <v>0</v>
      </c>
      <c r="CL239" s="42">
        <f t="shared" si="296"/>
        <v>0</v>
      </c>
      <c r="CM239" s="42">
        <f t="shared" si="296"/>
        <v>31909.119999999999</v>
      </c>
      <c r="CN239" s="42">
        <f t="shared" si="296"/>
        <v>379559.95</v>
      </c>
      <c r="CO239" s="42">
        <f t="shared" si="296"/>
        <v>182995.77</v>
      </c>
      <c r="CP239" s="42">
        <f t="shared" si="296"/>
        <v>0</v>
      </c>
      <c r="CQ239" s="42">
        <f t="shared" si="296"/>
        <v>66313.929999999993</v>
      </c>
      <c r="CR239" s="42">
        <f t="shared" si="296"/>
        <v>31524.27</v>
      </c>
      <c r="CS239" s="42">
        <f t="shared" si="296"/>
        <v>0</v>
      </c>
      <c r="CT239" s="42">
        <f t="shared" si="296"/>
        <v>80178.62</v>
      </c>
      <c r="CU239" s="42">
        <f t="shared" si="296"/>
        <v>0</v>
      </c>
      <c r="CV239" s="42">
        <f t="shared" si="296"/>
        <v>3621.91</v>
      </c>
      <c r="CW239" s="42">
        <f t="shared" si="296"/>
        <v>0</v>
      </c>
      <c r="CX239" s="42">
        <f t="shared" si="296"/>
        <v>23315.15</v>
      </c>
      <c r="CY239" s="42">
        <f t="shared" si="296"/>
        <v>41794.589999999997</v>
      </c>
      <c r="CZ239" s="42">
        <f t="shared" si="296"/>
        <v>67577.539999999994</v>
      </c>
      <c r="DA239" s="42">
        <f t="shared" si="296"/>
        <v>0</v>
      </c>
      <c r="DB239" s="42">
        <f t="shared" si="296"/>
        <v>0</v>
      </c>
      <c r="DC239" s="42">
        <f t="shared" si="296"/>
        <v>0</v>
      </c>
      <c r="DD239" s="42">
        <f t="shared" si="296"/>
        <v>18201.64</v>
      </c>
      <c r="DE239" s="42">
        <f t="shared" si="296"/>
        <v>0</v>
      </c>
      <c r="DF239" s="42">
        <f t="shared" si="296"/>
        <v>185594.37</v>
      </c>
      <c r="DG239" s="42">
        <f t="shared" si="296"/>
        <v>19161.22</v>
      </c>
      <c r="DH239" s="42">
        <f t="shared" si="296"/>
        <v>11156.29</v>
      </c>
      <c r="DI239" s="42">
        <f t="shared" si="296"/>
        <v>0</v>
      </c>
      <c r="DJ239" s="42">
        <f t="shared" si="296"/>
        <v>0</v>
      </c>
      <c r="DK239" s="42">
        <f t="shared" si="296"/>
        <v>0</v>
      </c>
      <c r="DL239" s="42">
        <f t="shared" si="296"/>
        <v>0</v>
      </c>
      <c r="DM239" s="42">
        <f t="shared" si="296"/>
        <v>0</v>
      </c>
      <c r="DN239" s="42">
        <f t="shared" si="296"/>
        <v>73537.899999999994</v>
      </c>
      <c r="DO239" s="42">
        <f t="shared" si="296"/>
        <v>0</v>
      </c>
      <c r="DP239" s="42">
        <f t="shared" si="296"/>
        <v>27274.91</v>
      </c>
      <c r="DQ239" s="42">
        <f t="shared" si="296"/>
        <v>38588.120000000003</v>
      </c>
      <c r="DR239" s="42">
        <f t="shared" si="296"/>
        <v>154417.35999999999</v>
      </c>
      <c r="DS239" s="42">
        <f t="shared" si="296"/>
        <v>0</v>
      </c>
      <c r="DT239" s="42">
        <f t="shared" si="296"/>
        <v>42987.23</v>
      </c>
      <c r="DU239" s="42">
        <f t="shared" si="296"/>
        <v>11906.13</v>
      </c>
      <c r="DV239" s="42">
        <f t="shared" si="296"/>
        <v>0</v>
      </c>
      <c r="DW239" s="42">
        <f t="shared" si="296"/>
        <v>24226.12</v>
      </c>
      <c r="DX239" s="42">
        <f t="shared" si="296"/>
        <v>106174.03</v>
      </c>
      <c r="DY239" s="42">
        <f t="shared" si="296"/>
        <v>17752.87</v>
      </c>
      <c r="DZ239" s="42">
        <f t="shared" si="296"/>
        <v>45611.47</v>
      </c>
      <c r="EA239" s="42">
        <f t="shared" ref="EA239:FU239" si="297">EA234</f>
        <v>16705.77</v>
      </c>
      <c r="EB239" s="42">
        <f t="shared" si="297"/>
        <v>0</v>
      </c>
      <c r="EC239" s="42">
        <f t="shared" si="297"/>
        <v>0</v>
      </c>
      <c r="ED239" s="42">
        <f t="shared" si="297"/>
        <v>6501.59</v>
      </c>
      <c r="EE239" s="42">
        <f t="shared" si="297"/>
        <v>47925.35</v>
      </c>
      <c r="EF239" s="42">
        <f t="shared" si="297"/>
        <v>0</v>
      </c>
      <c r="EG239" s="42">
        <f t="shared" si="297"/>
        <v>3064.69</v>
      </c>
      <c r="EH239" s="42">
        <f t="shared" si="297"/>
        <v>24383.439999999999</v>
      </c>
      <c r="EI239" s="42">
        <f t="shared" si="297"/>
        <v>1087972.83</v>
      </c>
      <c r="EJ239" s="42">
        <f t="shared" si="297"/>
        <v>99892.43</v>
      </c>
      <c r="EK239" s="42">
        <f t="shared" si="297"/>
        <v>0</v>
      </c>
      <c r="EL239" s="42">
        <f t="shared" si="297"/>
        <v>0</v>
      </c>
      <c r="EM239" s="42">
        <f t="shared" si="297"/>
        <v>0</v>
      </c>
      <c r="EN239" s="42">
        <f t="shared" si="297"/>
        <v>6044.54</v>
      </c>
      <c r="EO239" s="42">
        <f t="shared" si="297"/>
        <v>0</v>
      </c>
      <c r="EP239" s="42">
        <f t="shared" si="297"/>
        <v>52869.48</v>
      </c>
      <c r="EQ239" s="42">
        <f t="shared" si="297"/>
        <v>27710.13</v>
      </c>
      <c r="ER239" s="42">
        <f t="shared" si="297"/>
        <v>0</v>
      </c>
      <c r="ES239" s="42">
        <f t="shared" si="297"/>
        <v>22816.71</v>
      </c>
      <c r="ET239" s="42">
        <f t="shared" si="297"/>
        <v>56202.81</v>
      </c>
      <c r="EU239" s="42">
        <f t="shared" si="297"/>
        <v>0</v>
      </c>
      <c r="EV239" s="42">
        <f t="shared" si="297"/>
        <v>0</v>
      </c>
      <c r="EW239" s="42">
        <f t="shared" si="297"/>
        <v>0</v>
      </c>
      <c r="EX239" s="42">
        <f t="shared" si="297"/>
        <v>32176.73</v>
      </c>
      <c r="EY239" s="42">
        <f t="shared" si="297"/>
        <v>83519.100000000006</v>
      </c>
      <c r="EZ239" s="42">
        <f t="shared" si="297"/>
        <v>0</v>
      </c>
      <c r="FA239" s="42">
        <f t="shared" si="297"/>
        <v>0</v>
      </c>
      <c r="FB239" s="42">
        <f t="shared" si="297"/>
        <v>126937.15</v>
      </c>
      <c r="FC239" s="42">
        <f t="shared" si="297"/>
        <v>0</v>
      </c>
      <c r="FD239" s="42">
        <f t="shared" si="297"/>
        <v>18880.650000000001</v>
      </c>
      <c r="FE239" s="42">
        <f t="shared" si="297"/>
        <v>1290.6500000000001</v>
      </c>
      <c r="FF239" s="42">
        <f t="shared" si="297"/>
        <v>42644.17</v>
      </c>
      <c r="FG239" s="42">
        <f t="shared" si="297"/>
        <v>0</v>
      </c>
      <c r="FH239" s="42">
        <f t="shared" si="297"/>
        <v>4499.92</v>
      </c>
      <c r="FI239" s="42">
        <f t="shared" si="297"/>
        <v>205848.21</v>
      </c>
      <c r="FJ239" s="42">
        <f t="shared" si="297"/>
        <v>0</v>
      </c>
      <c r="FK239" s="42">
        <f t="shared" si="297"/>
        <v>0</v>
      </c>
      <c r="FL239" s="42">
        <f t="shared" si="297"/>
        <v>79107.960000000006</v>
      </c>
      <c r="FM239" s="42">
        <f t="shared" si="297"/>
        <v>49376.45</v>
      </c>
      <c r="FN239" s="42">
        <f t="shared" si="297"/>
        <v>297700.62</v>
      </c>
      <c r="FO239" s="42">
        <f t="shared" si="297"/>
        <v>0</v>
      </c>
      <c r="FP239" s="42">
        <f t="shared" si="297"/>
        <v>104950.97</v>
      </c>
      <c r="FQ239" s="42">
        <f t="shared" si="297"/>
        <v>0</v>
      </c>
      <c r="FR239" s="42">
        <f t="shared" si="297"/>
        <v>0</v>
      </c>
      <c r="FS239" s="42">
        <f t="shared" si="297"/>
        <v>0</v>
      </c>
      <c r="FT239" s="42">
        <f t="shared" si="297"/>
        <v>13355.74</v>
      </c>
      <c r="FU239" s="42">
        <f t="shared" si="297"/>
        <v>97661.27</v>
      </c>
      <c r="FV239" s="42">
        <f>FV234</f>
        <v>9996.6</v>
      </c>
      <c r="FW239" s="42">
        <f>FW234</f>
        <v>0</v>
      </c>
      <c r="FX239" s="42">
        <f>FX234</f>
        <v>0</v>
      </c>
      <c r="FY239" s="116"/>
      <c r="FZ239" s="42">
        <f>SUM(C239:FX239)</f>
        <v>13359777.159999995</v>
      </c>
      <c r="GA239" s="42"/>
      <c r="GB239" s="42"/>
      <c r="GC239" s="42"/>
      <c r="GD239" s="42"/>
      <c r="GE239" s="5"/>
      <c r="GF239" s="5"/>
      <c r="GG239" s="5"/>
      <c r="GH239" s="5"/>
      <c r="GI239" s="5"/>
      <c r="GJ239" s="5"/>
      <c r="GK239" s="5"/>
      <c r="GL239" s="5"/>
      <c r="GM239" s="5"/>
    </row>
    <row r="240" spans="1:195" x14ac:dyDescent="0.2">
      <c r="A240" s="3" t="s">
        <v>582</v>
      </c>
      <c r="B240" s="2" t="s">
        <v>583</v>
      </c>
      <c r="C240" s="42">
        <f>C238+C239</f>
        <v>59462667.25</v>
      </c>
      <c r="D240" s="42">
        <f t="shared" ref="D240:BO240" si="298">D238+D239</f>
        <v>325353455.79000002</v>
      </c>
      <c r="E240" s="42">
        <f t="shared" si="298"/>
        <v>61026043.140000001</v>
      </c>
      <c r="F240" s="42">
        <f t="shared" si="298"/>
        <v>119028346.25999999</v>
      </c>
      <c r="G240" s="42">
        <f t="shared" si="298"/>
        <v>8165089.1999999993</v>
      </c>
      <c r="H240" s="42">
        <f t="shared" si="298"/>
        <v>7534998.8700000001</v>
      </c>
      <c r="I240" s="42">
        <f t="shared" si="298"/>
        <v>101200300.09999999</v>
      </c>
      <c r="J240" s="42">
        <f t="shared" si="298"/>
        <v>15910665.209999999</v>
      </c>
      <c r="K240" s="42">
        <f t="shared" si="298"/>
        <v>3007785.41</v>
      </c>
      <c r="L240" s="42">
        <f t="shared" si="298"/>
        <v>22485186.109999999</v>
      </c>
      <c r="M240" s="42">
        <f t="shared" si="298"/>
        <v>13229697.27</v>
      </c>
      <c r="N240" s="42">
        <f t="shared" si="298"/>
        <v>385059051.25999999</v>
      </c>
      <c r="O240" s="42">
        <f t="shared" si="298"/>
        <v>110553359.69999999</v>
      </c>
      <c r="P240" s="42">
        <f t="shared" si="298"/>
        <v>2332999.5100000002</v>
      </c>
      <c r="Q240" s="42">
        <f t="shared" si="298"/>
        <v>298388594.31</v>
      </c>
      <c r="R240" s="42">
        <f t="shared" si="298"/>
        <v>4432677.09</v>
      </c>
      <c r="S240" s="42">
        <f t="shared" si="298"/>
        <v>11312963.59</v>
      </c>
      <c r="T240" s="42">
        <f t="shared" si="298"/>
        <v>1894676.06</v>
      </c>
      <c r="U240" s="42">
        <f t="shared" si="298"/>
        <v>918986.23</v>
      </c>
      <c r="V240" s="42">
        <f t="shared" si="298"/>
        <v>2780679.44</v>
      </c>
      <c r="W240" s="43">
        <f t="shared" si="298"/>
        <v>1915003.09</v>
      </c>
      <c r="X240" s="42">
        <f t="shared" si="298"/>
        <v>722103.46</v>
      </c>
      <c r="Y240" s="42">
        <f t="shared" si="298"/>
        <v>4305077.72</v>
      </c>
      <c r="Z240" s="42">
        <f t="shared" si="298"/>
        <v>2705045.91</v>
      </c>
      <c r="AA240" s="42">
        <f t="shared" si="298"/>
        <v>205454765.86000001</v>
      </c>
      <c r="AB240" s="42">
        <f t="shared" si="298"/>
        <v>216944133.41</v>
      </c>
      <c r="AC240" s="42">
        <f t="shared" si="298"/>
        <v>7332905.1600000001</v>
      </c>
      <c r="AD240" s="42">
        <f t="shared" si="298"/>
        <v>8317374.0299999993</v>
      </c>
      <c r="AE240" s="42">
        <f t="shared" si="298"/>
        <v>1515681.24</v>
      </c>
      <c r="AF240" s="42">
        <f t="shared" si="298"/>
        <v>2228893.0599999996</v>
      </c>
      <c r="AG240" s="42">
        <f t="shared" si="298"/>
        <v>7238202.6800000006</v>
      </c>
      <c r="AH240" s="42">
        <f t="shared" si="298"/>
        <v>7933860.5800000001</v>
      </c>
      <c r="AI240" s="42">
        <f t="shared" si="298"/>
        <v>3183897.67</v>
      </c>
      <c r="AJ240" s="42">
        <f t="shared" si="298"/>
        <v>2751052.3400000003</v>
      </c>
      <c r="AK240" s="42">
        <f t="shared" si="298"/>
        <v>2574411.9900000002</v>
      </c>
      <c r="AL240" s="42">
        <f t="shared" si="298"/>
        <v>2921693.29</v>
      </c>
      <c r="AM240" s="42">
        <f t="shared" si="298"/>
        <v>4004526.44</v>
      </c>
      <c r="AN240" s="42">
        <f t="shared" si="298"/>
        <v>3744011.92</v>
      </c>
      <c r="AO240" s="42">
        <f t="shared" si="298"/>
        <v>36956380.719999999</v>
      </c>
      <c r="AP240" s="42">
        <f t="shared" si="298"/>
        <v>631431226.20999992</v>
      </c>
      <c r="AQ240" s="42">
        <f t="shared" si="298"/>
        <v>2895538.27</v>
      </c>
      <c r="AR240" s="42">
        <f t="shared" si="298"/>
        <v>453902836.05000001</v>
      </c>
      <c r="AS240" s="42">
        <f t="shared" si="298"/>
        <v>50366921.449999996</v>
      </c>
      <c r="AT240" s="42">
        <f t="shared" si="298"/>
        <v>19073047.760000002</v>
      </c>
      <c r="AU240" s="42">
        <f t="shared" si="298"/>
        <v>3549118.73</v>
      </c>
      <c r="AV240" s="42">
        <f t="shared" si="298"/>
        <v>3154651.62</v>
      </c>
      <c r="AW240" s="42">
        <f t="shared" si="298"/>
        <v>2669604.1</v>
      </c>
      <c r="AX240" s="42">
        <f t="shared" si="298"/>
        <v>683020.78</v>
      </c>
      <c r="AY240" s="42">
        <f t="shared" si="298"/>
        <v>4929037.4800000004</v>
      </c>
      <c r="AZ240" s="42">
        <f t="shared" si="298"/>
        <v>81060553.640000001</v>
      </c>
      <c r="BA240" s="42">
        <f t="shared" si="298"/>
        <v>63465013.630000003</v>
      </c>
      <c r="BB240" s="42">
        <f t="shared" si="298"/>
        <v>53634602.710000001</v>
      </c>
      <c r="BC240" s="42">
        <f t="shared" si="298"/>
        <v>228994864.12</v>
      </c>
      <c r="BD240" s="42">
        <f t="shared" si="298"/>
        <v>32086417.82</v>
      </c>
      <c r="BE240" s="42">
        <f t="shared" si="298"/>
        <v>11142560.510000002</v>
      </c>
      <c r="BF240" s="42">
        <f t="shared" si="298"/>
        <v>166417528.56</v>
      </c>
      <c r="BG240" s="42">
        <f t="shared" si="298"/>
        <v>7863357.9100000001</v>
      </c>
      <c r="BH240" s="42">
        <f t="shared" si="298"/>
        <v>5404999.1699999999</v>
      </c>
      <c r="BI240" s="42">
        <f t="shared" si="298"/>
        <v>2779367.3400000003</v>
      </c>
      <c r="BJ240" s="42">
        <f t="shared" si="298"/>
        <v>42235702.259999998</v>
      </c>
      <c r="BK240" s="42">
        <f t="shared" si="298"/>
        <v>106628858.31999999</v>
      </c>
      <c r="BL240" s="42">
        <f t="shared" si="298"/>
        <v>2228513.59</v>
      </c>
      <c r="BM240" s="42">
        <f t="shared" si="298"/>
        <v>3092990.46</v>
      </c>
      <c r="BN240" s="42">
        <f t="shared" si="298"/>
        <v>27358972.530000001</v>
      </c>
      <c r="BO240" s="42">
        <f t="shared" si="298"/>
        <v>11897936.67</v>
      </c>
      <c r="BP240" s="42">
        <f t="shared" ref="BP240:EA240" si="299">BP238+BP239</f>
        <v>2527194.3200000003</v>
      </c>
      <c r="BQ240" s="42">
        <f t="shared" si="299"/>
        <v>43445893.440000005</v>
      </c>
      <c r="BR240" s="42">
        <f t="shared" si="299"/>
        <v>33623188.670000002</v>
      </c>
      <c r="BS240" s="42">
        <f t="shared" si="299"/>
        <v>8980386.75</v>
      </c>
      <c r="BT240" s="42">
        <f t="shared" si="299"/>
        <v>3469301.56</v>
      </c>
      <c r="BU240" s="42">
        <f t="shared" si="299"/>
        <v>4029339.25</v>
      </c>
      <c r="BV240" s="42">
        <f t="shared" si="299"/>
        <v>9750743.129999999</v>
      </c>
      <c r="BW240" s="42">
        <f t="shared" si="299"/>
        <v>13302334.520000001</v>
      </c>
      <c r="BX240" s="42">
        <f t="shared" si="299"/>
        <v>1273732.1599999999</v>
      </c>
      <c r="BY240" s="42">
        <f t="shared" si="299"/>
        <v>4600177.88</v>
      </c>
      <c r="BZ240" s="42">
        <f t="shared" si="299"/>
        <v>2500323.4700000002</v>
      </c>
      <c r="CA240" s="42">
        <f t="shared" si="299"/>
        <v>2450173.7999999998</v>
      </c>
      <c r="CB240" s="42">
        <f t="shared" si="299"/>
        <v>608438275.54999995</v>
      </c>
      <c r="CC240" s="42">
        <f t="shared" si="299"/>
        <v>2119023.2599999998</v>
      </c>
      <c r="CD240" s="42">
        <f t="shared" si="299"/>
        <v>1122350.32</v>
      </c>
      <c r="CE240" s="42">
        <f t="shared" si="299"/>
        <v>1930658.19</v>
      </c>
      <c r="CF240" s="42">
        <f t="shared" si="299"/>
        <v>1642554.15</v>
      </c>
      <c r="CG240" s="42">
        <f t="shared" si="299"/>
        <v>2133226.75</v>
      </c>
      <c r="CH240" s="42">
        <f t="shared" si="299"/>
        <v>1708357.1199999999</v>
      </c>
      <c r="CI240" s="42">
        <f t="shared" si="299"/>
        <v>5657553.5300000003</v>
      </c>
      <c r="CJ240" s="42">
        <f t="shared" si="299"/>
        <v>8859151.5299999993</v>
      </c>
      <c r="CK240" s="42">
        <f t="shared" si="299"/>
        <v>36303425.710000001</v>
      </c>
      <c r="CL240" s="42">
        <f t="shared" si="299"/>
        <v>10559093.120000001</v>
      </c>
      <c r="CM240" s="42">
        <f t="shared" si="299"/>
        <v>6477999.25</v>
      </c>
      <c r="CN240" s="42">
        <f t="shared" si="299"/>
        <v>199623899.82999998</v>
      </c>
      <c r="CO240" s="42">
        <f t="shared" si="299"/>
        <v>109153125.14999999</v>
      </c>
      <c r="CP240" s="42">
        <f t="shared" si="299"/>
        <v>8884646.9299999997</v>
      </c>
      <c r="CQ240" s="42">
        <f t="shared" si="299"/>
        <v>10723527.039999999</v>
      </c>
      <c r="CR240" s="42">
        <f t="shared" si="299"/>
        <v>2362729.71</v>
      </c>
      <c r="CS240" s="42">
        <f t="shared" si="299"/>
        <v>3402047.3299999996</v>
      </c>
      <c r="CT240" s="42">
        <f t="shared" si="299"/>
        <v>1433593.62</v>
      </c>
      <c r="CU240" s="42">
        <f t="shared" si="299"/>
        <v>3107858.46</v>
      </c>
      <c r="CV240" s="42">
        <f t="shared" si="299"/>
        <v>787256.96000000008</v>
      </c>
      <c r="CW240" s="42">
        <f t="shared" si="299"/>
        <v>2107031.7799999998</v>
      </c>
      <c r="CX240" s="42">
        <f t="shared" si="299"/>
        <v>3814640.07</v>
      </c>
      <c r="CY240" s="42">
        <f t="shared" si="299"/>
        <v>1214957.32</v>
      </c>
      <c r="CZ240" s="42">
        <f t="shared" si="299"/>
        <v>16603793.559999999</v>
      </c>
      <c r="DA240" s="42">
        <f t="shared" si="299"/>
        <v>2339961.3699999996</v>
      </c>
      <c r="DB240" s="42">
        <f t="shared" si="299"/>
        <v>3149050.0700000003</v>
      </c>
      <c r="DC240" s="42">
        <f t="shared" si="299"/>
        <v>2323106.7200000002</v>
      </c>
      <c r="DD240" s="42">
        <f t="shared" si="299"/>
        <v>1700257.5699999998</v>
      </c>
      <c r="DE240" s="42">
        <f t="shared" si="299"/>
        <v>4009875.83</v>
      </c>
      <c r="DF240" s="42">
        <f t="shared" si="299"/>
        <v>158126478.23000002</v>
      </c>
      <c r="DG240" s="42">
        <f t="shared" si="299"/>
        <v>1374864.17</v>
      </c>
      <c r="DH240" s="42">
        <f t="shared" si="299"/>
        <v>16092651.51</v>
      </c>
      <c r="DI240" s="42">
        <f t="shared" si="299"/>
        <v>20366352.080000002</v>
      </c>
      <c r="DJ240" s="42">
        <f t="shared" si="299"/>
        <v>5804119.5300000003</v>
      </c>
      <c r="DK240" s="42">
        <f t="shared" si="299"/>
        <v>3617294.55</v>
      </c>
      <c r="DL240" s="42">
        <f t="shared" si="299"/>
        <v>45780428.619999997</v>
      </c>
      <c r="DM240" s="42">
        <f t="shared" si="299"/>
        <v>3311086.4099999997</v>
      </c>
      <c r="DN240" s="42">
        <f t="shared" si="299"/>
        <v>11480225.780000001</v>
      </c>
      <c r="DO240" s="42">
        <f t="shared" si="299"/>
        <v>22915388.140000001</v>
      </c>
      <c r="DP240" s="42">
        <f t="shared" si="299"/>
        <v>2520765.6300000004</v>
      </c>
      <c r="DQ240" s="42">
        <f t="shared" si="299"/>
        <v>4260389.74</v>
      </c>
      <c r="DR240" s="42">
        <f t="shared" si="299"/>
        <v>10609067.949999999</v>
      </c>
      <c r="DS240" s="42">
        <f t="shared" si="299"/>
        <v>6765023.9100000001</v>
      </c>
      <c r="DT240" s="42">
        <f t="shared" si="299"/>
        <v>2140364.39</v>
      </c>
      <c r="DU240" s="42">
        <f t="shared" si="299"/>
        <v>3633708.4499999997</v>
      </c>
      <c r="DV240" s="42">
        <f t="shared" si="299"/>
        <v>2507429.5999999996</v>
      </c>
      <c r="DW240" s="42">
        <f t="shared" si="299"/>
        <v>3395019.12</v>
      </c>
      <c r="DX240" s="42">
        <f t="shared" si="299"/>
        <v>2730375.5999999996</v>
      </c>
      <c r="DY240" s="42">
        <f t="shared" si="299"/>
        <v>3560472.23</v>
      </c>
      <c r="DZ240" s="42">
        <f t="shared" si="299"/>
        <v>8726901.7000000011</v>
      </c>
      <c r="EA240" s="42">
        <f t="shared" si="299"/>
        <v>4524732.43</v>
      </c>
      <c r="EB240" s="42">
        <f t="shared" ref="EB240:FX240" si="300">EB238+EB239</f>
        <v>4775040.21</v>
      </c>
      <c r="EC240" s="42">
        <f t="shared" si="300"/>
        <v>2825282.08</v>
      </c>
      <c r="ED240" s="42">
        <f t="shared" si="300"/>
        <v>16500044.41</v>
      </c>
      <c r="EE240" s="42">
        <f t="shared" si="300"/>
        <v>2522099.41</v>
      </c>
      <c r="EF240" s="42">
        <f t="shared" si="300"/>
        <v>12085837.689999999</v>
      </c>
      <c r="EG240" s="42">
        <f t="shared" si="300"/>
        <v>2740962.91</v>
      </c>
      <c r="EH240" s="42">
        <f t="shared" si="300"/>
        <v>2529171.59</v>
      </c>
      <c r="EI240" s="42">
        <f t="shared" si="300"/>
        <v>130441162.75</v>
      </c>
      <c r="EJ240" s="42">
        <f t="shared" si="300"/>
        <v>63685734.439999998</v>
      </c>
      <c r="EK240" s="42">
        <f t="shared" si="300"/>
        <v>5147517.82</v>
      </c>
      <c r="EL240" s="42">
        <f t="shared" si="300"/>
        <v>3743902.1</v>
      </c>
      <c r="EM240" s="42">
        <f t="shared" si="300"/>
        <v>4548621.9700000007</v>
      </c>
      <c r="EN240" s="42">
        <f t="shared" si="300"/>
        <v>8696470.6599999983</v>
      </c>
      <c r="EO240" s="42">
        <f t="shared" si="300"/>
        <v>3799577.91</v>
      </c>
      <c r="EP240" s="42">
        <f t="shared" si="300"/>
        <v>3789459.18</v>
      </c>
      <c r="EQ240" s="42">
        <f t="shared" si="300"/>
        <v>17496798.779999997</v>
      </c>
      <c r="ER240" s="42">
        <f t="shared" si="300"/>
        <v>3814889.65</v>
      </c>
      <c r="ES240" s="42">
        <f t="shared" si="300"/>
        <v>1609605.46</v>
      </c>
      <c r="ET240" s="42">
        <f t="shared" si="300"/>
        <v>2695866.08</v>
      </c>
      <c r="EU240" s="42">
        <f t="shared" si="300"/>
        <v>5136545.38</v>
      </c>
      <c r="EV240" s="42">
        <f t="shared" si="300"/>
        <v>1066792.3599999999</v>
      </c>
      <c r="EW240" s="42">
        <f t="shared" si="300"/>
        <v>8148684.9000000004</v>
      </c>
      <c r="EX240" s="42">
        <f t="shared" si="300"/>
        <v>3011268.6</v>
      </c>
      <c r="EY240" s="42">
        <f t="shared" si="300"/>
        <v>8020708.9299999997</v>
      </c>
      <c r="EZ240" s="42">
        <f t="shared" si="300"/>
        <v>1741225.15</v>
      </c>
      <c r="FA240" s="42">
        <f t="shared" si="300"/>
        <v>23693638.59</v>
      </c>
      <c r="FB240" s="42">
        <f t="shared" si="300"/>
        <v>3577818.83</v>
      </c>
      <c r="FC240" s="42">
        <f t="shared" si="300"/>
        <v>19127843.800000001</v>
      </c>
      <c r="FD240" s="42">
        <f t="shared" si="300"/>
        <v>3387746.29</v>
      </c>
      <c r="FE240" s="42">
        <f t="shared" si="300"/>
        <v>1466671.73</v>
      </c>
      <c r="FF240" s="42">
        <f t="shared" si="300"/>
        <v>2352846.5499999998</v>
      </c>
      <c r="FG240" s="42">
        <f t="shared" si="300"/>
        <v>1636740.32</v>
      </c>
      <c r="FH240" s="42">
        <f t="shared" si="300"/>
        <v>1341957.8999999999</v>
      </c>
      <c r="FI240" s="42">
        <f t="shared" si="300"/>
        <v>14025004.49</v>
      </c>
      <c r="FJ240" s="42">
        <f t="shared" si="300"/>
        <v>13303179.869999999</v>
      </c>
      <c r="FK240" s="42">
        <f t="shared" si="300"/>
        <v>16146713.51</v>
      </c>
      <c r="FL240" s="42">
        <f t="shared" si="300"/>
        <v>32822563.23</v>
      </c>
      <c r="FM240" s="42">
        <f t="shared" si="300"/>
        <v>23157450.039999999</v>
      </c>
      <c r="FN240" s="42">
        <f t="shared" si="300"/>
        <v>144934567.64000002</v>
      </c>
      <c r="FO240" s="42">
        <f t="shared" si="300"/>
        <v>8438897.8300000001</v>
      </c>
      <c r="FP240" s="42">
        <f t="shared" si="300"/>
        <v>17840397.279999997</v>
      </c>
      <c r="FQ240" s="42">
        <f t="shared" si="300"/>
        <v>6638323.1299999999</v>
      </c>
      <c r="FR240" s="42">
        <f t="shared" si="300"/>
        <v>2067455.2000000002</v>
      </c>
      <c r="FS240" s="42">
        <f t="shared" si="300"/>
        <v>2192959.79</v>
      </c>
      <c r="FT240" s="42">
        <f t="shared" si="300"/>
        <v>1318869.8999999999</v>
      </c>
      <c r="FU240" s="42">
        <f t="shared" si="300"/>
        <v>6680370.5399999991</v>
      </c>
      <c r="FV240" s="42">
        <f t="shared" si="300"/>
        <v>5614826.2599999998</v>
      </c>
      <c r="FW240" s="42">
        <f t="shared" si="300"/>
        <v>2135242.59</v>
      </c>
      <c r="FX240" s="42">
        <f t="shared" si="300"/>
        <v>1225550.01</v>
      </c>
      <c r="FY240" s="42"/>
      <c r="FZ240" s="42">
        <f>SUM(C240:FX240)</f>
        <v>6309364346.3199959</v>
      </c>
      <c r="GA240" s="42"/>
      <c r="GB240" s="42"/>
      <c r="GC240" s="42"/>
      <c r="GD240" s="42"/>
      <c r="GE240" s="5"/>
      <c r="GF240" s="5"/>
      <c r="GG240" s="5"/>
      <c r="GH240" s="5"/>
      <c r="GI240" s="5"/>
      <c r="GJ240" s="5"/>
      <c r="GK240" s="5"/>
      <c r="GL240" s="5"/>
      <c r="GM240" s="5"/>
    </row>
    <row r="241" spans="1:195" x14ac:dyDescent="0.2">
      <c r="A241" s="44"/>
      <c r="B241" s="2"/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7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  <c r="CJ241" s="116"/>
      <c r="CK241" s="116"/>
      <c r="CL241" s="116"/>
      <c r="CM241" s="116"/>
      <c r="CN241" s="116"/>
      <c r="CO241" s="116"/>
      <c r="CP241" s="116"/>
      <c r="CQ241" s="116"/>
      <c r="CR241" s="116"/>
      <c r="CS241" s="116"/>
      <c r="CT241" s="116"/>
      <c r="CU241" s="116"/>
      <c r="CV241" s="116"/>
      <c r="CW241" s="116"/>
      <c r="CX241" s="116"/>
      <c r="CY241" s="116"/>
      <c r="CZ241" s="116"/>
      <c r="DA241" s="116"/>
      <c r="DB241" s="116"/>
      <c r="DC241" s="116"/>
      <c r="DD241" s="116"/>
      <c r="DE241" s="116"/>
      <c r="DF241" s="116"/>
      <c r="DG241" s="116"/>
      <c r="DH241" s="116"/>
      <c r="DI241" s="116"/>
      <c r="DJ241" s="116"/>
      <c r="DK241" s="116"/>
      <c r="DL241" s="116"/>
      <c r="DM241" s="116"/>
      <c r="DN241" s="116"/>
      <c r="DO241" s="116"/>
      <c r="DP241" s="116"/>
      <c r="DQ241" s="116"/>
      <c r="DR241" s="116"/>
      <c r="DS241" s="116"/>
      <c r="DT241" s="116"/>
      <c r="DU241" s="116"/>
      <c r="DV241" s="116"/>
      <c r="DW241" s="116"/>
      <c r="DX241" s="116"/>
      <c r="DY241" s="116"/>
      <c r="DZ241" s="116"/>
      <c r="EA241" s="116"/>
      <c r="EB241" s="116"/>
      <c r="EC241" s="116"/>
      <c r="ED241" s="116"/>
      <c r="EE241" s="116"/>
      <c r="EF241" s="116"/>
      <c r="EG241" s="116"/>
      <c r="EH241" s="116"/>
      <c r="EI241" s="116"/>
      <c r="EJ241" s="116"/>
      <c r="EK241" s="116"/>
      <c r="EL241" s="116"/>
      <c r="EM241" s="116"/>
      <c r="EN241" s="116"/>
      <c r="EO241" s="116"/>
      <c r="EP241" s="116"/>
      <c r="EQ241" s="116"/>
      <c r="ER241" s="116"/>
      <c r="ES241" s="116"/>
      <c r="ET241" s="116"/>
      <c r="EU241" s="116"/>
      <c r="EV241" s="116"/>
      <c r="EW241" s="116"/>
      <c r="EX241" s="116"/>
      <c r="EY241" s="116"/>
      <c r="EZ241" s="116"/>
      <c r="FA241" s="116"/>
      <c r="FB241" s="116"/>
      <c r="FC241" s="116"/>
      <c r="FD241" s="116"/>
      <c r="FE241" s="116"/>
      <c r="FF241" s="116"/>
      <c r="FG241" s="116"/>
      <c r="FH241" s="116"/>
      <c r="FI241" s="116"/>
      <c r="FJ241" s="116"/>
      <c r="FK241" s="116"/>
      <c r="FL241" s="116"/>
      <c r="FM241" s="116"/>
      <c r="FN241" s="116"/>
      <c r="FO241" s="116"/>
      <c r="FP241" s="116"/>
      <c r="FQ241" s="116"/>
      <c r="FR241" s="116"/>
      <c r="FS241" s="116"/>
      <c r="FT241" s="116"/>
      <c r="FU241" s="116"/>
      <c r="FV241" s="116"/>
      <c r="FW241" s="116"/>
      <c r="FX241" s="116"/>
      <c r="FY241" s="42"/>
      <c r="FZ241" s="5"/>
      <c r="GA241" s="42"/>
      <c r="GB241" s="42"/>
      <c r="GC241" s="42"/>
      <c r="GD241" s="42"/>
      <c r="GE241" s="5"/>
      <c r="GF241" s="5"/>
      <c r="GG241" s="5"/>
      <c r="GH241" s="5"/>
      <c r="GI241" s="5"/>
      <c r="GJ241" s="5"/>
      <c r="GK241" s="5"/>
      <c r="GL241" s="5"/>
      <c r="GM241" s="5"/>
    </row>
    <row r="242" spans="1:195" ht="15.75" x14ac:dyDescent="0.25">
      <c r="A242" s="3" t="s">
        <v>394</v>
      </c>
      <c r="B242" s="41" t="s">
        <v>584</v>
      </c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3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  <c r="DB242" s="42"/>
      <c r="DC242" s="42"/>
      <c r="DD242" s="42"/>
      <c r="DE242" s="42"/>
      <c r="DF242" s="42"/>
      <c r="DG242" s="42"/>
      <c r="DH242" s="42"/>
      <c r="DI242" s="42"/>
      <c r="DJ242" s="42"/>
      <c r="DK242" s="42"/>
      <c r="DL242" s="42"/>
      <c r="DM242" s="42"/>
      <c r="DN242" s="42"/>
      <c r="DO242" s="42"/>
      <c r="DP242" s="42"/>
      <c r="DQ242" s="42"/>
      <c r="DR242" s="42"/>
      <c r="DS242" s="42"/>
      <c r="DT242" s="42"/>
      <c r="DU242" s="42"/>
      <c r="DV242" s="42"/>
      <c r="DW242" s="42"/>
      <c r="DX242" s="42"/>
      <c r="DY242" s="42"/>
      <c r="DZ242" s="42"/>
      <c r="EA242" s="42"/>
      <c r="EB242" s="42"/>
      <c r="EC242" s="42"/>
      <c r="ED242" s="42"/>
      <c r="EE242" s="42"/>
      <c r="EF242" s="42"/>
      <c r="EG242" s="42"/>
      <c r="EH242" s="42"/>
      <c r="EI242" s="42"/>
      <c r="EJ242" s="42"/>
      <c r="EK242" s="42"/>
      <c r="EL242" s="42"/>
      <c r="EM242" s="42"/>
      <c r="EN242" s="42"/>
      <c r="EO242" s="42"/>
      <c r="EP242" s="42"/>
      <c r="EQ242" s="42"/>
      <c r="ER242" s="42"/>
      <c r="ES242" s="42"/>
      <c r="ET242" s="42"/>
      <c r="EU242" s="42"/>
      <c r="EV242" s="42"/>
      <c r="EW242" s="42"/>
      <c r="EX242" s="42"/>
      <c r="EY242" s="42"/>
      <c r="EZ242" s="42"/>
      <c r="FA242" s="42"/>
      <c r="FB242" s="42"/>
      <c r="FC242" s="42"/>
      <c r="FD242" s="42"/>
      <c r="FE242" s="42"/>
      <c r="FF242" s="42"/>
      <c r="FG242" s="42"/>
      <c r="FH242" s="42"/>
      <c r="FI242" s="42"/>
      <c r="FJ242" s="42"/>
      <c r="FK242" s="42"/>
      <c r="FL242" s="42"/>
      <c r="FM242" s="42"/>
      <c r="FN242" s="42"/>
      <c r="FO242" s="42"/>
      <c r="FP242" s="42"/>
      <c r="FQ242" s="42"/>
      <c r="FR242" s="42"/>
      <c r="FS242" s="42"/>
      <c r="FT242" s="42"/>
      <c r="FU242" s="42"/>
      <c r="FV242" s="42"/>
      <c r="FW242" s="42"/>
      <c r="FX242" s="42"/>
      <c r="FY242" s="42"/>
      <c r="FZ242" s="5"/>
      <c r="GA242" s="42"/>
      <c r="GB242" s="42"/>
      <c r="GC242" s="42"/>
      <c r="GD242" s="42"/>
      <c r="GE242" s="5"/>
      <c r="GF242" s="5"/>
      <c r="GG242" s="5"/>
      <c r="GH242" s="5"/>
      <c r="GI242" s="5"/>
      <c r="GJ242" s="5"/>
      <c r="GK242" s="5"/>
      <c r="GL242" s="5"/>
      <c r="GM242" s="5"/>
    </row>
    <row r="243" spans="1:195" x14ac:dyDescent="0.2">
      <c r="A243" s="3" t="s">
        <v>585</v>
      </c>
      <c r="B243" s="2" t="s">
        <v>586</v>
      </c>
      <c r="C243" s="61">
        <f t="shared" ref="C243:BN243" si="301">C43</f>
        <v>2.6079999999999999E-2</v>
      </c>
      <c r="D243" s="61">
        <f t="shared" si="301"/>
        <v>2.7E-2</v>
      </c>
      <c r="E243" s="61">
        <f t="shared" si="301"/>
        <v>2.4688000000000002E-2</v>
      </c>
      <c r="F243" s="61">
        <f t="shared" si="301"/>
        <v>2.6262000000000001E-2</v>
      </c>
      <c r="G243" s="61">
        <f t="shared" si="301"/>
        <v>2.2284999999999999E-2</v>
      </c>
      <c r="H243" s="61">
        <f t="shared" si="301"/>
        <v>2.7E-2</v>
      </c>
      <c r="I243" s="61">
        <f t="shared" si="301"/>
        <v>2.7E-2</v>
      </c>
      <c r="J243" s="61">
        <f t="shared" si="301"/>
        <v>2.7E-2</v>
      </c>
      <c r="K243" s="61">
        <f t="shared" si="301"/>
        <v>2.7E-2</v>
      </c>
      <c r="L243" s="61">
        <f t="shared" si="301"/>
        <v>2.1895000000000001E-2</v>
      </c>
      <c r="M243" s="61">
        <f t="shared" si="301"/>
        <v>2.0947E-2</v>
      </c>
      <c r="N243" s="61">
        <f t="shared" si="301"/>
        <v>2.5711999999999999E-2</v>
      </c>
      <c r="O243" s="61">
        <f t="shared" si="301"/>
        <v>2.5353000000000001E-2</v>
      </c>
      <c r="P243" s="61">
        <f t="shared" si="301"/>
        <v>2.7E-2</v>
      </c>
      <c r="Q243" s="61">
        <f t="shared" si="301"/>
        <v>2.6009999999999998E-2</v>
      </c>
      <c r="R243" s="61">
        <f t="shared" si="301"/>
        <v>2.3909E-2</v>
      </c>
      <c r="S243" s="61">
        <f t="shared" si="301"/>
        <v>2.1014000000000001E-2</v>
      </c>
      <c r="T243" s="61">
        <f t="shared" si="301"/>
        <v>1.9300999999999999E-2</v>
      </c>
      <c r="U243" s="61">
        <f t="shared" si="301"/>
        <v>1.8800999999999998E-2</v>
      </c>
      <c r="V243" s="61">
        <f t="shared" si="301"/>
        <v>2.7E-2</v>
      </c>
      <c r="W243" s="40">
        <f t="shared" si="301"/>
        <v>2.7E-2</v>
      </c>
      <c r="X243" s="61">
        <f t="shared" si="301"/>
        <v>1.0756E-2</v>
      </c>
      <c r="Y243" s="61">
        <f t="shared" si="301"/>
        <v>1.9498000000000001E-2</v>
      </c>
      <c r="Z243" s="61">
        <f t="shared" si="301"/>
        <v>1.8915000000000001E-2</v>
      </c>
      <c r="AA243" s="61">
        <f t="shared" si="301"/>
        <v>2.4995E-2</v>
      </c>
      <c r="AB243" s="61">
        <f t="shared" si="301"/>
        <v>2.5023E-2</v>
      </c>
      <c r="AC243" s="61">
        <f t="shared" si="301"/>
        <v>1.5982E-2</v>
      </c>
      <c r="AD243" s="61">
        <f t="shared" si="301"/>
        <v>1.4692999999999999E-2</v>
      </c>
      <c r="AE243" s="61">
        <f t="shared" si="301"/>
        <v>7.8139999999999998E-3</v>
      </c>
      <c r="AF243" s="61">
        <f t="shared" si="301"/>
        <v>6.6740000000000002E-3</v>
      </c>
      <c r="AG243" s="61">
        <f t="shared" si="301"/>
        <v>1.2759E-2</v>
      </c>
      <c r="AH243" s="61">
        <f t="shared" si="301"/>
        <v>1.7122999999999999E-2</v>
      </c>
      <c r="AI243" s="61">
        <f t="shared" si="301"/>
        <v>2.7E-2</v>
      </c>
      <c r="AJ243" s="61">
        <f t="shared" si="301"/>
        <v>1.8787999999999999E-2</v>
      </c>
      <c r="AK243" s="61">
        <f t="shared" si="301"/>
        <v>1.6279999999999999E-2</v>
      </c>
      <c r="AL243" s="61">
        <f t="shared" si="301"/>
        <v>2.7E-2</v>
      </c>
      <c r="AM243" s="61">
        <f t="shared" si="301"/>
        <v>1.6448999999999998E-2</v>
      </c>
      <c r="AN243" s="61">
        <f t="shared" si="301"/>
        <v>2.2903E-2</v>
      </c>
      <c r="AO243" s="61">
        <f t="shared" si="301"/>
        <v>2.2655999999999999E-2</v>
      </c>
      <c r="AP243" s="61">
        <f t="shared" si="301"/>
        <v>2.5541000000000001E-2</v>
      </c>
      <c r="AQ243" s="61">
        <f t="shared" si="301"/>
        <v>1.5559E-2</v>
      </c>
      <c r="AR243" s="61">
        <f t="shared" si="301"/>
        <v>2.5440000000000001E-2</v>
      </c>
      <c r="AS243" s="61">
        <f t="shared" si="301"/>
        <v>1.1618E-2</v>
      </c>
      <c r="AT243" s="61">
        <f t="shared" si="301"/>
        <v>2.6714000000000002E-2</v>
      </c>
      <c r="AU243" s="61">
        <f t="shared" si="301"/>
        <v>1.9188E-2</v>
      </c>
      <c r="AV243" s="61">
        <f t="shared" si="301"/>
        <v>2.5359E-2</v>
      </c>
      <c r="AW243" s="61">
        <f t="shared" si="301"/>
        <v>2.0596E-2</v>
      </c>
      <c r="AX243" s="61">
        <f t="shared" si="301"/>
        <v>1.6798E-2</v>
      </c>
      <c r="AY243" s="61">
        <f t="shared" si="301"/>
        <v>2.7E-2</v>
      </c>
      <c r="AZ243" s="61">
        <f t="shared" si="301"/>
        <v>1.8092E-2</v>
      </c>
      <c r="BA243" s="61">
        <f t="shared" si="301"/>
        <v>2.1894E-2</v>
      </c>
      <c r="BB243" s="61">
        <f t="shared" si="301"/>
        <v>1.9684E-2</v>
      </c>
      <c r="BC243" s="61">
        <f t="shared" si="301"/>
        <v>2.4025999999999999E-2</v>
      </c>
      <c r="BD243" s="61">
        <f t="shared" si="301"/>
        <v>2.7E-2</v>
      </c>
      <c r="BE243" s="61">
        <f t="shared" si="301"/>
        <v>2.2815999999999999E-2</v>
      </c>
      <c r="BF243" s="61">
        <f t="shared" si="301"/>
        <v>2.6952E-2</v>
      </c>
      <c r="BG243" s="61">
        <f t="shared" si="301"/>
        <v>2.7E-2</v>
      </c>
      <c r="BH243" s="61">
        <f t="shared" si="301"/>
        <v>2.1419000000000001E-2</v>
      </c>
      <c r="BI243" s="61">
        <f t="shared" si="301"/>
        <v>8.4329999999999995E-3</v>
      </c>
      <c r="BJ243" s="61">
        <f t="shared" si="301"/>
        <v>2.3164000000000001E-2</v>
      </c>
      <c r="BK243" s="61">
        <f t="shared" si="301"/>
        <v>2.4459000000000002E-2</v>
      </c>
      <c r="BL243" s="61">
        <f t="shared" si="301"/>
        <v>2.7E-2</v>
      </c>
      <c r="BM243" s="61">
        <f t="shared" si="301"/>
        <v>2.0833999999999998E-2</v>
      </c>
      <c r="BN243" s="61">
        <f t="shared" si="301"/>
        <v>2.7E-2</v>
      </c>
      <c r="BO243" s="61">
        <f t="shared" ref="BO243:DZ243" si="302">BO43</f>
        <v>1.5203E-2</v>
      </c>
      <c r="BP243" s="61">
        <f t="shared" si="302"/>
        <v>2.1701999999999999E-2</v>
      </c>
      <c r="BQ243" s="61">
        <f t="shared" si="302"/>
        <v>2.1759000000000001E-2</v>
      </c>
      <c r="BR243" s="61">
        <f t="shared" si="302"/>
        <v>4.7000000000000002E-3</v>
      </c>
      <c r="BS243" s="61">
        <f t="shared" si="302"/>
        <v>2.2309999999999999E-3</v>
      </c>
      <c r="BT243" s="61">
        <f t="shared" si="302"/>
        <v>4.0749999999999996E-3</v>
      </c>
      <c r="BU243" s="61">
        <f t="shared" si="302"/>
        <v>1.3811E-2</v>
      </c>
      <c r="BV243" s="61">
        <f t="shared" si="302"/>
        <v>1.1775000000000001E-2</v>
      </c>
      <c r="BW243" s="61">
        <f t="shared" si="302"/>
        <v>1.55E-2</v>
      </c>
      <c r="BX243" s="61">
        <f t="shared" si="302"/>
        <v>1.6598999999999999E-2</v>
      </c>
      <c r="BY243" s="61">
        <f t="shared" si="302"/>
        <v>2.3781E-2</v>
      </c>
      <c r="BZ243" s="61">
        <f t="shared" si="302"/>
        <v>2.6311999999999999E-2</v>
      </c>
      <c r="CA243" s="61">
        <f t="shared" si="302"/>
        <v>2.3040999999999999E-2</v>
      </c>
      <c r="CB243" s="61">
        <f t="shared" si="302"/>
        <v>2.6252000000000001E-2</v>
      </c>
      <c r="CC243" s="61">
        <f t="shared" si="302"/>
        <v>2.2199E-2</v>
      </c>
      <c r="CD243" s="61">
        <f t="shared" si="302"/>
        <v>1.9519999999999999E-2</v>
      </c>
      <c r="CE243" s="61">
        <f t="shared" si="302"/>
        <v>2.7E-2</v>
      </c>
      <c r="CF243" s="61">
        <f t="shared" si="302"/>
        <v>2.2463E-2</v>
      </c>
      <c r="CG243" s="61">
        <f t="shared" si="302"/>
        <v>2.7E-2</v>
      </c>
      <c r="CH243" s="61">
        <f t="shared" si="302"/>
        <v>2.2187999999999999E-2</v>
      </c>
      <c r="CI243" s="61">
        <f t="shared" si="302"/>
        <v>2.418E-2</v>
      </c>
      <c r="CJ243" s="61">
        <f t="shared" si="302"/>
        <v>2.3469E-2</v>
      </c>
      <c r="CK243" s="61">
        <f t="shared" si="302"/>
        <v>6.6010000000000001E-3</v>
      </c>
      <c r="CL243" s="61">
        <f t="shared" si="302"/>
        <v>8.2290000000000002E-3</v>
      </c>
      <c r="CM243" s="61">
        <f t="shared" si="302"/>
        <v>2.274E-3</v>
      </c>
      <c r="CN243" s="61">
        <f t="shared" si="302"/>
        <v>2.7E-2</v>
      </c>
      <c r="CO243" s="61">
        <f t="shared" si="302"/>
        <v>2.2360000000000001E-2</v>
      </c>
      <c r="CP243" s="61">
        <f t="shared" si="302"/>
        <v>2.0549000000000001E-2</v>
      </c>
      <c r="CQ243" s="61">
        <f t="shared" si="302"/>
        <v>1.2427000000000001E-2</v>
      </c>
      <c r="CR243" s="61">
        <f t="shared" si="302"/>
        <v>1.6800000000000001E-3</v>
      </c>
      <c r="CS243" s="61">
        <f t="shared" si="302"/>
        <v>2.2658000000000001E-2</v>
      </c>
      <c r="CT243" s="61">
        <f t="shared" si="302"/>
        <v>8.5199999999999998E-3</v>
      </c>
      <c r="CU243" s="61">
        <f t="shared" si="302"/>
        <v>1.9616000000000001E-2</v>
      </c>
      <c r="CV243" s="61">
        <f t="shared" si="302"/>
        <v>1.0978999999999999E-2</v>
      </c>
      <c r="CW243" s="61">
        <f t="shared" si="302"/>
        <v>2.4152E-2</v>
      </c>
      <c r="CX243" s="61">
        <f t="shared" si="302"/>
        <v>2.1824E-2</v>
      </c>
      <c r="CY243" s="61">
        <f t="shared" si="302"/>
        <v>2.7E-2</v>
      </c>
      <c r="CZ243" s="61">
        <f t="shared" si="302"/>
        <v>2.6651000000000001E-2</v>
      </c>
      <c r="DA243" s="61">
        <f t="shared" si="302"/>
        <v>2.7E-2</v>
      </c>
      <c r="DB243" s="61">
        <f t="shared" si="302"/>
        <v>2.7E-2</v>
      </c>
      <c r="DC243" s="61">
        <f t="shared" si="302"/>
        <v>1.7417999999999999E-2</v>
      </c>
      <c r="DD243" s="61">
        <f t="shared" si="302"/>
        <v>3.8210000000000002E-3</v>
      </c>
      <c r="DE243" s="61">
        <f t="shared" si="302"/>
        <v>1.145E-2</v>
      </c>
      <c r="DF243" s="61">
        <f t="shared" si="302"/>
        <v>2.4213999999999999E-2</v>
      </c>
      <c r="DG243" s="61">
        <f t="shared" si="302"/>
        <v>2.0452999999999999E-2</v>
      </c>
      <c r="DH243" s="61">
        <f t="shared" si="302"/>
        <v>2.0516E-2</v>
      </c>
      <c r="DI243" s="61">
        <f t="shared" si="302"/>
        <v>1.8845000000000001E-2</v>
      </c>
      <c r="DJ243" s="61">
        <f t="shared" si="302"/>
        <v>2.0882999999999999E-2</v>
      </c>
      <c r="DK243" s="61">
        <f t="shared" si="302"/>
        <v>1.5657999999999998E-2</v>
      </c>
      <c r="DL243" s="61">
        <f t="shared" si="302"/>
        <v>2.1967E-2</v>
      </c>
      <c r="DM243" s="61">
        <f t="shared" si="302"/>
        <v>1.9899E-2</v>
      </c>
      <c r="DN243" s="61">
        <v>2.7E-2</v>
      </c>
      <c r="DO243" s="61">
        <f t="shared" si="302"/>
        <v>2.7E-2</v>
      </c>
      <c r="DP243" s="61">
        <f t="shared" si="302"/>
        <v>2.7E-2</v>
      </c>
      <c r="DQ243" s="61">
        <f t="shared" si="302"/>
        <v>2.5884999999999998E-2</v>
      </c>
      <c r="DR243" s="61">
        <f t="shared" si="302"/>
        <v>2.4417000000000001E-2</v>
      </c>
      <c r="DS243" s="61">
        <f t="shared" si="302"/>
        <v>2.5923999999999999E-2</v>
      </c>
      <c r="DT243" s="61">
        <f t="shared" si="302"/>
        <v>2.1728999999999998E-2</v>
      </c>
      <c r="DU243" s="61">
        <f t="shared" si="302"/>
        <v>2.7E-2</v>
      </c>
      <c r="DV243" s="61">
        <f t="shared" si="302"/>
        <v>2.7E-2</v>
      </c>
      <c r="DW243" s="61">
        <f t="shared" si="302"/>
        <v>2.1996999999999999E-2</v>
      </c>
      <c r="DX243" s="61">
        <f t="shared" si="302"/>
        <v>1.8931E-2</v>
      </c>
      <c r="DY243" s="61">
        <f t="shared" si="302"/>
        <v>1.2928E-2</v>
      </c>
      <c r="DZ243" s="61">
        <f t="shared" si="302"/>
        <v>1.7662000000000001E-2</v>
      </c>
      <c r="EA243" s="61">
        <f t="shared" ref="EA243:FU243" si="303">EA43</f>
        <v>1.2173E-2</v>
      </c>
      <c r="EB243" s="61">
        <f t="shared" si="303"/>
        <v>2.7E-2</v>
      </c>
      <c r="EC243" s="61">
        <f t="shared" si="303"/>
        <v>2.6620999999999999E-2</v>
      </c>
      <c r="ED243" s="61">
        <f t="shared" si="303"/>
        <v>4.4120000000000001E-3</v>
      </c>
      <c r="EE243" s="61">
        <f t="shared" si="303"/>
        <v>2.7E-2</v>
      </c>
      <c r="EF243" s="61">
        <f t="shared" si="303"/>
        <v>1.9595000000000001E-2</v>
      </c>
      <c r="EG243" s="61">
        <f t="shared" si="303"/>
        <v>2.6536000000000001E-2</v>
      </c>
      <c r="EH243" s="61">
        <f t="shared" si="303"/>
        <v>2.5052999999999999E-2</v>
      </c>
      <c r="EI243" s="61">
        <f t="shared" si="303"/>
        <v>2.7E-2</v>
      </c>
      <c r="EJ243" s="61">
        <f t="shared" si="303"/>
        <v>2.7E-2</v>
      </c>
      <c r="EK243" s="61">
        <f t="shared" si="303"/>
        <v>5.7679999999999997E-3</v>
      </c>
      <c r="EL243" s="61">
        <f t="shared" si="303"/>
        <v>2.1159999999999998E-3</v>
      </c>
      <c r="EM243" s="61">
        <f t="shared" si="303"/>
        <v>1.6308E-2</v>
      </c>
      <c r="EN243" s="61">
        <f t="shared" si="303"/>
        <v>2.7E-2</v>
      </c>
      <c r="EO243" s="61">
        <f t="shared" si="303"/>
        <v>2.7E-2</v>
      </c>
      <c r="EP243" s="61">
        <f t="shared" si="303"/>
        <v>2.0586E-2</v>
      </c>
      <c r="EQ243" s="61">
        <f>EQ43</f>
        <v>1.0265E-2</v>
      </c>
      <c r="ER243" s="61">
        <f t="shared" si="303"/>
        <v>2.1283E-2</v>
      </c>
      <c r="ES243" s="61">
        <f t="shared" si="303"/>
        <v>2.3557999999999999E-2</v>
      </c>
      <c r="ET243" s="61">
        <f t="shared" si="303"/>
        <v>2.7E-2</v>
      </c>
      <c r="EU243" s="61">
        <f t="shared" si="303"/>
        <v>2.7E-2</v>
      </c>
      <c r="EV243" s="61">
        <f t="shared" si="303"/>
        <v>1.0965000000000001E-2</v>
      </c>
      <c r="EW243" s="61">
        <f t="shared" si="303"/>
        <v>6.0530000000000002E-3</v>
      </c>
      <c r="EX243" s="61">
        <f t="shared" si="303"/>
        <v>3.9100000000000003E-3</v>
      </c>
      <c r="EY243" s="61">
        <f t="shared" si="303"/>
        <v>2.7E-2</v>
      </c>
      <c r="EZ243" s="61">
        <f t="shared" si="303"/>
        <v>2.2942000000000001E-2</v>
      </c>
      <c r="FA243" s="61">
        <f t="shared" si="303"/>
        <v>1.0666E-2</v>
      </c>
      <c r="FB243" s="61">
        <f t="shared" si="303"/>
        <v>1.1505E-2</v>
      </c>
      <c r="FC243" s="61">
        <f t="shared" si="303"/>
        <v>2.2550000000000001E-2</v>
      </c>
      <c r="FD243" s="61">
        <f t="shared" si="303"/>
        <v>2.4438000000000001E-2</v>
      </c>
      <c r="FE243" s="61">
        <f t="shared" si="303"/>
        <v>1.4180999999999999E-2</v>
      </c>
      <c r="FF243" s="61">
        <f t="shared" si="303"/>
        <v>2.7E-2</v>
      </c>
      <c r="FG243" s="61">
        <f t="shared" si="303"/>
        <v>2.7E-2</v>
      </c>
      <c r="FH243" s="61">
        <f t="shared" si="303"/>
        <v>1.9772000000000001E-2</v>
      </c>
      <c r="FI243" s="61">
        <f t="shared" si="303"/>
        <v>6.1999999999999998E-3</v>
      </c>
      <c r="FJ243" s="61">
        <f t="shared" si="303"/>
        <v>1.9438E-2</v>
      </c>
      <c r="FK243" s="61">
        <f t="shared" si="303"/>
        <v>1.0845E-2</v>
      </c>
      <c r="FL243" s="61">
        <f t="shared" si="303"/>
        <v>2.7E-2</v>
      </c>
      <c r="FM243" s="61">
        <f t="shared" si="303"/>
        <v>1.8414E-2</v>
      </c>
      <c r="FN243" s="61">
        <f t="shared" si="303"/>
        <v>2.7E-2</v>
      </c>
      <c r="FO243" s="61">
        <f t="shared" si="303"/>
        <v>8.3470000000000003E-3</v>
      </c>
      <c r="FP243" s="61">
        <f t="shared" si="303"/>
        <v>1.2142999999999999E-2</v>
      </c>
      <c r="FQ243" s="61">
        <f t="shared" si="303"/>
        <v>1.6879999999999999E-2</v>
      </c>
      <c r="FR243" s="61">
        <f t="shared" si="303"/>
        <v>1.1565000000000001E-2</v>
      </c>
      <c r="FS243" s="61">
        <f t="shared" si="303"/>
        <v>1.8298999999999999E-2</v>
      </c>
      <c r="FT243" s="61">
        <f t="shared" si="303"/>
        <v>1.0773E-2</v>
      </c>
      <c r="FU243" s="61">
        <f t="shared" si="303"/>
        <v>1.8345E-2</v>
      </c>
      <c r="FV243" s="61">
        <f>FV43</f>
        <v>1.5032E-2</v>
      </c>
      <c r="FW243" s="61">
        <f>FW43</f>
        <v>2.1498E-2</v>
      </c>
      <c r="FX243" s="61">
        <f>FX43</f>
        <v>1.9675000000000002E-2</v>
      </c>
      <c r="FY243" s="116"/>
      <c r="FZ243" s="42"/>
      <c r="GA243" s="42"/>
      <c r="GB243" s="42"/>
      <c r="GC243" s="42"/>
      <c r="GD243" s="42"/>
      <c r="GE243" s="5"/>
      <c r="GF243" s="5"/>
      <c r="GG243" s="5"/>
      <c r="GH243" s="5"/>
      <c r="GI243" s="5"/>
      <c r="GJ243" s="5"/>
      <c r="GK243" s="5"/>
      <c r="GL243" s="5"/>
      <c r="GM243" s="5"/>
    </row>
    <row r="244" spans="1:195" x14ac:dyDescent="0.2">
      <c r="A244" s="44"/>
      <c r="B244" s="2" t="s">
        <v>587</v>
      </c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40"/>
      <c r="X244" s="61"/>
      <c r="Y244" s="61"/>
      <c r="Z244" s="61"/>
      <c r="AA244" s="61"/>
      <c r="AB244" s="61"/>
      <c r="AC244" s="61"/>
      <c r="AD244" s="61"/>
      <c r="AE244" s="61"/>
      <c r="AF244" s="61"/>
      <c r="AG244" s="61"/>
      <c r="AH244" s="61"/>
      <c r="AI244" s="61"/>
      <c r="AJ244" s="61"/>
      <c r="AK244" s="61"/>
      <c r="AL244" s="61"/>
      <c r="AM244" s="61"/>
      <c r="AN244" s="61"/>
      <c r="AO244" s="61"/>
      <c r="AP244" s="61"/>
      <c r="AQ244" s="61"/>
      <c r="AR244" s="61"/>
      <c r="AS244" s="61"/>
      <c r="AT244" s="61"/>
      <c r="AU244" s="61"/>
      <c r="AV244" s="61"/>
      <c r="AW244" s="61"/>
      <c r="AX244" s="61"/>
      <c r="AY244" s="61"/>
      <c r="AZ244" s="61"/>
      <c r="BA244" s="61"/>
      <c r="BB244" s="61"/>
      <c r="BC244" s="61"/>
      <c r="BD244" s="61"/>
      <c r="BE244" s="61"/>
      <c r="BF244" s="61"/>
      <c r="BG244" s="61"/>
      <c r="BH244" s="61"/>
      <c r="BI244" s="61"/>
      <c r="BJ244" s="61"/>
      <c r="BK244" s="61"/>
      <c r="BL244" s="61"/>
      <c r="BM244" s="61"/>
      <c r="BN244" s="61"/>
      <c r="BO244" s="61"/>
      <c r="BP244" s="61"/>
      <c r="BQ244" s="61"/>
      <c r="BR244" s="61"/>
      <c r="BS244" s="61"/>
      <c r="BT244" s="61"/>
      <c r="BU244" s="61"/>
      <c r="BV244" s="61"/>
      <c r="BW244" s="61"/>
      <c r="BX244" s="61"/>
      <c r="BY244" s="61"/>
      <c r="BZ244" s="61"/>
      <c r="CA244" s="61"/>
      <c r="CB244" s="61"/>
      <c r="CC244" s="61"/>
      <c r="CD244" s="61"/>
      <c r="CE244" s="61"/>
      <c r="CF244" s="61"/>
      <c r="CG244" s="61"/>
      <c r="CH244" s="61"/>
      <c r="CI244" s="61"/>
      <c r="CJ244" s="61"/>
      <c r="CK244" s="61"/>
      <c r="CL244" s="61"/>
      <c r="CM244" s="61"/>
      <c r="CN244" s="61"/>
      <c r="CO244" s="61"/>
      <c r="CP244" s="61"/>
      <c r="CQ244" s="61"/>
      <c r="CR244" s="61"/>
      <c r="CS244" s="61"/>
      <c r="CT244" s="61"/>
      <c r="CU244" s="61"/>
      <c r="CV244" s="61"/>
      <c r="CW244" s="61"/>
      <c r="CX244" s="61"/>
      <c r="CY244" s="61"/>
      <c r="CZ244" s="61"/>
      <c r="DA244" s="61"/>
      <c r="DB244" s="61"/>
      <c r="DC244" s="61"/>
      <c r="DD244" s="61"/>
      <c r="DE244" s="61"/>
      <c r="DF244" s="61"/>
      <c r="DG244" s="61"/>
      <c r="DH244" s="61"/>
      <c r="DI244" s="61"/>
      <c r="DJ244" s="61"/>
      <c r="DK244" s="61"/>
      <c r="DL244" s="61"/>
      <c r="DM244" s="61"/>
      <c r="DN244" s="61"/>
      <c r="DO244" s="61"/>
      <c r="DP244" s="61"/>
      <c r="DQ244" s="61"/>
      <c r="DR244" s="61"/>
      <c r="DS244" s="61"/>
      <c r="DT244" s="61"/>
      <c r="DU244" s="61"/>
      <c r="DV244" s="61"/>
      <c r="DW244" s="61"/>
      <c r="DX244" s="61"/>
      <c r="DY244" s="61"/>
      <c r="DZ244" s="61"/>
      <c r="EA244" s="61"/>
      <c r="EB244" s="61"/>
      <c r="EC244" s="61"/>
      <c r="ED244" s="61"/>
      <c r="EE244" s="61"/>
      <c r="EF244" s="61"/>
      <c r="EG244" s="61"/>
      <c r="EH244" s="61"/>
      <c r="EI244" s="61"/>
      <c r="EJ244" s="61"/>
      <c r="EK244" s="61"/>
      <c r="EL244" s="61"/>
      <c r="EM244" s="61"/>
      <c r="EN244" s="61"/>
      <c r="EO244" s="61"/>
      <c r="EP244" s="61"/>
      <c r="EQ244" s="61"/>
      <c r="ER244" s="61"/>
      <c r="ES244" s="61"/>
      <c r="ET244" s="61"/>
      <c r="EU244" s="61"/>
      <c r="EV244" s="61"/>
      <c r="EW244" s="61"/>
      <c r="EX244" s="61"/>
      <c r="EY244" s="61"/>
      <c r="EZ244" s="61"/>
      <c r="FA244" s="61"/>
      <c r="FB244" s="61"/>
      <c r="FC244" s="61"/>
      <c r="FD244" s="61"/>
      <c r="FE244" s="61"/>
      <c r="FF244" s="61"/>
      <c r="FG244" s="61"/>
      <c r="FH244" s="61"/>
      <c r="FI244" s="61"/>
      <c r="FJ244" s="61"/>
      <c r="FK244" s="61"/>
      <c r="FL244" s="61"/>
      <c r="FM244" s="61"/>
      <c r="FN244" s="61"/>
      <c r="FO244" s="61"/>
      <c r="FP244" s="61"/>
      <c r="FQ244" s="61"/>
      <c r="FR244" s="61"/>
      <c r="FS244" s="61"/>
      <c r="FT244" s="61"/>
      <c r="FU244" s="61"/>
      <c r="FV244" s="61"/>
      <c r="FW244" s="61"/>
      <c r="FX244" s="61"/>
      <c r="FY244" s="42"/>
      <c r="FZ244" s="42"/>
      <c r="GA244" s="42"/>
      <c r="GB244" s="42"/>
      <c r="GC244" s="42"/>
      <c r="GD244" s="42"/>
      <c r="GE244" s="44"/>
      <c r="GF244" s="44"/>
      <c r="GG244" s="5"/>
      <c r="GH244" s="5"/>
      <c r="GI244" s="5"/>
      <c r="GJ244" s="5"/>
      <c r="GK244" s="5"/>
      <c r="GL244" s="5"/>
      <c r="GM244" s="5"/>
    </row>
    <row r="245" spans="1:195" x14ac:dyDescent="0.2">
      <c r="A245" s="3" t="s">
        <v>588</v>
      </c>
      <c r="B245" s="2" t="s">
        <v>589</v>
      </c>
      <c r="C245" s="61">
        <f t="shared" ref="C245:BN245" si="304">TRUNC((C240-(C101*C38)-C41)/C42,6)</f>
        <v>0.12951799999999999</v>
      </c>
      <c r="D245" s="61">
        <f t="shared" si="304"/>
        <v>0.185477</v>
      </c>
      <c r="E245" s="61">
        <f t="shared" si="304"/>
        <v>0.106321</v>
      </c>
      <c r="F245" s="61">
        <f t="shared" si="304"/>
        <v>0.145616</v>
      </c>
      <c r="G245" s="61">
        <f t="shared" si="304"/>
        <v>8.4207000000000004E-2</v>
      </c>
      <c r="H245" s="61">
        <f t="shared" si="304"/>
        <v>8.4379999999999997E-2</v>
      </c>
      <c r="I245" s="61">
        <f t="shared" si="304"/>
        <v>0.18992899999999999</v>
      </c>
      <c r="J245" s="61">
        <f t="shared" si="304"/>
        <v>0.12753300000000001</v>
      </c>
      <c r="K245" s="61">
        <f t="shared" si="304"/>
        <v>0.11536</v>
      </c>
      <c r="L245" s="61">
        <f t="shared" si="304"/>
        <v>5.3436999999999998E-2</v>
      </c>
      <c r="M245" s="61">
        <f t="shared" si="304"/>
        <v>8.8279999999999997E-2</v>
      </c>
      <c r="N245" s="61">
        <f t="shared" si="304"/>
        <v>8.7963E-2</v>
      </c>
      <c r="O245" s="61">
        <f t="shared" si="304"/>
        <v>8.4911E-2</v>
      </c>
      <c r="P245" s="61">
        <f t="shared" si="304"/>
        <v>9.3301999999999996E-2</v>
      </c>
      <c r="Q245" s="61">
        <f t="shared" si="304"/>
        <v>0.16806599999999999</v>
      </c>
      <c r="R245" s="61">
        <f t="shared" si="304"/>
        <v>9.6783999999999995E-2</v>
      </c>
      <c r="S245" s="61">
        <f t="shared" si="304"/>
        <v>3.8383E-2</v>
      </c>
      <c r="T245" s="61">
        <f t="shared" si="304"/>
        <v>7.2187000000000001E-2</v>
      </c>
      <c r="U245" s="61">
        <f t="shared" si="304"/>
        <v>8.5632E-2</v>
      </c>
      <c r="V245" s="61">
        <f t="shared" si="304"/>
        <v>0.124876</v>
      </c>
      <c r="W245" s="61">
        <f t="shared" si="304"/>
        <v>0.36985099999999999</v>
      </c>
      <c r="X245" s="61">
        <f t="shared" si="304"/>
        <v>6.0560000000000003E-2</v>
      </c>
      <c r="Y245" s="61">
        <f t="shared" si="304"/>
        <v>8.0271999999999996E-2</v>
      </c>
      <c r="Z245" s="61">
        <f t="shared" si="304"/>
        <v>0.141375</v>
      </c>
      <c r="AA245" s="61">
        <f t="shared" si="304"/>
        <v>8.3037E-2</v>
      </c>
      <c r="AB245" s="61">
        <f t="shared" si="304"/>
        <v>4.4604999999999999E-2</v>
      </c>
      <c r="AC245" s="61">
        <f t="shared" si="304"/>
        <v>3.9914999999999999E-2</v>
      </c>
      <c r="AD245" s="61">
        <f t="shared" si="304"/>
        <v>4.061E-2</v>
      </c>
      <c r="AE245" s="61">
        <f t="shared" si="304"/>
        <v>2.5485000000000001E-2</v>
      </c>
      <c r="AF245" s="61">
        <f t="shared" si="304"/>
        <v>2.1402000000000001E-2</v>
      </c>
      <c r="AG245" s="61">
        <f t="shared" si="304"/>
        <v>1.1842999999999999E-2</v>
      </c>
      <c r="AH245" s="61">
        <f t="shared" si="304"/>
        <v>0.29586800000000002</v>
      </c>
      <c r="AI245" s="61">
        <f t="shared" si="304"/>
        <v>0.452316</v>
      </c>
      <c r="AJ245" s="61">
        <f t="shared" si="304"/>
        <v>9.7035999999999997E-2</v>
      </c>
      <c r="AK245" s="61">
        <f t="shared" si="304"/>
        <v>3.8848000000000001E-2</v>
      </c>
      <c r="AL245" s="61">
        <f t="shared" si="304"/>
        <v>4.3815E-2</v>
      </c>
      <c r="AM245" s="61">
        <f t="shared" si="304"/>
        <v>0.111827</v>
      </c>
      <c r="AN245" s="61">
        <f t="shared" si="304"/>
        <v>3.6555999999999998E-2</v>
      </c>
      <c r="AO245" s="61">
        <f t="shared" si="304"/>
        <v>8.3224999999999993E-2</v>
      </c>
      <c r="AP245" s="61">
        <f t="shared" si="304"/>
        <v>6.139E-2</v>
      </c>
      <c r="AQ245" s="61">
        <f t="shared" si="304"/>
        <v>2.6096999999999999E-2</v>
      </c>
      <c r="AR245" s="61">
        <f t="shared" si="304"/>
        <v>9.7277000000000002E-2</v>
      </c>
      <c r="AS245" s="61">
        <f t="shared" si="304"/>
        <v>1.9491999999999999E-2</v>
      </c>
      <c r="AT245" s="61">
        <f t="shared" si="304"/>
        <v>0.119815</v>
      </c>
      <c r="AU245" s="61">
        <f t="shared" si="304"/>
        <v>0.11988699999999999</v>
      </c>
      <c r="AV245" s="61">
        <f t="shared" si="304"/>
        <v>0.23454700000000001</v>
      </c>
      <c r="AW245" s="61">
        <f t="shared" si="304"/>
        <v>0.155527</v>
      </c>
      <c r="AX245" s="61">
        <f t="shared" si="304"/>
        <v>5.1714000000000003E-2</v>
      </c>
      <c r="AY245" s="61">
        <f t="shared" si="304"/>
        <v>0.23005300000000001</v>
      </c>
      <c r="AZ245" s="61">
        <f t="shared" si="304"/>
        <v>0.14526500000000001</v>
      </c>
      <c r="BA245" s="61">
        <f t="shared" si="304"/>
        <v>0.21551999999999999</v>
      </c>
      <c r="BB245" s="61">
        <f t="shared" si="304"/>
        <v>0.41876099999999999</v>
      </c>
      <c r="BC245" s="61">
        <f t="shared" si="304"/>
        <v>9.6574999999999994E-2</v>
      </c>
      <c r="BD245" s="61">
        <f t="shared" si="304"/>
        <v>8.4278000000000006E-2</v>
      </c>
      <c r="BE245" s="61">
        <f t="shared" si="304"/>
        <v>9.8901000000000003E-2</v>
      </c>
      <c r="BF245" s="61">
        <f t="shared" si="304"/>
        <v>0.12515999999999999</v>
      </c>
      <c r="BG245" s="61">
        <f t="shared" si="304"/>
        <v>0.28704800000000003</v>
      </c>
      <c r="BH245" s="61">
        <f t="shared" si="304"/>
        <v>0.14133100000000001</v>
      </c>
      <c r="BI245" s="61">
        <f t="shared" si="304"/>
        <v>7.2677000000000005E-2</v>
      </c>
      <c r="BJ245" s="61">
        <f t="shared" si="304"/>
        <v>9.6793000000000004E-2</v>
      </c>
      <c r="BK245" s="61">
        <f t="shared" si="304"/>
        <v>0.158308</v>
      </c>
      <c r="BL245" s="61">
        <f t="shared" si="304"/>
        <v>0.74652700000000005</v>
      </c>
      <c r="BM245" s="61">
        <f t="shared" si="304"/>
        <v>0.214225</v>
      </c>
      <c r="BN245" s="61">
        <f t="shared" si="304"/>
        <v>0.117882</v>
      </c>
      <c r="BO245" s="61">
        <f t="shared" ref="BO245:DZ245" si="305">TRUNC((BO240-(BO101*BO38)-BO41)/BO42,6)</f>
        <v>7.3162000000000005E-2</v>
      </c>
      <c r="BP245" s="61">
        <f t="shared" si="305"/>
        <v>4.2078999999999998E-2</v>
      </c>
      <c r="BQ245" s="61">
        <f t="shared" si="305"/>
        <v>4.1723999999999997E-2</v>
      </c>
      <c r="BR245" s="61">
        <f t="shared" si="305"/>
        <v>2.147E-2</v>
      </c>
      <c r="BS245" s="61">
        <f t="shared" si="305"/>
        <v>6.6400000000000001E-3</v>
      </c>
      <c r="BT245" s="61">
        <f t="shared" si="305"/>
        <v>1.1232000000000001E-2</v>
      </c>
      <c r="BU245" s="61">
        <f t="shared" si="305"/>
        <v>1.5934E-2</v>
      </c>
      <c r="BV245" s="61">
        <f t="shared" si="305"/>
        <v>1.6535999999999999E-2</v>
      </c>
      <c r="BW245" s="61">
        <f t="shared" si="305"/>
        <v>2.2727000000000001E-2</v>
      </c>
      <c r="BX245" s="61">
        <f t="shared" si="305"/>
        <v>2.0787E-2</v>
      </c>
      <c r="BY245" s="61">
        <f t="shared" si="305"/>
        <v>5.6406999999999999E-2</v>
      </c>
      <c r="BZ245" s="61">
        <f t="shared" si="305"/>
        <v>6.7089999999999997E-2</v>
      </c>
      <c r="CA245" s="61">
        <f t="shared" si="305"/>
        <v>5.3197000000000001E-2</v>
      </c>
      <c r="CB245" s="61">
        <f t="shared" si="305"/>
        <v>8.5688E-2</v>
      </c>
      <c r="CC245" s="61">
        <f t="shared" si="305"/>
        <v>8.8430999999999996E-2</v>
      </c>
      <c r="CD245" s="61">
        <f t="shared" si="305"/>
        <v>5.4803999999999999E-2</v>
      </c>
      <c r="CE245" s="61">
        <f t="shared" si="305"/>
        <v>9.0509000000000006E-2</v>
      </c>
      <c r="CF245" s="61">
        <f t="shared" si="305"/>
        <v>0.10910300000000001</v>
      </c>
      <c r="CG245" s="61">
        <f t="shared" si="305"/>
        <v>0.13126099999999999</v>
      </c>
      <c r="CH245" s="61">
        <f t="shared" si="305"/>
        <v>0.109981</v>
      </c>
      <c r="CI245" s="61">
        <f t="shared" si="305"/>
        <v>7.3090000000000002E-2</v>
      </c>
      <c r="CJ245" s="61">
        <f t="shared" si="305"/>
        <v>6.2183000000000002E-2</v>
      </c>
      <c r="CK245" s="61">
        <f t="shared" si="305"/>
        <v>2.3595999999999999E-2</v>
      </c>
      <c r="CL245" s="61">
        <f t="shared" si="305"/>
        <v>3.5763999999999997E-2</v>
      </c>
      <c r="CM245" s="61">
        <f t="shared" si="305"/>
        <v>1.2161E-2</v>
      </c>
      <c r="CN245" s="61">
        <f t="shared" si="305"/>
        <v>8.3263000000000004E-2</v>
      </c>
      <c r="CO245" s="61">
        <f t="shared" si="305"/>
        <v>8.3075999999999997E-2</v>
      </c>
      <c r="CP245" s="61">
        <f t="shared" si="305"/>
        <v>2.3543999999999999E-2</v>
      </c>
      <c r="CQ245" s="61">
        <f t="shared" si="305"/>
        <v>8.5859000000000005E-2</v>
      </c>
      <c r="CR245" s="61">
        <f t="shared" si="305"/>
        <v>9.3819999999999997E-3</v>
      </c>
      <c r="CS245" s="61">
        <f t="shared" si="305"/>
        <v>7.4872999999999995E-2</v>
      </c>
      <c r="CT245" s="61">
        <f t="shared" si="305"/>
        <v>3.4285000000000003E-2</v>
      </c>
      <c r="CU245" s="61">
        <f t="shared" si="305"/>
        <v>0.23545199999999999</v>
      </c>
      <c r="CV245" s="61">
        <f t="shared" si="305"/>
        <v>5.5997999999999999E-2</v>
      </c>
      <c r="CW245" s="61">
        <f t="shared" si="305"/>
        <v>3.9619000000000001E-2</v>
      </c>
      <c r="CX245" s="61">
        <f t="shared" si="305"/>
        <v>8.6906999999999998E-2</v>
      </c>
      <c r="CY245" s="61">
        <f t="shared" si="305"/>
        <v>0.17996899999999999</v>
      </c>
      <c r="CZ245" s="61">
        <f t="shared" si="305"/>
        <v>9.3737000000000001E-2</v>
      </c>
      <c r="DA245" s="61">
        <f t="shared" si="305"/>
        <v>0.25431599999999999</v>
      </c>
      <c r="DB245" s="61">
        <f t="shared" si="305"/>
        <v>0.190329</v>
      </c>
      <c r="DC245" s="61">
        <f t="shared" si="305"/>
        <v>3.4234000000000001E-2</v>
      </c>
      <c r="DD245" s="61">
        <f t="shared" si="305"/>
        <v>3.3279999999999998E-3</v>
      </c>
      <c r="DE245" s="61">
        <f t="shared" si="305"/>
        <v>1.6747000000000001E-2</v>
      </c>
      <c r="DF245" s="61">
        <f t="shared" si="305"/>
        <v>8.8783000000000001E-2</v>
      </c>
      <c r="DG245" s="61">
        <f t="shared" si="305"/>
        <v>3.4862999999999998E-2</v>
      </c>
      <c r="DH245" s="61">
        <f t="shared" si="305"/>
        <v>3.2079000000000003E-2</v>
      </c>
      <c r="DI245" s="61">
        <f t="shared" si="305"/>
        <v>3.6035999999999999E-2</v>
      </c>
      <c r="DJ245" s="61">
        <f t="shared" si="305"/>
        <v>9.4858999999999999E-2</v>
      </c>
      <c r="DK245" s="61">
        <f t="shared" si="305"/>
        <v>6.9375999999999993E-2</v>
      </c>
      <c r="DL245" s="61">
        <f t="shared" si="305"/>
        <v>8.5115999999999997E-2</v>
      </c>
      <c r="DM245" s="61">
        <f t="shared" si="305"/>
        <v>7.2656999999999999E-2</v>
      </c>
      <c r="DN245" s="61">
        <f t="shared" si="305"/>
        <v>6.0359999999999997E-2</v>
      </c>
      <c r="DO245" s="61">
        <f t="shared" si="305"/>
        <v>0.111746</v>
      </c>
      <c r="DP245" s="61">
        <f t="shared" si="305"/>
        <v>0.175869</v>
      </c>
      <c r="DQ245" s="61">
        <f t="shared" si="305"/>
        <v>8.5902999999999993E-2</v>
      </c>
      <c r="DR245" s="61">
        <f t="shared" si="305"/>
        <v>0.18050099999999999</v>
      </c>
      <c r="DS245" s="61">
        <f t="shared" si="305"/>
        <v>0.21666199999999999</v>
      </c>
      <c r="DT245" s="61">
        <f t="shared" si="305"/>
        <v>0.29069600000000001</v>
      </c>
      <c r="DU245" s="61">
        <f t="shared" si="305"/>
        <v>0.19406000000000001</v>
      </c>
      <c r="DV245" s="61">
        <f t="shared" si="305"/>
        <v>0.55122800000000005</v>
      </c>
      <c r="DW245" s="61">
        <f t="shared" si="305"/>
        <v>0.21961700000000001</v>
      </c>
      <c r="DX245" s="61">
        <f t="shared" si="305"/>
        <v>4.7932000000000002E-2</v>
      </c>
      <c r="DY245" s="61">
        <f t="shared" si="305"/>
        <v>2.8974E-2</v>
      </c>
      <c r="DZ245" s="61">
        <f t="shared" si="305"/>
        <v>7.2588E-2</v>
      </c>
      <c r="EA245" s="61">
        <f t="shared" ref="EA245:FX245" si="306">TRUNC((EA240-(EA101*EA38)-EA41)/EA42,6)</f>
        <v>1.2692E-2</v>
      </c>
      <c r="EB245" s="61">
        <f t="shared" si="306"/>
        <v>9.0565999999999994E-2</v>
      </c>
      <c r="EC245" s="61">
        <f t="shared" si="306"/>
        <v>0.12528500000000001</v>
      </c>
      <c r="ED245" s="61">
        <f t="shared" si="306"/>
        <v>6.3480000000000003E-3</v>
      </c>
      <c r="EE245" s="61">
        <f t="shared" si="306"/>
        <v>0.21515200000000001</v>
      </c>
      <c r="EF245" s="61">
        <f t="shared" si="306"/>
        <v>0.14190900000000001</v>
      </c>
      <c r="EG245" s="61">
        <f t="shared" si="306"/>
        <v>0.14591299999999999</v>
      </c>
      <c r="EH245" s="61">
        <f t="shared" si="306"/>
        <v>0.20514499999999999</v>
      </c>
      <c r="EI245" s="61">
        <f t="shared" si="306"/>
        <v>0.13528399999999999</v>
      </c>
      <c r="EJ245" s="61">
        <f t="shared" si="306"/>
        <v>9.5767000000000005E-2</v>
      </c>
      <c r="EK245" s="61">
        <f t="shared" si="306"/>
        <v>5.5300000000000002E-3</v>
      </c>
      <c r="EL245" s="61">
        <f t="shared" si="306"/>
        <v>7.7580000000000001E-3</v>
      </c>
      <c r="EM245" s="61">
        <f t="shared" si="306"/>
        <v>4.7511999999999999E-2</v>
      </c>
      <c r="EN245" s="61">
        <f t="shared" si="306"/>
        <v>0.16920199999999999</v>
      </c>
      <c r="EO245" s="61">
        <f t="shared" si="306"/>
        <v>0.115814</v>
      </c>
      <c r="EP245" s="61">
        <f t="shared" si="306"/>
        <v>3.5159999999999997E-2</v>
      </c>
      <c r="EQ245" s="61">
        <f t="shared" si="306"/>
        <v>1.9099999999999999E-2</v>
      </c>
      <c r="ER245" s="61">
        <f t="shared" si="306"/>
        <v>3.1119999999999998E-2</v>
      </c>
      <c r="ES245" s="61">
        <f t="shared" si="306"/>
        <v>9.9719000000000002E-2</v>
      </c>
      <c r="ET245" s="61">
        <f t="shared" si="306"/>
        <v>0.101926</v>
      </c>
      <c r="EU245" s="61">
        <f t="shared" si="306"/>
        <v>0.19070100000000001</v>
      </c>
      <c r="EV245" s="61">
        <f t="shared" si="306"/>
        <v>2.1739000000000001E-2</v>
      </c>
      <c r="EW245" s="61">
        <f t="shared" si="306"/>
        <v>1.0076E-2</v>
      </c>
      <c r="EX245" s="61">
        <f t="shared" si="306"/>
        <v>4.6625E-2</v>
      </c>
      <c r="EY245" s="61">
        <f t="shared" si="306"/>
        <v>0.25358399999999998</v>
      </c>
      <c r="EZ245" s="61">
        <f t="shared" si="306"/>
        <v>6.9126999999999994E-2</v>
      </c>
      <c r="FA245" s="61">
        <f t="shared" si="306"/>
        <v>1.4347E-2</v>
      </c>
      <c r="FB245" s="61">
        <f t="shared" si="306"/>
        <v>1.2132E-2</v>
      </c>
      <c r="FC245" s="61">
        <f t="shared" si="306"/>
        <v>7.4801999999999993E-2</v>
      </c>
      <c r="FD245" s="61">
        <f t="shared" si="306"/>
        <v>8.3172999999999997E-2</v>
      </c>
      <c r="FE245" s="61">
        <f t="shared" si="306"/>
        <v>4.0221E-2</v>
      </c>
      <c r="FF245" s="61">
        <f t="shared" si="306"/>
        <v>0.150699</v>
      </c>
      <c r="FG245" s="61">
        <f t="shared" si="306"/>
        <v>0.240311</v>
      </c>
      <c r="FH245" s="61">
        <f t="shared" si="306"/>
        <v>5.0777000000000003E-2</v>
      </c>
      <c r="FI245" s="61">
        <f t="shared" si="306"/>
        <v>1.2387E-2</v>
      </c>
      <c r="FJ245" s="61">
        <f t="shared" si="306"/>
        <v>3.4918999999999999E-2</v>
      </c>
      <c r="FK245" s="61">
        <f t="shared" si="306"/>
        <v>3.1053999999999998E-2</v>
      </c>
      <c r="FL245" s="61">
        <f t="shared" si="306"/>
        <v>6.5989999999999993E-2</v>
      </c>
      <c r="FM245" s="61">
        <f t="shared" si="306"/>
        <v>7.2932999999999998E-2</v>
      </c>
      <c r="FN245" s="61">
        <f t="shared" si="306"/>
        <v>0.147121</v>
      </c>
      <c r="FO245" s="61">
        <f t="shared" si="306"/>
        <v>1.1147000000000001E-2</v>
      </c>
      <c r="FP245" s="61">
        <f t="shared" si="306"/>
        <v>3.9565000000000003E-2</v>
      </c>
      <c r="FQ245" s="61">
        <f t="shared" si="306"/>
        <v>3.8859999999999999E-2</v>
      </c>
      <c r="FR245" s="61">
        <f t="shared" si="306"/>
        <v>3.8447000000000002E-2</v>
      </c>
      <c r="FS245" s="61">
        <f t="shared" si="306"/>
        <v>5.8445999999999998E-2</v>
      </c>
      <c r="FT245" s="61">
        <f t="shared" si="306"/>
        <v>4.9059999999999998E-3</v>
      </c>
      <c r="FU245" s="61">
        <f t="shared" si="306"/>
        <v>5.0750999999999998E-2</v>
      </c>
      <c r="FV245" s="61">
        <f t="shared" si="306"/>
        <v>5.1532000000000001E-2</v>
      </c>
      <c r="FW245" s="61">
        <f t="shared" si="306"/>
        <v>0.112122</v>
      </c>
      <c r="FX245" s="61">
        <f t="shared" si="306"/>
        <v>5.8421000000000001E-2</v>
      </c>
      <c r="FY245" s="61"/>
      <c r="FZ245" s="61"/>
      <c r="GA245" s="61"/>
      <c r="GB245" s="42"/>
      <c r="GC245" s="42"/>
      <c r="GD245" s="42"/>
      <c r="GE245" s="5"/>
      <c r="GF245" s="5"/>
      <c r="GG245" s="5"/>
      <c r="GH245" s="5"/>
      <c r="GI245" s="5"/>
      <c r="GJ245" s="5"/>
      <c r="GK245" s="5"/>
      <c r="GL245" s="5"/>
      <c r="GM245" s="5"/>
    </row>
    <row r="246" spans="1:195" x14ac:dyDescent="0.2">
      <c r="A246" s="44"/>
      <c r="B246" s="2" t="s">
        <v>590</v>
      </c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40"/>
      <c r="X246" s="61"/>
      <c r="Y246" s="61"/>
      <c r="Z246" s="61"/>
      <c r="AA246" s="61"/>
      <c r="AB246" s="61"/>
      <c r="AC246" s="61"/>
      <c r="AD246" s="61"/>
      <c r="AE246" s="61"/>
      <c r="AF246" s="61"/>
      <c r="AG246" s="61"/>
      <c r="AH246" s="61"/>
      <c r="AI246" s="61"/>
      <c r="AJ246" s="61"/>
      <c r="AK246" s="61"/>
      <c r="AL246" s="61"/>
      <c r="AM246" s="61"/>
      <c r="AN246" s="61"/>
      <c r="AO246" s="61"/>
      <c r="AP246" s="61"/>
      <c r="AQ246" s="61"/>
      <c r="AR246" s="61"/>
      <c r="AS246" s="61"/>
      <c r="AT246" s="61"/>
      <c r="AU246" s="61"/>
      <c r="AV246" s="61"/>
      <c r="AW246" s="61"/>
      <c r="AX246" s="61"/>
      <c r="AY246" s="61"/>
      <c r="AZ246" s="61"/>
      <c r="BA246" s="61"/>
      <c r="BB246" s="61"/>
      <c r="BC246" s="61"/>
      <c r="BD246" s="61"/>
      <c r="BE246" s="61"/>
      <c r="BF246" s="61"/>
      <c r="BG246" s="61"/>
      <c r="BH246" s="61"/>
      <c r="BI246" s="61"/>
      <c r="BJ246" s="61"/>
      <c r="BK246" s="61"/>
      <c r="BL246" s="61"/>
      <c r="BM246" s="61"/>
      <c r="BN246" s="61"/>
      <c r="BO246" s="61"/>
      <c r="BP246" s="61"/>
      <c r="BQ246" s="61"/>
      <c r="BR246" s="61"/>
      <c r="BS246" s="61"/>
      <c r="BT246" s="61"/>
      <c r="BU246" s="61"/>
      <c r="BV246" s="61"/>
      <c r="BW246" s="61"/>
      <c r="BX246" s="61"/>
      <c r="BY246" s="61"/>
      <c r="BZ246" s="61"/>
      <c r="CA246" s="61"/>
      <c r="CB246" s="61"/>
      <c r="CC246" s="61"/>
      <c r="CD246" s="61"/>
      <c r="CE246" s="61"/>
      <c r="CF246" s="61"/>
      <c r="CG246" s="61"/>
      <c r="CH246" s="61"/>
      <c r="CI246" s="61"/>
      <c r="CJ246" s="61"/>
      <c r="CK246" s="61"/>
      <c r="CL246" s="61"/>
      <c r="CM246" s="61"/>
      <c r="CN246" s="61"/>
      <c r="CO246" s="61"/>
      <c r="CP246" s="61"/>
      <c r="CQ246" s="61"/>
      <c r="CR246" s="61"/>
      <c r="CS246" s="61"/>
      <c r="CT246" s="61"/>
      <c r="CU246" s="61"/>
      <c r="CV246" s="61"/>
      <c r="CW246" s="61"/>
      <c r="CX246" s="61"/>
      <c r="CY246" s="61"/>
      <c r="CZ246" s="61"/>
      <c r="DA246" s="61"/>
      <c r="DB246" s="61"/>
      <c r="DC246" s="61"/>
      <c r="DD246" s="61"/>
      <c r="DE246" s="61"/>
      <c r="DF246" s="61"/>
      <c r="DG246" s="61"/>
      <c r="DH246" s="61"/>
      <c r="DI246" s="61"/>
      <c r="DJ246" s="61"/>
      <c r="DK246" s="61"/>
      <c r="DL246" s="61"/>
      <c r="DM246" s="61"/>
      <c r="DN246" s="61"/>
      <c r="DO246" s="61"/>
      <c r="DP246" s="61"/>
      <c r="DQ246" s="61"/>
      <c r="DR246" s="61"/>
      <c r="DS246" s="61"/>
      <c r="DT246" s="61"/>
      <c r="DU246" s="61"/>
      <c r="DV246" s="61"/>
      <c r="DW246" s="61"/>
      <c r="DX246" s="61"/>
      <c r="DY246" s="61"/>
      <c r="DZ246" s="61"/>
      <c r="EA246" s="61"/>
      <c r="EB246" s="61"/>
      <c r="EC246" s="61"/>
      <c r="ED246" s="61"/>
      <c r="EE246" s="61"/>
      <c r="EF246" s="61"/>
      <c r="EG246" s="61"/>
      <c r="EH246" s="61"/>
      <c r="EI246" s="61"/>
      <c r="EJ246" s="61"/>
      <c r="EK246" s="61"/>
      <c r="EL246" s="61"/>
      <c r="EM246" s="61"/>
      <c r="EN246" s="61"/>
      <c r="EO246" s="61"/>
      <c r="EP246" s="61"/>
      <c r="EQ246" s="61"/>
      <c r="ER246" s="61"/>
      <c r="ES246" s="61"/>
      <c r="ET246" s="61"/>
      <c r="EU246" s="61"/>
      <c r="EV246" s="61"/>
      <c r="EW246" s="61"/>
      <c r="EX246" s="61"/>
      <c r="EY246" s="61"/>
      <c r="EZ246" s="61"/>
      <c r="FA246" s="61"/>
      <c r="FB246" s="61"/>
      <c r="FC246" s="61"/>
      <c r="FD246" s="61"/>
      <c r="FE246" s="61"/>
      <c r="FF246" s="61"/>
      <c r="FG246" s="61"/>
      <c r="FH246" s="61"/>
      <c r="FI246" s="61"/>
      <c r="FJ246" s="61"/>
      <c r="FK246" s="61"/>
      <c r="FL246" s="61"/>
      <c r="FM246" s="61"/>
      <c r="FN246" s="61"/>
      <c r="FO246" s="61"/>
      <c r="FP246" s="61"/>
      <c r="FQ246" s="61"/>
      <c r="FR246" s="61"/>
      <c r="FS246" s="61"/>
      <c r="FT246" s="61"/>
      <c r="FU246" s="61"/>
      <c r="FV246" s="61"/>
      <c r="FW246" s="61"/>
      <c r="FX246" s="61"/>
      <c r="FY246" s="61"/>
      <c r="FZ246" s="61"/>
      <c r="GA246" s="61"/>
      <c r="GB246" s="42"/>
      <c r="GC246" s="42"/>
      <c r="GD246" s="42"/>
      <c r="GE246" s="5"/>
      <c r="GF246" s="5"/>
      <c r="GG246" s="5"/>
      <c r="GH246" s="5"/>
      <c r="GI246" s="5"/>
      <c r="GJ246" s="5"/>
      <c r="GK246" s="5"/>
      <c r="GL246" s="5"/>
      <c r="GM246" s="5"/>
    </row>
    <row r="247" spans="1:195" x14ac:dyDescent="0.2">
      <c r="A247" s="44"/>
      <c r="B247" s="2" t="s">
        <v>591</v>
      </c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40"/>
      <c r="X247" s="61"/>
      <c r="Y247" s="61"/>
      <c r="Z247" s="61"/>
      <c r="AA247" s="61"/>
      <c r="AB247" s="61"/>
      <c r="AC247" s="61"/>
      <c r="AD247" s="61"/>
      <c r="AE247" s="61"/>
      <c r="AF247" s="61"/>
      <c r="AG247" s="61"/>
      <c r="AH247" s="61"/>
      <c r="AI247" s="61"/>
      <c r="AJ247" s="61"/>
      <c r="AK247" s="61"/>
      <c r="AL247" s="61"/>
      <c r="AM247" s="61"/>
      <c r="AN247" s="61"/>
      <c r="AO247" s="61"/>
      <c r="AP247" s="61"/>
      <c r="AQ247" s="61"/>
      <c r="AR247" s="61"/>
      <c r="AS247" s="61"/>
      <c r="AT247" s="61"/>
      <c r="AU247" s="61"/>
      <c r="AV247" s="61"/>
      <c r="AW247" s="61"/>
      <c r="AX247" s="61"/>
      <c r="AY247" s="61"/>
      <c r="AZ247" s="61"/>
      <c r="BA247" s="61"/>
      <c r="BB247" s="61"/>
      <c r="BC247" s="61"/>
      <c r="BD247" s="61"/>
      <c r="BE247" s="61"/>
      <c r="BF247" s="61"/>
      <c r="BG247" s="61"/>
      <c r="BH247" s="61"/>
      <c r="BI247" s="61"/>
      <c r="BJ247" s="61"/>
      <c r="BK247" s="61"/>
      <c r="BL247" s="61"/>
      <c r="BM247" s="61"/>
      <c r="BN247" s="61"/>
      <c r="BO247" s="61"/>
      <c r="BP247" s="61"/>
      <c r="BQ247" s="61"/>
      <c r="BR247" s="61"/>
      <c r="BS247" s="61"/>
      <c r="BT247" s="61"/>
      <c r="BU247" s="61"/>
      <c r="BV247" s="61"/>
      <c r="BW247" s="61"/>
      <c r="BX247" s="61"/>
      <c r="BY247" s="61"/>
      <c r="BZ247" s="61"/>
      <c r="CA247" s="61"/>
      <c r="CB247" s="61"/>
      <c r="CC247" s="61"/>
      <c r="CD247" s="61"/>
      <c r="CE247" s="61"/>
      <c r="CF247" s="61"/>
      <c r="CG247" s="61"/>
      <c r="CH247" s="61"/>
      <c r="CI247" s="61"/>
      <c r="CJ247" s="61"/>
      <c r="CK247" s="61"/>
      <c r="CL247" s="61"/>
      <c r="CM247" s="61"/>
      <c r="CN247" s="61"/>
      <c r="CO247" s="61"/>
      <c r="CP247" s="61"/>
      <c r="CQ247" s="61"/>
      <c r="CR247" s="61"/>
      <c r="CS247" s="61"/>
      <c r="CT247" s="61"/>
      <c r="CU247" s="61"/>
      <c r="CV247" s="61"/>
      <c r="CW247" s="61"/>
      <c r="CX247" s="61"/>
      <c r="CY247" s="61"/>
      <c r="CZ247" s="61"/>
      <c r="DA247" s="61"/>
      <c r="DB247" s="61"/>
      <c r="DC247" s="61"/>
      <c r="DD247" s="61"/>
      <c r="DE247" s="61"/>
      <c r="DF247" s="61"/>
      <c r="DG247" s="61"/>
      <c r="DH247" s="61"/>
      <c r="DI247" s="61"/>
      <c r="DJ247" s="61"/>
      <c r="DK247" s="61"/>
      <c r="DL247" s="61"/>
      <c r="DM247" s="61"/>
      <c r="DN247" s="61"/>
      <c r="DO247" s="61"/>
      <c r="DP247" s="61"/>
      <c r="DQ247" s="61"/>
      <c r="DR247" s="61"/>
      <c r="DS247" s="61"/>
      <c r="DT247" s="61"/>
      <c r="DU247" s="61"/>
      <c r="DV247" s="61"/>
      <c r="DW247" s="61"/>
      <c r="DX247" s="61"/>
      <c r="DY247" s="61"/>
      <c r="DZ247" s="61"/>
      <c r="EA247" s="61"/>
      <c r="EB247" s="61"/>
      <c r="EC247" s="61"/>
      <c r="ED247" s="61"/>
      <c r="EE247" s="61"/>
      <c r="EF247" s="61"/>
      <c r="EG247" s="61"/>
      <c r="EH247" s="61"/>
      <c r="EI247" s="61"/>
      <c r="EJ247" s="61"/>
      <c r="EK247" s="61"/>
      <c r="EL247" s="61"/>
      <c r="EM247" s="61"/>
      <c r="EN247" s="61"/>
      <c r="EO247" s="61"/>
      <c r="EP247" s="61"/>
      <c r="EQ247" s="61"/>
      <c r="ER247" s="61"/>
      <c r="ES247" s="61"/>
      <c r="ET247" s="61"/>
      <c r="EU247" s="61"/>
      <c r="EV247" s="61"/>
      <c r="EW247" s="61"/>
      <c r="EX247" s="61"/>
      <c r="EY247" s="61"/>
      <c r="EZ247" s="61"/>
      <c r="FA247" s="61"/>
      <c r="FB247" s="61"/>
      <c r="FC247" s="61"/>
      <c r="FD247" s="61"/>
      <c r="FE247" s="61"/>
      <c r="FF247" s="61"/>
      <c r="FG247" s="61"/>
      <c r="FH247" s="61"/>
      <c r="FI247" s="61"/>
      <c r="FJ247" s="61"/>
      <c r="FK247" s="61"/>
      <c r="FL247" s="61"/>
      <c r="FM247" s="61"/>
      <c r="FN247" s="61"/>
      <c r="FO247" s="61"/>
      <c r="FP247" s="61"/>
      <c r="FQ247" s="61"/>
      <c r="FR247" s="61"/>
      <c r="FS247" s="61"/>
      <c r="FT247" s="61"/>
      <c r="FU247" s="61"/>
      <c r="FV247" s="61"/>
      <c r="FW247" s="61"/>
      <c r="FX247" s="61"/>
      <c r="FY247" s="61"/>
      <c r="FZ247" s="61"/>
      <c r="GA247" s="61"/>
      <c r="GB247" s="61"/>
      <c r="GC247" s="61"/>
      <c r="GD247" s="61"/>
      <c r="GE247" s="124"/>
      <c r="GF247" s="124"/>
      <c r="GG247" s="5"/>
      <c r="GH247" s="5"/>
      <c r="GI247" s="5"/>
      <c r="GJ247" s="5"/>
      <c r="GK247" s="5"/>
      <c r="GL247" s="5"/>
      <c r="GM247" s="5"/>
    </row>
    <row r="248" spans="1:195" x14ac:dyDescent="0.2">
      <c r="A248" s="3" t="s">
        <v>592</v>
      </c>
      <c r="B248" s="2" t="s">
        <v>593</v>
      </c>
      <c r="C248" s="61">
        <f t="shared" ref="C248:BN248" si="307">ROUND(((C44)*(1+C190+C191))/C42,6)</f>
        <v>2.375038</v>
      </c>
      <c r="D248" s="61">
        <f t="shared" si="307"/>
        <v>0.60250700000000001</v>
      </c>
      <c r="E248" s="61">
        <f t="shared" si="307"/>
        <v>1.8920859999999999</v>
      </c>
      <c r="F248" s="61">
        <f t="shared" si="307"/>
        <v>1.331134</v>
      </c>
      <c r="G248" s="61">
        <f t="shared" si="307"/>
        <v>10.649495999999999</v>
      </c>
      <c r="H248" s="61">
        <f t="shared" si="307"/>
        <v>11.768079999999999</v>
      </c>
      <c r="I248" s="61">
        <f t="shared" si="307"/>
        <v>2.0227469999999999</v>
      </c>
      <c r="J248" s="61">
        <f t="shared" si="307"/>
        <v>8.4644720000000007</v>
      </c>
      <c r="K248" s="61">
        <f t="shared" si="307"/>
        <v>40.073835000000003</v>
      </c>
      <c r="L248" s="61">
        <f t="shared" si="307"/>
        <v>2.4465530000000002</v>
      </c>
      <c r="M248" s="61">
        <f t="shared" si="307"/>
        <v>6.9559790000000001</v>
      </c>
      <c r="N248" s="61">
        <f t="shared" si="307"/>
        <v>2.7016999999999999E-2</v>
      </c>
      <c r="O248" s="61">
        <f t="shared" si="307"/>
        <v>0.81067699999999998</v>
      </c>
      <c r="P248" s="61">
        <f t="shared" si="307"/>
        <v>43.460892999999999</v>
      </c>
      <c r="Q248" s="61">
        <f t="shared" si="307"/>
        <v>0.59859499999999999</v>
      </c>
      <c r="R248" s="61">
        <f t="shared" si="307"/>
        <v>26.118780999999998</v>
      </c>
      <c r="S248" s="61">
        <f t="shared" si="307"/>
        <v>3.583777</v>
      </c>
      <c r="T248" s="61">
        <f t="shared" si="307"/>
        <v>40.081021999999997</v>
      </c>
      <c r="U248" s="61">
        <f t="shared" si="307"/>
        <v>89.623052999999999</v>
      </c>
      <c r="V248" s="61">
        <f t="shared" si="307"/>
        <v>47.540759000000001</v>
      </c>
      <c r="W248" s="40">
        <f t="shared" si="307"/>
        <v>156.49211199999999</v>
      </c>
      <c r="X248" s="61">
        <f t="shared" si="307"/>
        <v>85.993001000000007</v>
      </c>
      <c r="Y248" s="61">
        <f t="shared" si="307"/>
        <v>19.409700999999998</v>
      </c>
      <c r="Z248" s="61">
        <f t="shared" si="307"/>
        <v>53.616363</v>
      </c>
      <c r="AA248" s="61">
        <f t="shared" si="307"/>
        <v>0.44266800000000001</v>
      </c>
      <c r="AB248" s="61">
        <f t="shared" si="307"/>
        <v>0.22078999999999999</v>
      </c>
      <c r="AC248" s="61">
        <f t="shared" si="307"/>
        <v>5.7883019999999998</v>
      </c>
      <c r="AD248" s="61">
        <f t="shared" si="307"/>
        <v>5.3027139999999999</v>
      </c>
      <c r="AE248" s="61">
        <f t="shared" si="307"/>
        <v>17.462547000000001</v>
      </c>
      <c r="AF248" s="61">
        <f t="shared" si="307"/>
        <v>10.163691999999999</v>
      </c>
      <c r="AG248" s="61">
        <f t="shared" si="307"/>
        <v>1.727962</v>
      </c>
      <c r="AH248" s="61">
        <f t="shared" si="307"/>
        <v>38.839773000000001</v>
      </c>
      <c r="AI248" s="61">
        <f t="shared" si="307"/>
        <v>149.47076000000001</v>
      </c>
      <c r="AJ248" s="61">
        <f t="shared" si="307"/>
        <v>35.934491999999999</v>
      </c>
      <c r="AK248" s="61">
        <f t="shared" si="307"/>
        <v>14.45016</v>
      </c>
      <c r="AL248" s="61">
        <f t="shared" si="307"/>
        <v>15.79949</v>
      </c>
      <c r="AM248" s="61">
        <f t="shared" si="307"/>
        <v>28.836613</v>
      </c>
      <c r="AN248" s="61">
        <f t="shared" si="307"/>
        <v>10.257205000000001</v>
      </c>
      <c r="AO248" s="61">
        <f t="shared" si="307"/>
        <v>2.3827720000000001</v>
      </c>
      <c r="AP248" s="61">
        <f t="shared" si="307"/>
        <v>0.106623</v>
      </c>
      <c r="AQ248" s="61">
        <f t="shared" si="307"/>
        <v>9.5589329999999997</v>
      </c>
      <c r="AR248" s="61">
        <f t="shared" si="307"/>
        <v>0.23236399999999999</v>
      </c>
      <c r="AS248" s="61">
        <f t="shared" si="307"/>
        <v>0.42167399999999999</v>
      </c>
      <c r="AT248" s="61">
        <f t="shared" si="307"/>
        <v>6.5867290000000001</v>
      </c>
      <c r="AU248" s="61">
        <f t="shared" si="307"/>
        <v>35.569682999999998</v>
      </c>
      <c r="AV248" s="61">
        <f t="shared" si="307"/>
        <v>76.105902999999998</v>
      </c>
      <c r="AW248" s="61">
        <f t="shared" si="307"/>
        <v>59.414276999999998</v>
      </c>
      <c r="AX248" s="61">
        <f t="shared" si="307"/>
        <v>72.721143999999995</v>
      </c>
      <c r="AY248" s="61">
        <f t="shared" si="307"/>
        <v>47.749775</v>
      </c>
      <c r="AZ248" s="61">
        <f t="shared" si="307"/>
        <v>1.9151999999999999E-2</v>
      </c>
      <c r="BA248" s="61">
        <f t="shared" si="307"/>
        <v>3.588905</v>
      </c>
      <c r="BB248" s="61">
        <f t="shared" si="307"/>
        <v>8.2639080000000007</v>
      </c>
      <c r="BC248" s="61">
        <f t="shared" si="307"/>
        <v>2.486E-2</v>
      </c>
      <c r="BD248" s="61">
        <f t="shared" si="307"/>
        <v>2.7855509999999999</v>
      </c>
      <c r="BE248" s="61">
        <f t="shared" si="307"/>
        <v>9.3729999999999993</v>
      </c>
      <c r="BF248" s="61">
        <f t="shared" si="307"/>
        <v>0.805647</v>
      </c>
      <c r="BG248" s="61">
        <f t="shared" si="307"/>
        <v>38.579495999999999</v>
      </c>
      <c r="BH248" s="61">
        <f t="shared" si="307"/>
        <v>27.257300999999998</v>
      </c>
      <c r="BI248" s="61">
        <f t="shared" si="307"/>
        <v>25.917577000000001</v>
      </c>
      <c r="BJ248" s="61">
        <f t="shared" si="307"/>
        <v>2.4689770000000002</v>
      </c>
      <c r="BK248" s="61">
        <f t="shared" si="307"/>
        <v>1.592846</v>
      </c>
      <c r="BL248" s="61">
        <f t="shared" si="307"/>
        <v>336.65724399999999</v>
      </c>
      <c r="BM248" s="61">
        <f t="shared" si="307"/>
        <v>69.515289999999993</v>
      </c>
      <c r="BN248" s="61">
        <f t="shared" si="307"/>
        <v>4.54495</v>
      </c>
      <c r="BO248" s="61">
        <f t="shared" ref="BO248:DZ248" si="308">ROUND(((BO44)*(1+BO190+BO191))/BO42,6)</f>
        <v>6.4661850000000003</v>
      </c>
      <c r="BP248" s="61">
        <f t="shared" si="308"/>
        <v>18.276394</v>
      </c>
      <c r="BQ248" s="61">
        <f t="shared" si="308"/>
        <v>1.0388090000000001</v>
      </c>
      <c r="BR248" s="61">
        <f t="shared" si="308"/>
        <v>0.66823600000000005</v>
      </c>
      <c r="BS248" s="61">
        <f t="shared" si="308"/>
        <v>0.75689399999999996</v>
      </c>
      <c r="BT248" s="61">
        <f t="shared" si="308"/>
        <v>3.4672170000000002</v>
      </c>
      <c r="BU248" s="61">
        <f t="shared" si="308"/>
        <v>4.1408829999999996</v>
      </c>
      <c r="BV248" s="61">
        <f t="shared" si="308"/>
        <v>1.7693160000000001</v>
      </c>
      <c r="BW248" s="61">
        <f t="shared" si="308"/>
        <v>1.8378939999999999</v>
      </c>
      <c r="BX248" s="61">
        <f t="shared" si="308"/>
        <v>17.112832999999998</v>
      </c>
      <c r="BY248" s="61">
        <f t="shared" si="308"/>
        <v>12.616083</v>
      </c>
      <c r="BZ248" s="61">
        <f t="shared" si="308"/>
        <v>27.529496000000002</v>
      </c>
      <c r="CA248" s="61">
        <f t="shared" si="308"/>
        <v>24.469028999999999</v>
      </c>
      <c r="CB248" s="61">
        <f t="shared" si="308"/>
        <v>0.14885999999999999</v>
      </c>
      <c r="CC248" s="61">
        <f t="shared" si="308"/>
        <v>43.571567999999999</v>
      </c>
      <c r="CD248" s="61">
        <f t="shared" si="308"/>
        <v>51.752710999999998</v>
      </c>
      <c r="CE248" s="61">
        <f t="shared" si="308"/>
        <v>49.717982999999997</v>
      </c>
      <c r="CF248" s="61">
        <f t="shared" si="308"/>
        <v>75.316203999999999</v>
      </c>
      <c r="CG248" s="61">
        <f t="shared" si="308"/>
        <v>61.090668000000001</v>
      </c>
      <c r="CH248" s="61">
        <f t="shared" si="308"/>
        <v>68.592275000000001</v>
      </c>
      <c r="CI248" s="61">
        <f t="shared" si="308"/>
        <v>13.723934</v>
      </c>
      <c r="CJ248" s="61">
        <f t="shared" si="308"/>
        <v>7.3602889999999999</v>
      </c>
      <c r="CK248" s="61">
        <f t="shared" si="308"/>
        <v>0.69528400000000001</v>
      </c>
      <c r="CL248" s="61">
        <f t="shared" si="308"/>
        <v>3.5839099999999999</v>
      </c>
      <c r="CM248" s="61">
        <f t="shared" si="308"/>
        <v>1.917184</v>
      </c>
      <c r="CN248" s="61">
        <f t="shared" si="308"/>
        <v>0.44950099999999998</v>
      </c>
      <c r="CO248" s="61">
        <f t="shared" si="308"/>
        <v>0.81677699999999998</v>
      </c>
      <c r="CP248" s="61">
        <f t="shared" si="308"/>
        <v>2.8567749999999998</v>
      </c>
      <c r="CQ248" s="61">
        <f t="shared" si="308"/>
        <v>8.1455819999999992</v>
      </c>
      <c r="CR248" s="61">
        <f t="shared" si="308"/>
        <v>4.1418710000000001</v>
      </c>
      <c r="CS248" s="61">
        <f t="shared" si="308"/>
        <v>25.716949</v>
      </c>
      <c r="CT248" s="61">
        <f t="shared" si="308"/>
        <v>22.932828000000001</v>
      </c>
      <c r="CU248" s="61">
        <f t="shared" si="308"/>
        <v>79.033788000000001</v>
      </c>
      <c r="CV248" s="61">
        <f t="shared" si="308"/>
        <v>74.078490000000002</v>
      </c>
      <c r="CW248" s="61">
        <f t="shared" si="308"/>
        <v>19.678718</v>
      </c>
      <c r="CX248" s="61">
        <f t="shared" si="308"/>
        <v>23.881640000000001</v>
      </c>
      <c r="CY248" s="61">
        <f t="shared" si="308"/>
        <v>106.224519</v>
      </c>
      <c r="CZ248" s="61">
        <f t="shared" si="308"/>
        <v>5.9047720000000004</v>
      </c>
      <c r="DA248" s="61">
        <f t="shared" si="308"/>
        <v>120.50852999999999</v>
      </c>
      <c r="DB248" s="61">
        <f t="shared" si="308"/>
        <v>64.8095</v>
      </c>
      <c r="DC248" s="61">
        <f t="shared" si="308"/>
        <v>17.058717000000001</v>
      </c>
      <c r="DD248" s="61">
        <f t="shared" si="308"/>
        <v>2.082147</v>
      </c>
      <c r="DE248" s="61">
        <f t="shared" si="308"/>
        <v>4.8056210000000004</v>
      </c>
      <c r="DF248" s="61">
        <f t="shared" si="308"/>
        <v>0.60309100000000004</v>
      </c>
      <c r="DG248" s="61">
        <f t="shared" si="308"/>
        <v>25.788876999999999</v>
      </c>
      <c r="DH248" s="61">
        <f t="shared" si="308"/>
        <v>2.1269110000000002</v>
      </c>
      <c r="DI248" s="61">
        <f t="shared" si="308"/>
        <v>1.877545</v>
      </c>
      <c r="DJ248" s="61">
        <f t="shared" si="308"/>
        <v>18.506008000000001</v>
      </c>
      <c r="DK248" s="61">
        <f t="shared" si="308"/>
        <v>21.162189000000001</v>
      </c>
      <c r="DL248" s="61">
        <f t="shared" si="308"/>
        <v>1.9628969999999999</v>
      </c>
      <c r="DM248" s="61">
        <f t="shared" si="308"/>
        <v>22.702158000000001</v>
      </c>
      <c r="DN248" s="61">
        <f t="shared" si="308"/>
        <v>5.7838960000000004</v>
      </c>
      <c r="DO248" s="61">
        <f t="shared" si="308"/>
        <v>5.1519729999999999</v>
      </c>
      <c r="DP248" s="61">
        <f t="shared" si="308"/>
        <v>72.863290000000006</v>
      </c>
      <c r="DQ248" s="61">
        <f t="shared" si="308"/>
        <v>21.182275000000001</v>
      </c>
      <c r="DR248" s="61">
        <f t="shared" si="308"/>
        <v>17.923745</v>
      </c>
      <c r="DS248" s="61">
        <f t="shared" si="308"/>
        <v>33.331578</v>
      </c>
      <c r="DT248" s="61">
        <f t="shared" si="308"/>
        <v>128.705185</v>
      </c>
      <c r="DU248" s="61">
        <f t="shared" si="308"/>
        <v>56.180934000000001</v>
      </c>
      <c r="DV248" s="61">
        <f t="shared" si="308"/>
        <v>237.16611499999999</v>
      </c>
      <c r="DW248" s="61">
        <f t="shared" si="308"/>
        <v>67.406934000000007</v>
      </c>
      <c r="DX248" s="61">
        <f t="shared" si="308"/>
        <v>17.214753000000002</v>
      </c>
      <c r="DY248" s="61">
        <f t="shared" si="308"/>
        <v>8.5184510000000007</v>
      </c>
      <c r="DZ248" s="61">
        <f t="shared" si="308"/>
        <v>8.5642829999999996</v>
      </c>
      <c r="EA248" s="61">
        <f t="shared" ref="EA248:FX248" si="309">ROUND(((EA44)*(1+EA190+EA191))/EA42,6)</f>
        <v>3.141222</v>
      </c>
      <c r="EB248" s="61">
        <f t="shared" si="309"/>
        <v>20.314737000000001</v>
      </c>
      <c r="EC248" s="61">
        <f t="shared" si="309"/>
        <v>47.234718000000001</v>
      </c>
      <c r="ED248" s="61">
        <f t="shared" si="309"/>
        <v>0.40895799999999999</v>
      </c>
      <c r="EE248" s="61">
        <f t="shared" si="309"/>
        <v>86.657297999999997</v>
      </c>
      <c r="EF248" s="61">
        <f t="shared" si="309"/>
        <v>12.391022</v>
      </c>
      <c r="EG248" s="61">
        <f t="shared" si="309"/>
        <v>56.531067</v>
      </c>
      <c r="EH248" s="61">
        <f t="shared" si="309"/>
        <v>84.055053000000001</v>
      </c>
      <c r="EI248" s="61">
        <f t="shared" si="309"/>
        <v>1.0869420000000001</v>
      </c>
      <c r="EJ248" s="61">
        <f t="shared" si="309"/>
        <v>1.610198</v>
      </c>
      <c r="EK248" s="61">
        <f t="shared" si="309"/>
        <v>1.140652</v>
      </c>
      <c r="EL248" s="61">
        <f t="shared" si="309"/>
        <v>2.2172179999999999</v>
      </c>
      <c r="EM248" s="61">
        <f t="shared" si="309"/>
        <v>10.873735999999999</v>
      </c>
      <c r="EN248" s="61">
        <f t="shared" si="309"/>
        <v>19.72411</v>
      </c>
      <c r="EO248" s="61">
        <f t="shared" si="309"/>
        <v>32.100965000000002</v>
      </c>
      <c r="EP248" s="61">
        <f t="shared" si="309"/>
        <v>9.6512689999999992</v>
      </c>
      <c r="EQ248" s="61">
        <f t="shared" si="309"/>
        <v>1.0723E-2</v>
      </c>
      <c r="ER248" s="61">
        <f t="shared" si="309"/>
        <v>8.9796239999999994</v>
      </c>
      <c r="ES248" s="61">
        <f t="shared" si="309"/>
        <v>63.164375999999997</v>
      </c>
      <c r="ET248" s="61">
        <f t="shared" si="309"/>
        <v>39.496814000000001</v>
      </c>
      <c r="EU248" s="61">
        <f t="shared" si="309"/>
        <v>39.491038000000003</v>
      </c>
      <c r="EV248" s="61">
        <f t="shared" si="309"/>
        <v>20.798683</v>
      </c>
      <c r="EW248" s="61">
        <f t="shared" si="309"/>
        <v>1.4024810000000001</v>
      </c>
      <c r="EX248" s="61">
        <f t="shared" si="309"/>
        <v>15.825305999999999</v>
      </c>
      <c r="EY248" s="61">
        <f t="shared" si="309"/>
        <v>40.645245000000003</v>
      </c>
      <c r="EZ248" s="61">
        <f t="shared" si="309"/>
        <v>41.821533000000002</v>
      </c>
      <c r="FA248" s="61">
        <f t="shared" si="309"/>
        <v>0.652536</v>
      </c>
      <c r="FB248" s="61">
        <f t="shared" si="309"/>
        <v>3.487107</v>
      </c>
      <c r="FC248" s="61">
        <f t="shared" si="309"/>
        <v>4.0439400000000001</v>
      </c>
      <c r="FD248" s="61">
        <f t="shared" si="309"/>
        <v>25.452059999999999</v>
      </c>
      <c r="FE248" s="61">
        <f t="shared" si="309"/>
        <v>28.988457</v>
      </c>
      <c r="FF248" s="61">
        <f t="shared" si="309"/>
        <v>67.427318999999997</v>
      </c>
      <c r="FG248" s="61">
        <f t="shared" si="309"/>
        <v>162.47940600000001</v>
      </c>
      <c r="FH248" s="61">
        <f t="shared" si="309"/>
        <v>39.551703000000003</v>
      </c>
      <c r="FI248" s="61">
        <f t="shared" si="309"/>
        <v>0.94184900000000005</v>
      </c>
      <c r="FJ248" s="61">
        <f t="shared" si="309"/>
        <v>2.8436469999999998</v>
      </c>
      <c r="FK248" s="61">
        <f t="shared" si="309"/>
        <v>2.0275409999999998</v>
      </c>
      <c r="FL248" s="61">
        <f t="shared" si="309"/>
        <v>2.2218710000000002</v>
      </c>
      <c r="FM248" s="61">
        <f t="shared" si="309"/>
        <v>3.4069470000000002</v>
      </c>
      <c r="FN248" s="61">
        <f t="shared" si="309"/>
        <v>1.084759</v>
      </c>
      <c r="FO248" s="61">
        <f t="shared" si="309"/>
        <v>1.403921</v>
      </c>
      <c r="FP248" s="61">
        <f t="shared" si="309"/>
        <v>2.3057400000000001</v>
      </c>
      <c r="FQ248" s="61">
        <f t="shared" si="309"/>
        <v>6.1428799999999999</v>
      </c>
      <c r="FR248" s="61">
        <f t="shared" si="309"/>
        <v>20.170462000000001</v>
      </c>
      <c r="FS248" s="61">
        <f t="shared" si="309"/>
        <v>29.038633000000001</v>
      </c>
      <c r="FT248" s="61">
        <f t="shared" si="309"/>
        <v>3.8044829999999998</v>
      </c>
      <c r="FU248" s="61">
        <f t="shared" si="309"/>
        <v>8.0459379999999996</v>
      </c>
      <c r="FV248" s="61">
        <f t="shared" si="309"/>
        <v>9.9699989999999996</v>
      </c>
      <c r="FW248" s="61">
        <f t="shared" si="309"/>
        <v>62.490475000000004</v>
      </c>
      <c r="FX248" s="61">
        <f t="shared" si="309"/>
        <v>48.435237999999998</v>
      </c>
      <c r="FY248" s="61"/>
      <c r="FZ248" s="61"/>
      <c r="GA248" s="61"/>
      <c r="GB248" s="61"/>
      <c r="GC248" s="61"/>
      <c r="GD248" s="61"/>
      <c r="GE248" s="124"/>
      <c r="GF248" s="124"/>
      <c r="GG248" s="5"/>
      <c r="GH248" s="5"/>
      <c r="GI248" s="5"/>
      <c r="GJ248" s="5"/>
      <c r="GK248" s="5"/>
      <c r="GL248" s="5"/>
      <c r="GM248" s="5"/>
    </row>
    <row r="249" spans="1:195" x14ac:dyDescent="0.2">
      <c r="A249" s="44"/>
      <c r="B249" s="2" t="s">
        <v>594</v>
      </c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40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61"/>
      <c r="AI249" s="61"/>
      <c r="AJ249" s="61"/>
      <c r="AK249" s="61"/>
      <c r="AL249" s="61"/>
      <c r="AM249" s="61"/>
      <c r="AN249" s="61"/>
      <c r="AO249" s="61"/>
      <c r="AP249" s="61"/>
      <c r="AQ249" s="61"/>
      <c r="AR249" s="61"/>
      <c r="AS249" s="61"/>
      <c r="AT249" s="61"/>
      <c r="AU249" s="61"/>
      <c r="AV249" s="61"/>
      <c r="AW249" s="61"/>
      <c r="AX249" s="61"/>
      <c r="AY249" s="61"/>
      <c r="AZ249" s="61"/>
      <c r="BA249" s="61"/>
      <c r="BB249" s="61"/>
      <c r="BC249" s="61"/>
      <c r="BD249" s="61"/>
      <c r="BE249" s="61"/>
      <c r="BF249" s="61"/>
      <c r="BG249" s="61"/>
      <c r="BH249" s="61"/>
      <c r="BI249" s="61"/>
      <c r="BJ249" s="61"/>
      <c r="BK249" s="61"/>
      <c r="BL249" s="61"/>
      <c r="BM249" s="61"/>
      <c r="BN249" s="61"/>
      <c r="BO249" s="61"/>
      <c r="BP249" s="61"/>
      <c r="BQ249" s="61"/>
      <c r="BR249" s="61"/>
      <c r="BS249" s="61"/>
      <c r="BT249" s="61"/>
      <c r="BU249" s="61"/>
      <c r="BV249" s="61"/>
      <c r="BW249" s="61"/>
      <c r="BX249" s="61"/>
      <c r="BY249" s="61"/>
      <c r="BZ249" s="61"/>
      <c r="CA249" s="61"/>
      <c r="CB249" s="61"/>
      <c r="CC249" s="61"/>
      <c r="CD249" s="61"/>
      <c r="CE249" s="61"/>
      <c r="CF249" s="61"/>
      <c r="CG249" s="61"/>
      <c r="CH249" s="61"/>
      <c r="CI249" s="61"/>
      <c r="CJ249" s="61"/>
      <c r="CK249" s="61"/>
      <c r="CL249" s="61"/>
      <c r="CM249" s="61"/>
      <c r="CN249" s="61"/>
      <c r="CO249" s="61"/>
      <c r="CP249" s="61"/>
      <c r="CQ249" s="61"/>
      <c r="CR249" s="61"/>
      <c r="CS249" s="61"/>
      <c r="CT249" s="61"/>
      <c r="CU249" s="61"/>
      <c r="CV249" s="61"/>
      <c r="CW249" s="61"/>
      <c r="CX249" s="61"/>
      <c r="CY249" s="61"/>
      <c r="CZ249" s="61"/>
      <c r="DA249" s="61"/>
      <c r="DB249" s="61"/>
      <c r="DC249" s="61"/>
      <c r="DD249" s="61"/>
      <c r="DE249" s="61"/>
      <c r="DF249" s="61"/>
      <c r="DG249" s="61"/>
      <c r="DH249" s="61"/>
      <c r="DI249" s="61"/>
      <c r="DJ249" s="61"/>
      <c r="DK249" s="61"/>
      <c r="DL249" s="61"/>
      <c r="DM249" s="61"/>
      <c r="DN249" s="61"/>
      <c r="DO249" s="61"/>
      <c r="DP249" s="61"/>
      <c r="DQ249" s="61"/>
      <c r="DR249" s="61"/>
      <c r="DS249" s="61"/>
      <c r="DT249" s="61"/>
      <c r="DU249" s="61"/>
      <c r="DV249" s="61"/>
      <c r="DW249" s="61"/>
      <c r="DX249" s="61"/>
      <c r="DY249" s="61"/>
      <c r="DZ249" s="61"/>
      <c r="EA249" s="61"/>
      <c r="EB249" s="61"/>
      <c r="EC249" s="61"/>
      <c r="ED249" s="61"/>
      <c r="EE249" s="61"/>
      <c r="EF249" s="61"/>
      <c r="EG249" s="61"/>
      <c r="EH249" s="61"/>
      <c r="EI249" s="61"/>
      <c r="EJ249" s="61"/>
      <c r="EK249" s="61"/>
      <c r="EL249" s="61"/>
      <c r="EM249" s="61"/>
      <c r="EN249" s="61"/>
      <c r="EO249" s="61"/>
      <c r="EP249" s="61"/>
      <c r="EQ249" s="61"/>
      <c r="ER249" s="61"/>
      <c r="ES249" s="61"/>
      <c r="ET249" s="61"/>
      <c r="EU249" s="61"/>
      <c r="EV249" s="61"/>
      <c r="EW249" s="61"/>
      <c r="EX249" s="61"/>
      <c r="EY249" s="61"/>
      <c r="EZ249" s="61"/>
      <c r="FA249" s="61"/>
      <c r="FB249" s="61"/>
      <c r="FC249" s="61"/>
      <c r="FD249" s="61"/>
      <c r="FE249" s="61"/>
      <c r="FF249" s="61"/>
      <c r="FG249" s="61"/>
      <c r="FH249" s="61"/>
      <c r="FI249" s="61"/>
      <c r="FJ249" s="61"/>
      <c r="FK249" s="61"/>
      <c r="FL249" s="61"/>
      <c r="FM249" s="61"/>
      <c r="FN249" s="61"/>
      <c r="FO249" s="61"/>
      <c r="FP249" s="61"/>
      <c r="FQ249" s="61"/>
      <c r="FR249" s="61"/>
      <c r="FS249" s="61"/>
      <c r="FT249" s="61"/>
      <c r="FU249" s="61"/>
      <c r="FV249" s="61"/>
      <c r="FW249" s="61"/>
      <c r="FX249" s="61"/>
      <c r="FY249" s="61"/>
      <c r="FZ249" s="61"/>
      <c r="GA249" s="61"/>
      <c r="GB249" s="61"/>
      <c r="GC249" s="61"/>
      <c r="GD249" s="61"/>
      <c r="GE249" s="124"/>
      <c r="GF249" s="124"/>
      <c r="GG249" s="5"/>
      <c r="GH249" s="5"/>
      <c r="GI249" s="5"/>
      <c r="GJ249" s="5"/>
      <c r="GK249" s="5"/>
      <c r="GL249" s="5"/>
      <c r="GM249" s="5"/>
    </row>
    <row r="250" spans="1:195" x14ac:dyDescent="0.2">
      <c r="A250" s="44"/>
      <c r="B250" s="2" t="s">
        <v>595</v>
      </c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40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  <c r="AI250" s="61"/>
      <c r="AJ250" s="61"/>
      <c r="AK250" s="61"/>
      <c r="AL250" s="61"/>
      <c r="AM250" s="61"/>
      <c r="AN250" s="61"/>
      <c r="AO250" s="61"/>
      <c r="AP250" s="61"/>
      <c r="AQ250" s="61"/>
      <c r="AR250" s="61"/>
      <c r="AS250" s="61"/>
      <c r="AT250" s="61"/>
      <c r="AU250" s="61"/>
      <c r="AV250" s="61"/>
      <c r="AW250" s="61"/>
      <c r="AX250" s="61"/>
      <c r="AY250" s="61"/>
      <c r="AZ250" s="61"/>
      <c r="BA250" s="61"/>
      <c r="BB250" s="61"/>
      <c r="BC250" s="61"/>
      <c r="BD250" s="61"/>
      <c r="BE250" s="61"/>
      <c r="BF250" s="61"/>
      <c r="BG250" s="61"/>
      <c r="BH250" s="61"/>
      <c r="BI250" s="61"/>
      <c r="BJ250" s="61"/>
      <c r="BK250" s="61"/>
      <c r="BL250" s="61"/>
      <c r="BM250" s="61"/>
      <c r="BN250" s="61"/>
      <c r="BO250" s="61"/>
      <c r="BP250" s="61"/>
      <c r="BQ250" s="61"/>
      <c r="BR250" s="61"/>
      <c r="BS250" s="61"/>
      <c r="BT250" s="61"/>
      <c r="BU250" s="61"/>
      <c r="BV250" s="61"/>
      <c r="BW250" s="61"/>
      <c r="BX250" s="61"/>
      <c r="BY250" s="61"/>
      <c r="BZ250" s="61"/>
      <c r="CA250" s="61"/>
      <c r="CB250" s="61"/>
      <c r="CC250" s="61"/>
      <c r="CD250" s="61"/>
      <c r="CE250" s="61"/>
      <c r="CF250" s="61"/>
      <c r="CG250" s="61"/>
      <c r="CH250" s="61"/>
      <c r="CI250" s="61"/>
      <c r="CJ250" s="61"/>
      <c r="CK250" s="61"/>
      <c r="CL250" s="61"/>
      <c r="CM250" s="61"/>
      <c r="CN250" s="61"/>
      <c r="CO250" s="61"/>
      <c r="CP250" s="61"/>
      <c r="CQ250" s="61"/>
      <c r="CR250" s="61"/>
      <c r="CS250" s="61"/>
      <c r="CT250" s="61"/>
      <c r="CU250" s="61"/>
      <c r="CV250" s="61"/>
      <c r="CW250" s="61"/>
      <c r="CX250" s="61"/>
      <c r="CY250" s="61"/>
      <c r="CZ250" s="61"/>
      <c r="DA250" s="61"/>
      <c r="DB250" s="61"/>
      <c r="DC250" s="61"/>
      <c r="DD250" s="61"/>
      <c r="DE250" s="61"/>
      <c r="DF250" s="61"/>
      <c r="DG250" s="61"/>
      <c r="DH250" s="61"/>
      <c r="DI250" s="61"/>
      <c r="DJ250" s="61"/>
      <c r="DK250" s="61"/>
      <c r="DL250" s="61"/>
      <c r="DM250" s="61"/>
      <c r="DN250" s="61"/>
      <c r="DO250" s="61"/>
      <c r="DP250" s="61"/>
      <c r="DQ250" s="61"/>
      <c r="DR250" s="61"/>
      <c r="DS250" s="61"/>
      <c r="DT250" s="61"/>
      <c r="DU250" s="61"/>
      <c r="DV250" s="61"/>
      <c r="DW250" s="61"/>
      <c r="DX250" s="61"/>
      <c r="DY250" s="61"/>
      <c r="DZ250" s="61"/>
      <c r="EA250" s="61"/>
      <c r="EB250" s="61"/>
      <c r="EC250" s="61"/>
      <c r="ED250" s="61"/>
      <c r="EE250" s="61"/>
      <c r="EF250" s="61"/>
      <c r="EG250" s="61"/>
      <c r="EH250" s="61"/>
      <c r="EI250" s="61"/>
      <c r="EJ250" s="61"/>
      <c r="EK250" s="61"/>
      <c r="EL250" s="61"/>
      <c r="EM250" s="61"/>
      <c r="EN250" s="61"/>
      <c r="EO250" s="61"/>
      <c r="EP250" s="61"/>
      <c r="EQ250" s="61"/>
      <c r="ER250" s="61"/>
      <c r="ES250" s="61"/>
      <c r="ET250" s="61"/>
      <c r="EU250" s="61"/>
      <c r="EV250" s="61"/>
      <c r="EW250" s="61"/>
      <c r="EX250" s="61"/>
      <c r="EY250" s="61"/>
      <c r="EZ250" s="61"/>
      <c r="FA250" s="61"/>
      <c r="FB250" s="61"/>
      <c r="FC250" s="61"/>
      <c r="FD250" s="61"/>
      <c r="FE250" s="61"/>
      <c r="FF250" s="61"/>
      <c r="FG250" s="61"/>
      <c r="FH250" s="61"/>
      <c r="FI250" s="61"/>
      <c r="FJ250" s="61"/>
      <c r="FK250" s="61"/>
      <c r="FL250" s="61"/>
      <c r="FM250" s="61"/>
      <c r="FN250" s="61"/>
      <c r="FO250" s="61"/>
      <c r="FP250" s="61"/>
      <c r="FQ250" s="61"/>
      <c r="FR250" s="61"/>
      <c r="FS250" s="61"/>
      <c r="FT250" s="61"/>
      <c r="FU250" s="61"/>
      <c r="FV250" s="61"/>
      <c r="FW250" s="61"/>
      <c r="FX250" s="61"/>
      <c r="FY250" s="61"/>
      <c r="FZ250" s="61"/>
      <c r="GA250" s="61"/>
      <c r="GB250" s="61"/>
      <c r="GC250" s="61"/>
      <c r="GD250" s="61"/>
      <c r="GE250" s="124"/>
      <c r="GF250" s="124"/>
      <c r="GG250" s="5"/>
      <c r="GH250" s="5"/>
      <c r="GI250" s="5"/>
      <c r="GJ250" s="5"/>
      <c r="GK250" s="5"/>
      <c r="GL250" s="5"/>
      <c r="GM250" s="5"/>
    </row>
    <row r="251" spans="1:195" x14ac:dyDescent="0.2">
      <c r="A251" s="3" t="s">
        <v>596</v>
      </c>
      <c r="B251" s="2" t="s">
        <v>597</v>
      </c>
      <c r="C251" s="61">
        <f>MIN(C243,C245,C248)</f>
        <v>2.6079999999999999E-2</v>
      </c>
      <c r="D251" s="61">
        <f t="shared" ref="D251:BO251" si="310">MIN(D243,D245,D248)</f>
        <v>2.7E-2</v>
      </c>
      <c r="E251" s="61">
        <f t="shared" si="310"/>
        <v>2.4688000000000002E-2</v>
      </c>
      <c r="F251" s="61">
        <f t="shared" si="310"/>
        <v>2.6262000000000001E-2</v>
      </c>
      <c r="G251" s="61">
        <f t="shared" si="310"/>
        <v>2.2284999999999999E-2</v>
      </c>
      <c r="H251" s="61">
        <f t="shared" si="310"/>
        <v>2.7E-2</v>
      </c>
      <c r="I251" s="61">
        <f t="shared" si="310"/>
        <v>2.7E-2</v>
      </c>
      <c r="J251" s="61">
        <f t="shared" si="310"/>
        <v>2.7E-2</v>
      </c>
      <c r="K251" s="61">
        <f t="shared" si="310"/>
        <v>2.7E-2</v>
      </c>
      <c r="L251" s="61">
        <f t="shared" si="310"/>
        <v>2.1895000000000001E-2</v>
      </c>
      <c r="M251" s="61">
        <f t="shared" si="310"/>
        <v>2.0947E-2</v>
      </c>
      <c r="N251" s="61">
        <f t="shared" si="310"/>
        <v>2.5711999999999999E-2</v>
      </c>
      <c r="O251" s="61">
        <f t="shared" si="310"/>
        <v>2.5353000000000001E-2</v>
      </c>
      <c r="P251" s="61">
        <f t="shared" si="310"/>
        <v>2.7E-2</v>
      </c>
      <c r="Q251" s="61">
        <f t="shared" si="310"/>
        <v>2.6009999999999998E-2</v>
      </c>
      <c r="R251" s="61">
        <f t="shared" si="310"/>
        <v>2.3909E-2</v>
      </c>
      <c r="S251" s="61">
        <f t="shared" si="310"/>
        <v>2.1014000000000001E-2</v>
      </c>
      <c r="T251" s="61">
        <f t="shared" si="310"/>
        <v>1.9300999999999999E-2</v>
      </c>
      <c r="U251" s="61">
        <f t="shared" si="310"/>
        <v>1.8800999999999998E-2</v>
      </c>
      <c r="V251" s="61">
        <f t="shared" si="310"/>
        <v>2.7E-2</v>
      </c>
      <c r="W251" s="40">
        <f t="shared" si="310"/>
        <v>2.7E-2</v>
      </c>
      <c r="X251" s="61">
        <f t="shared" si="310"/>
        <v>1.0756E-2</v>
      </c>
      <c r="Y251" s="61">
        <f t="shared" si="310"/>
        <v>1.9498000000000001E-2</v>
      </c>
      <c r="Z251" s="61">
        <f t="shared" si="310"/>
        <v>1.8915000000000001E-2</v>
      </c>
      <c r="AA251" s="61">
        <f t="shared" si="310"/>
        <v>2.4995E-2</v>
      </c>
      <c r="AB251" s="61">
        <f t="shared" si="310"/>
        <v>2.5023E-2</v>
      </c>
      <c r="AC251" s="61">
        <f t="shared" si="310"/>
        <v>1.5982E-2</v>
      </c>
      <c r="AD251" s="61">
        <f t="shared" si="310"/>
        <v>1.4692999999999999E-2</v>
      </c>
      <c r="AE251" s="61">
        <f t="shared" si="310"/>
        <v>7.8139999999999998E-3</v>
      </c>
      <c r="AF251" s="61">
        <f t="shared" si="310"/>
        <v>6.6740000000000002E-3</v>
      </c>
      <c r="AG251" s="61">
        <f t="shared" si="310"/>
        <v>1.1842999999999999E-2</v>
      </c>
      <c r="AH251" s="61">
        <f t="shared" si="310"/>
        <v>1.7122999999999999E-2</v>
      </c>
      <c r="AI251" s="61">
        <f t="shared" si="310"/>
        <v>2.7E-2</v>
      </c>
      <c r="AJ251" s="61">
        <f t="shared" si="310"/>
        <v>1.8787999999999999E-2</v>
      </c>
      <c r="AK251" s="61">
        <f t="shared" si="310"/>
        <v>1.6279999999999999E-2</v>
      </c>
      <c r="AL251" s="61">
        <f t="shared" si="310"/>
        <v>2.7E-2</v>
      </c>
      <c r="AM251" s="61">
        <f t="shared" si="310"/>
        <v>1.6448999999999998E-2</v>
      </c>
      <c r="AN251" s="61">
        <f t="shared" si="310"/>
        <v>2.2903E-2</v>
      </c>
      <c r="AO251" s="61">
        <f t="shared" si="310"/>
        <v>2.2655999999999999E-2</v>
      </c>
      <c r="AP251" s="61">
        <f t="shared" si="310"/>
        <v>2.5541000000000001E-2</v>
      </c>
      <c r="AQ251" s="61">
        <f t="shared" si="310"/>
        <v>1.5559E-2</v>
      </c>
      <c r="AR251" s="61">
        <f t="shared" si="310"/>
        <v>2.5440000000000001E-2</v>
      </c>
      <c r="AS251" s="61">
        <f t="shared" si="310"/>
        <v>1.1618E-2</v>
      </c>
      <c r="AT251" s="61">
        <f t="shared" si="310"/>
        <v>2.6714000000000002E-2</v>
      </c>
      <c r="AU251" s="61">
        <f t="shared" si="310"/>
        <v>1.9188E-2</v>
      </c>
      <c r="AV251" s="61">
        <f t="shared" si="310"/>
        <v>2.5359E-2</v>
      </c>
      <c r="AW251" s="61">
        <f t="shared" si="310"/>
        <v>2.0596E-2</v>
      </c>
      <c r="AX251" s="61">
        <f t="shared" si="310"/>
        <v>1.6798E-2</v>
      </c>
      <c r="AY251" s="61">
        <f t="shared" si="310"/>
        <v>2.7E-2</v>
      </c>
      <c r="AZ251" s="61">
        <f t="shared" si="310"/>
        <v>1.8092E-2</v>
      </c>
      <c r="BA251" s="61">
        <f t="shared" si="310"/>
        <v>2.1894E-2</v>
      </c>
      <c r="BB251" s="61">
        <f t="shared" si="310"/>
        <v>1.9684E-2</v>
      </c>
      <c r="BC251" s="61">
        <f t="shared" si="310"/>
        <v>2.4025999999999999E-2</v>
      </c>
      <c r="BD251" s="61">
        <f t="shared" si="310"/>
        <v>2.7E-2</v>
      </c>
      <c r="BE251" s="61">
        <f t="shared" si="310"/>
        <v>2.2815999999999999E-2</v>
      </c>
      <c r="BF251" s="61">
        <f t="shared" si="310"/>
        <v>2.6952E-2</v>
      </c>
      <c r="BG251" s="61">
        <f t="shared" si="310"/>
        <v>2.7E-2</v>
      </c>
      <c r="BH251" s="61">
        <f t="shared" si="310"/>
        <v>2.1419000000000001E-2</v>
      </c>
      <c r="BI251" s="61">
        <f t="shared" si="310"/>
        <v>8.4329999999999995E-3</v>
      </c>
      <c r="BJ251" s="61">
        <f t="shared" si="310"/>
        <v>2.3164000000000001E-2</v>
      </c>
      <c r="BK251" s="61">
        <f t="shared" si="310"/>
        <v>2.4459000000000002E-2</v>
      </c>
      <c r="BL251" s="61">
        <f t="shared" si="310"/>
        <v>2.7E-2</v>
      </c>
      <c r="BM251" s="61">
        <f t="shared" si="310"/>
        <v>2.0833999999999998E-2</v>
      </c>
      <c r="BN251" s="61">
        <f t="shared" si="310"/>
        <v>2.7E-2</v>
      </c>
      <c r="BO251" s="61">
        <f t="shared" si="310"/>
        <v>1.5203E-2</v>
      </c>
      <c r="BP251" s="61">
        <f t="shared" ref="BP251:EA251" si="311">MIN(BP243,BP245,BP248)</f>
        <v>2.1701999999999999E-2</v>
      </c>
      <c r="BQ251" s="61">
        <f t="shared" si="311"/>
        <v>2.1759000000000001E-2</v>
      </c>
      <c r="BR251" s="61">
        <f t="shared" si="311"/>
        <v>4.7000000000000002E-3</v>
      </c>
      <c r="BS251" s="61">
        <f t="shared" si="311"/>
        <v>2.2309999999999999E-3</v>
      </c>
      <c r="BT251" s="61">
        <f t="shared" si="311"/>
        <v>4.0749999999999996E-3</v>
      </c>
      <c r="BU251" s="61">
        <f t="shared" si="311"/>
        <v>1.3811E-2</v>
      </c>
      <c r="BV251" s="61">
        <f t="shared" si="311"/>
        <v>1.1775000000000001E-2</v>
      </c>
      <c r="BW251" s="61">
        <f t="shared" si="311"/>
        <v>1.55E-2</v>
      </c>
      <c r="BX251" s="61">
        <f t="shared" si="311"/>
        <v>1.6598999999999999E-2</v>
      </c>
      <c r="BY251" s="61">
        <f t="shared" si="311"/>
        <v>2.3781E-2</v>
      </c>
      <c r="BZ251" s="61">
        <f t="shared" si="311"/>
        <v>2.6311999999999999E-2</v>
      </c>
      <c r="CA251" s="61">
        <f t="shared" si="311"/>
        <v>2.3040999999999999E-2</v>
      </c>
      <c r="CB251" s="61">
        <f t="shared" si="311"/>
        <v>2.6252000000000001E-2</v>
      </c>
      <c r="CC251" s="61">
        <f t="shared" si="311"/>
        <v>2.2199E-2</v>
      </c>
      <c r="CD251" s="61">
        <f t="shared" si="311"/>
        <v>1.9519999999999999E-2</v>
      </c>
      <c r="CE251" s="61">
        <f t="shared" si="311"/>
        <v>2.7E-2</v>
      </c>
      <c r="CF251" s="61">
        <f t="shared" si="311"/>
        <v>2.2463E-2</v>
      </c>
      <c r="CG251" s="61">
        <f t="shared" si="311"/>
        <v>2.7E-2</v>
      </c>
      <c r="CH251" s="61">
        <f t="shared" si="311"/>
        <v>2.2187999999999999E-2</v>
      </c>
      <c r="CI251" s="61">
        <f t="shared" si="311"/>
        <v>2.418E-2</v>
      </c>
      <c r="CJ251" s="61">
        <f t="shared" si="311"/>
        <v>2.3469E-2</v>
      </c>
      <c r="CK251" s="61">
        <f t="shared" si="311"/>
        <v>6.6010000000000001E-3</v>
      </c>
      <c r="CL251" s="61">
        <f t="shared" si="311"/>
        <v>8.2290000000000002E-3</v>
      </c>
      <c r="CM251" s="61">
        <f t="shared" si="311"/>
        <v>2.274E-3</v>
      </c>
      <c r="CN251" s="61">
        <f t="shared" si="311"/>
        <v>2.7E-2</v>
      </c>
      <c r="CO251" s="61">
        <f t="shared" si="311"/>
        <v>2.2360000000000001E-2</v>
      </c>
      <c r="CP251" s="61">
        <f t="shared" si="311"/>
        <v>2.0549000000000001E-2</v>
      </c>
      <c r="CQ251" s="61">
        <f t="shared" si="311"/>
        <v>1.2427000000000001E-2</v>
      </c>
      <c r="CR251" s="61">
        <f t="shared" si="311"/>
        <v>1.6800000000000001E-3</v>
      </c>
      <c r="CS251" s="61">
        <f t="shared" si="311"/>
        <v>2.2658000000000001E-2</v>
      </c>
      <c r="CT251" s="61">
        <f t="shared" si="311"/>
        <v>8.5199999999999998E-3</v>
      </c>
      <c r="CU251" s="61">
        <f t="shared" si="311"/>
        <v>1.9616000000000001E-2</v>
      </c>
      <c r="CV251" s="61">
        <f t="shared" si="311"/>
        <v>1.0978999999999999E-2</v>
      </c>
      <c r="CW251" s="61">
        <f t="shared" si="311"/>
        <v>2.4152E-2</v>
      </c>
      <c r="CX251" s="61">
        <f t="shared" si="311"/>
        <v>2.1824E-2</v>
      </c>
      <c r="CY251" s="61">
        <f t="shared" si="311"/>
        <v>2.7E-2</v>
      </c>
      <c r="CZ251" s="61">
        <f t="shared" si="311"/>
        <v>2.6651000000000001E-2</v>
      </c>
      <c r="DA251" s="61">
        <f t="shared" si="311"/>
        <v>2.7E-2</v>
      </c>
      <c r="DB251" s="61">
        <f t="shared" si="311"/>
        <v>2.7E-2</v>
      </c>
      <c r="DC251" s="61">
        <f t="shared" si="311"/>
        <v>1.7417999999999999E-2</v>
      </c>
      <c r="DD251" s="61">
        <f t="shared" si="311"/>
        <v>3.3279999999999998E-3</v>
      </c>
      <c r="DE251" s="61">
        <f t="shared" si="311"/>
        <v>1.145E-2</v>
      </c>
      <c r="DF251" s="61">
        <f t="shared" si="311"/>
        <v>2.4213999999999999E-2</v>
      </c>
      <c r="DG251" s="61">
        <f t="shared" si="311"/>
        <v>2.0452999999999999E-2</v>
      </c>
      <c r="DH251" s="61">
        <f t="shared" si="311"/>
        <v>2.0516E-2</v>
      </c>
      <c r="DI251" s="61">
        <f t="shared" si="311"/>
        <v>1.8845000000000001E-2</v>
      </c>
      <c r="DJ251" s="61">
        <f t="shared" si="311"/>
        <v>2.0882999999999999E-2</v>
      </c>
      <c r="DK251" s="61">
        <f t="shared" si="311"/>
        <v>1.5657999999999998E-2</v>
      </c>
      <c r="DL251" s="61">
        <f t="shared" si="311"/>
        <v>2.1967E-2</v>
      </c>
      <c r="DM251" s="61">
        <f t="shared" si="311"/>
        <v>1.9899E-2</v>
      </c>
      <c r="DN251" s="61">
        <f t="shared" si="311"/>
        <v>2.7E-2</v>
      </c>
      <c r="DO251" s="61">
        <f t="shared" si="311"/>
        <v>2.7E-2</v>
      </c>
      <c r="DP251" s="61">
        <f t="shared" si="311"/>
        <v>2.7E-2</v>
      </c>
      <c r="DQ251" s="61">
        <f t="shared" si="311"/>
        <v>2.5884999999999998E-2</v>
      </c>
      <c r="DR251" s="61">
        <f t="shared" si="311"/>
        <v>2.4417000000000001E-2</v>
      </c>
      <c r="DS251" s="61">
        <f t="shared" si="311"/>
        <v>2.5923999999999999E-2</v>
      </c>
      <c r="DT251" s="61">
        <f t="shared" si="311"/>
        <v>2.1728999999999998E-2</v>
      </c>
      <c r="DU251" s="61">
        <f t="shared" si="311"/>
        <v>2.7E-2</v>
      </c>
      <c r="DV251" s="61">
        <f t="shared" si="311"/>
        <v>2.7E-2</v>
      </c>
      <c r="DW251" s="61">
        <f t="shared" si="311"/>
        <v>2.1996999999999999E-2</v>
      </c>
      <c r="DX251" s="61">
        <f t="shared" si="311"/>
        <v>1.8931E-2</v>
      </c>
      <c r="DY251" s="61">
        <f t="shared" si="311"/>
        <v>1.2928E-2</v>
      </c>
      <c r="DZ251" s="61">
        <f t="shared" si="311"/>
        <v>1.7662000000000001E-2</v>
      </c>
      <c r="EA251" s="61">
        <f t="shared" si="311"/>
        <v>1.2173E-2</v>
      </c>
      <c r="EB251" s="61">
        <f t="shared" ref="EB251:FX251" si="312">MIN(EB243,EB245,EB248)</f>
        <v>2.7E-2</v>
      </c>
      <c r="EC251" s="61">
        <f t="shared" si="312"/>
        <v>2.6620999999999999E-2</v>
      </c>
      <c r="ED251" s="61">
        <f t="shared" si="312"/>
        <v>4.4120000000000001E-3</v>
      </c>
      <c r="EE251" s="61">
        <f t="shared" si="312"/>
        <v>2.7E-2</v>
      </c>
      <c r="EF251" s="61">
        <f t="shared" si="312"/>
        <v>1.9595000000000001E-2</v>
      </c>
      <c r="EG251" s="61">
        <f t="shared" si="312"/>
        <v>2.6536000000000001E-2</v>
      </c>
      <c r="EH251" s="61">
        <f t="shared" si="312"/>
        <v>2.5052999999999999E-2</v>
      </c>
      <c r="EI251" s="61">
        <f t="shared" si="312"/>
        <v>2.7E-2</v>
      </c>
      <c r="EJ251" s="61">
        <f t="shared" si="312"/>
        <v>2.7E-2</v>
      </c>
      <c r="EK251" s="61">
        <f t="shared" si="312"/>
        <v>5.5300000000000002E-3</v>
      </c>
      <c r="EL251" s="61">
        <f t="shared" si="312"/>
        <v>2.1159999999999998E-3</v>
      </c>
      <c r="EM251" s="61">
        <f t="shared" si="312"/>
        <v>1.6308E-2</v>
      </c>
      <c r="EN251" s="61">
        <f t="shared" si="312"/>
        <v>2.7E-2</v>
      </c>
      <c r="EO251" s="61">
        <f t="shared" si="312"/>
        <v>2.7E-2</v>
      </c>
      <c r="EP251" s="61">
        <f t="shared" si="312"/>
        <v>2.0586E-2</v>
      </c>
      <c r="EQ251" s="61">
        <f t="shared" si="312"/>
        <v>1.0265E-2</v>
      </c>
      <c r="ER251" s="61">
        <f t="shared" si="312"/>
        <v>2.1283E-2</v>
      </c>
      <c r="ES251" s="61">
        <f t="shared" si="312"/>
        <v>2.3557999999999999E-2</v>
      </c>
      <c r="ET251" s="61">
        <f t="shared" si="312"/>
        <v>2.7E-2</v>
      </c>
      <c r="EU251" s="61">
        <f t="shared" si="312"/>
        <v>2.7E-2</v>
      </c>
      <c r="EV251" s="61">
        <f t="shared" si="312"/>
        <v>1.0965000000000001E-2</v>
      </c>
      <c r="EW251" s="61">
        <f t="shared" si="312"/>
        <v>6.0530000000000002E-3</v>
      </c>
      <c r="EX251" s="61">
        <f t="shared" si="312"/>
        <v>3.9100000000000003E-3</v>
      </c>
      <c r="EY251" s="61">
        <f t="shared" si="312"/>
        <v>2.7E-2</v>
      </c>
      <c r="EZ251" s="61">
        <f t="shared" si="312"/>
        <v>2.2942000000000001E-2</v>
      </c>
      <c r="FA251" s="61">
        <f t="shared" si="312"/>
        <v>1.0666E-2</v>
      </c>
      <c r="FB251" s="61">
        <f t="shared" si="312"/>
        <v>1.1505E-2</v>
      </c>
      <c r="FC251" s="61">
        <f t="shared" si="312"/>
        <v>2.2550000000000001E-2</v>
      </c>
      <c r="FD251" s="61">
        <f t="shared" si="312"/>
        <v>2.4438000000000001E-2</v>
      </c>
      <c r="FE251" s="61">
        <f t="shared" si="312"/>
        <v>1.4180999999999999E-2</v>
      </c>
      <c r="FF251" s="61">
        <f t="shared" si="312"/>
        <v>2.7E-2</v>
      </c>
      <c r="FG251" s="61">
        <f t="shared" si="312"/>
        <v>2.7E-2</v>
      </c>
      <c r="FH251" s="61">
        <f t="shared" si="312"/>
        <v>1.9772000000000001E-2</v>
      </c>
      <c r="FI251" s="61">
        <f t="shared" si="312"/>
        <v>6.1999999999999998E-3</v>
      </c>
      <c r="FJ251" s="61">
        <f t="shared" si="312"/>
        <v>1.9438E-2</v>
      </c>
      <c r="FK251" s="61">
        <f t="shared" si="312"/>
        <v>1.0845E-2</v>
      </c>
      <c r="FL251" s="61">
        <f t="shared" si="312"/>
        <v>2.7E-2</v>
      </c>
      <c r="FM251" s="61">
        <f t="shared" si="312"/>
        <v>1.8414E-2</v>
      </c>
      <c r="FN251" s="61">
        <f t="shared" si="312"/>
        <v>2.7E-2</v>
      </c>
      <c r="FO251" s="61">
        <f t="shared" si="312"/>
        <v>8.3470000000000003E-3</v>
      </c>
      <c r="FP251" s="61">
        <f t="shared" si="312"/>
        <v>1.2142999999999999E-2</v>
      </c>
      <c r="FQ251" s="61">
        <f t="shared" si="312"/>
        <v>1.6879999999999999E-2</v>
      </c>
      <c r="FR251" s="61">
        <f t="shared" si="312"/>
        <v>1.1565000000000001E-2</v>
      </c>
      <c r="FS251" s="61">
        <f t="shared" si="312"/>
        <v>1.8298999999999999E-2</v>
      </c>
      <c r="FT251" s="61">
        <f t="shared" si="312"/>
        <v>4.9059999999999998E-3</v>
      </c>
      <c r="FU251" s="61">
        <f t="shared" si="312"/>
        <v>1.8345E-2</v>
      </c>
      <c r="FV251" s="61">
        <f t="shared" si="312"/>
        <v>1.5032E-2</v>
      </c>
      <c r="FW251" s="61">
        <f t="shared" si="312"/>
        <v>2.1498E-2</v>
      </c>
      <c r="FX251" s="61">
        <f t="shared" si="312"/>
        <v>1.9675000000000002E-2</v>
      </c>
      <c r="FY251" s="61"/>
      <c r="FZ251" s="61"/>
      <c r="GA251" s="61"/>
      <c r="GB251" s="61"/>
      <c r="GC251" s="61"/>
      <c r="GD251" s="61"/>
      <c r="GE251" s="124"/>
      <c r="GF251" s="124"/>
      <c r="GG251" s="5"/>
      <c r="GH251" s="5"/>
      <c r="GI251" s="5"/>
      <c r="GJ251" s="5"/>
      <c r="GK251" s="5"/>
      <c r="GL251" s="5"/>
      <c r="GM251" s="5"/>
    </row>
    <row r="252" spans="1:195" x14ac:dyDescent="0.2">
      <c r="A252" s="44"/>
      <c r="B252" s="2" t="s">
        <v>598</v>
      </c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40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  <c r="AI252" s="61"/>
      <c r="AJ252" s="61"/>
      <c r="AK252" s="61"/>
      <c r="AL252" s="61"/>
      <c r="AM252" s="61"/>
      <c r="AN252" s="61"/>
      <c r="AO252" s="61"/>
      <c r="AP252" s="61"/>
      <c r="AQ252" s="61"/>
      <c r="AR252" s="61"/>
      <c r="AS252" s="61"/>
      <c r="AT252" s="61"/>
      <c r="AU252" s="61"/>
      <c r="AV252" s="61"/>
      <c r="AW252" s="61"/>
      <c r="AX252" s="61"/>
      <c r="AY252" s="61"/>
      <c r="AZ252" s="61"/>
      <c r="BA252" s="61"/>
      <c r="BB252" s="61"/>
      <c r="BC252" s="61"/>
      <c r="BD252" s="61"/>
      <c r="BE252" s="61"/>
      <c r="BF252" s="61"/>
      <c r="BG252" s="61"/>
      <c r="BH252" s="61"/>
      <c r="BI252" s="61"/>
      <c r="BJ252" s="61"/>
      <c r="BK252" s="61"/>
      <c r="BL252" s="61"/>
      <c r="BM252" s="61"/>
      <c r="BN252" s="61"/>
      <c r="BO252" s="61"/>
      <c r="BP252" s="61"/>
      <c r="BQ252" s="61"/>
      <c r="BR252" s="61"/>
      <c r="BS252" s="61"/>
      <c r="BT252" s="61"/>
      <c r="BU252" s="61"/>
      <c r="BV252" s="61"/>
      <c r="BW252" s="61"/>
      <c r="BX252" s="61"/>
      <c r="BY252" s="61"/>
      <c r="BZ252" s="61"/>
      <c r="CA252" s="61"/>
      <c r="CB252" s="61"/>
      <c r="CC252" s="61"/>
      <c r="CD252" s="61"/>
      <c r="CE252" s="61"/>
      <c r="CF252" s="61"/>
      <c r="CG252" s="61"/>
      <c r="CH252" s="61"/>
      <c r="CI252" s="61"/>
      <c r="CJ252" s="61"/>
      <c r="CK252" s="61"/>
      <c r="CL252" s="61"/>
      <c r="CM252" s="61"/>
      <c r="CN252" s="61"/>
      <c r="CO252" s="61"/>
      <c r="CP252" s="61"/>
      <c r="CQ252" s="61"/>
      <c r="CR252" s="61"/>
      <c r="CS252" s="61"/>
      <c r="CT252" s="61"/>
      <c r="CU252" s="61"/>
      <c r="CV252" s="61"/>
      <c r="CW252" s="61"/>
      <c r="CX252" s="61"/>
      <c r="CY252" s="61"/>
      <c r="CZ252" s="61"/>
      <c r="DA252" s="61"/>
      <c r="DB252" s="61"/>
      <c r="DC252" s="61"/>
      <c r="DD252" s="61"/>
      <c r="DE252" s="61"/>
      <c r="DF252" s="61"/>
      <c r="DG252" s="61"/>
      <c r="DH252" s="61"/>
      <c r="DI252" s="61"/>
      <c r="DJ252" s="61"/>
      <c r="DK252" s="61"/>
      <c r="DL252" s="61"/>
      <c r="DM252" s="61"/>
      <c r="DN252" s="61"/>
      <c r="DO252" s="61"/>
      <c r="DP252" s="61"/>
      <c r="DQ252" s="61"/>
      <c r="DR252" s="61"/>
      <c r="DS252" s="61"/>
      <c r="DT252" s="61"/>
      <c r="DU252" s="61"/>
      <c r="DV252" s="61"/>
      <c r="DW252" s="61"/>
      <c r="DX252" s="61"/>
      <c r="DY252" s="61"/>
      <c r="DZ252" s="61"/>
      <c r="EA252" s="61"/>
      <c r="EB252" s="61"/>
      <c r="EC252" s="61"/>
      <c r="ED252" s="61"/>
      <c r="EE252" s="61"/>
      <c r="EF252" s="61"/>
      <c r="EG252" s="61"/>
      <c r="EH252" s="61"/>
      <c r="EI252" s="61"/>
      <c r="EJ252" s="61"/>
      <c r="EK252" s="61"/>
      <c r="EL252" s="61"/>
      <c r="EM252" s="61"/>
      <c r="EN252" s="61"/>
      <c r="EO252" s="61"/>
      <c r="EP252" s="61"/>
      <c r="EQ252" s="61"/>
      <c r="ER252" s="61"/>
      <c r="ES252" s="61"/>
      <c r="ET252" s="61"/>
      <c r="EU252" s="61"/>
      <c r="EV252" s="61"/>
      <c r="EW252" s="61"/>
      <c r="EX252" s="61"/>
      <c r="EY252" s="61"/>
      <c r="EZ252" s="61"/>
      <c r="FA252" s="61"/>
      <c r="FB252" s="61"/>
      <c r="FC252" s="61"/>
      <c r="FD252" s="61"/>
      <c r="FE252" s="61"/>
      <c r="FF252" s="61"/>
      <c r="FG252" s="61"/>
      <c r="FH252" s="61"/>
      <c r="FI252" s="61"/>
      <c r="FJ252" s="61"/>
      <c r="FK252" s="61"/>
      <c r="FL252" s="61"/>
      <c r="FM252" s="61"/>
      <c r="FN252" s="61"/>
      <c r="FO252" s="61"/>
      <c r="FP252" s="61"/>
      <c r="FQ252" s="61"/>
      <c r="FR252" s="61"/>
      <c r="FS252" s="61"/>
      <c r="FT252" s="61"/>
      <c r="FU252" s="61"/>
      <c r="FV252" s="61"/>
      <c r="FW252" s="61"/>
      <c r="FX252" s="61"/>
      <c r="FY252" s="61"/>
      <c r="FZ252" s="61"/>
      <c r="GA252" s="61"/>
      <c r="GB252" s="61"/>
      <c r="GC252" s="61"/>
      <c r="GD252" s="61"/>
      <c r="GE252" s="124"/>
      <c r="GF252" s="124"/>
      <c r="GG252" s="5"/>
      <c r="GH252" s="5"/>
      <c r="GI252" s="5"/>
      <c r="GJ252" s="5"/>
      <c r="GK252" s="5"/>
      <c r="GL252" s="5"/>
      <c r="GM252" s="5"/>
    </row>
    <row r="253" spans="1:195" x14ac:dyDescent="0.2">
      <c r="A253" s="3" t="s">
        <v>599</v>
      </c>
      <c r="B253" s="2" t="s">
        <v>600</v>
      </c>
      <c r="C253" s="125">
        <v>2.6079999999999999E-2</v>
      </c>
      <c r="D253" s="125">
        <v>2.7E-2</v>
      </c>
      <c r="E253" s="125">
        <v>2.4688000000000002E-2</v>
      </c>
      <c r="F253" s="125">
        <v>2.6262000000000001E-2</v>
      </c>
      <c r="G253" s="125">
        <v>2.2284999999999999E-2</v>
      </c>
      <c r="H253" s="125">
        <v>2.7E-2</v>
      </c>
      <c r="I253" s="125">
        <v>2.7E-2</v>
      </c>
      <c r="J253" s="125">
        <v>2.7E-2</v>
      </c>
      <c r="K253" s="125">
        <v>2.7E-2</v>
      </c>
      <c r="L253" s="125">
        <v>2.1895000000000001E-2</v>
      </c>
      <c r="M253" s="125">
        <v>2.0947E-2</v>
      </c>
      <c r="N253" s="125">
        <v>2.5711999999999999E-2</v>
      </c>
      <c r="O253" s="125">
        <v>2.5353000000000001E-2</v>
      </c>
      <c r="P253" s="125">
        <v>2.7E-2</v>
      </c>
      <c r="Q253" s="125">
        <v>2.6009999999999998E-2</v>
      </c>
      <c r="R253" s="125">
        <v>2.3909E-2</v>
      </c>
      <c r="S253" s="125">
        <v>2.1014000000000001E-2</v>
      </c>
      <c r="T253" s="125">
        <v>1.9300999999999999E-2</v>
      </c>
      <c r="U253" s="125">
        <v>1.8800999999999998E-2</v>
      </c>
      <c r="V253" s="125">
        <v>2.7E-2</v>
      </c>
      <c r="W253" s="126">
        <v>2.7E-2</v>
      </c>
      <c r="X253" s="125">
        <v>1.0756E-2</v>
      </c>
      <c r="Y253" s="125">
        <v>1.9498000000000001E-2</v>
      </c>
      <c r="Z253" s="125">
        <v>1.8915000000000001E-2</v>
      </c>
      <c r="AA253" s="125">
        <v>2.4995E-2</v>
      </c>
      <c r="AB253" s="125">
        <v>2.5023E-2</v>
      </c>
      <c r="AC253" s="125">
        <v>1.5982E-2</v>
      </c>
      <c r="AD253" s="125">
        <v>1.4692999999999999E-2</v>
      </c>
      <c r="AE253" s="125">
        <v>7.8139999999999998E-3</v>
      </c>
      <c r="AF253" s="125">
        <v>6.6740000000000002E-3</v>
      </c>
      <c r="AG253" s="125">
        <v>1.1842999999999999E-2</v>
      </c>
      <c r="AH253" s="125">
        <v>1.7122999999999999E-2</v>
      </c>
      <c r="AI253" s="125">
        <v>2.7E-2</v>
      </c>
      <c r="AJ253" s="125">
        <v>1.8787999999999999E-2</v>
      </c>
      <c r="AK253" s="125">
        <v>1.6279999999999999E-2</v>
      </c>
      <c r="AL253" s="125">
        <v>2.7E-2</v>
      </c>
      <c r="AM253" s="125">
        <v>1.6448999999999998E-2</v>
      </c>
      <c r="AN253" s="125">
        <v>2.2903E-2</v>
      </c>
      <c r="AO253" s="125">
        <v>2.2655999999999999E-2</v>
      </c>
      <c r="AP253" s="125">
        <v>2.5541000000000001E-2</v>
      </c>
      <c r="AQ253" s="125">
        <v>1.5559E-2</v>
      </c>
      <c r="AR253" s="125">
        <v>2.5440000000000001E-2</v>
      </c>
      <c r="AS253" s="125">
        <v>1.1618E-2</v>
      </c>
      <c r="AT253" s="125">
        <v>2.6714000000000002E-2</v>
      </c>
      <c r="AU253" s="125">
        <v>1.9188E-2</v>
      </c>
      <c r="AV253" s="125">
        <v>2.5359E-2</v>
      </c>
      <c r="AW253" s="125">
        <v>2.0596E-2</v>
      </c>
      <c r="AX253" s="125">
        <v>1.6798E-2</v>
      </c>
      <c r="AY253" s="125">
        <v>2.7E-2</v>
      </c>
      <c r="AZ253" s="125">
        <v>1.8092E-2</v>
      </c>
      <c r="BA253" s="125">
        <v>2.1894E-2</v>
      </c>
      <c r="BB253" s="125">
        <v>1.9684E-2</v>
      </c>
      <c r="BC253" s="125">
        <v>2.4025999999999999E-2</v>
      </c>
      <c r="BD253" s="125">
        <v>2.7E-2</v>
      </c>
      <c r="BE253" s="125">
        <v>2.2815999999999999E-2</v>
      </c>
      <c r="BF253" s="125">
        <v>2.6952E-2</v>
      </c>
      <c r="BG253" s="125">
        <v>2.7E-2</v>
      </c>
      <c r="BH253" s="125">
        <v>2.1419000000000001E-2</v>
      </c>
      <c r="BI253" s="125">
        <v>8.4329999999999995E-3</v>
      </c>
      <c r="BJ253" s="125">
        <v>2.3164000000000001E-2</v>
      </c>
      <c r="BK253" s="125">
        <v>2.4459000000000002E-2</v>
      </c>
      <c r="BL253" s="125">
        <v>2.7E-2</v>
      </c>
      <c r="BM253" s="125">
        <v>2.0833999999999998E-2</v>
      </c>
      <c r="BN253" s="125">
        <v>2.7E-2</v>
      </c>
      <c r="BO253" s="125">
        <v>1.5203E-2</v>
      </c>
      <c r="BP253" s="125">
        <v>2.1701999999999999E-2</v>
      </c>
      <c r="BQ253" s="125">
        <v>2.1759000000000001E-2</v>
      </c>
      <c r="BR253" s="125">
        <v>4.7000000000000002E-3</v>
      </c>
      <c r="BS253" s="125">
        <v>2.2309999999999999E-3</v>
      </c>
      <c r="BT253" s="125">
        <v>4.0749999999999996E-3</v>
      </c>
      <c r="BU253" s="125">
        <v>1.3811E-2</v>
      </c>
      <c r="BV253" s="125">
        <v>1.1775000000000001E-2</v>
      </c>
      <c r="BW253" s="125">
        <v>1.55E-2</v>
      </c>
      <c r="BX253" s="125">
        <v>1.6598999999999999E-2</v>
      </c>
      <c r="BY253" s="125">
        <v>2.3781E-2</v>
      </c>
      <c r="BZ253" s="125">
        <v>2.6311999999999999E-2</v>
      </c>
      <c r="CA253" s="125">
        <v>2.3040999999999999E-2</v>
      </c>
      <c r="CB253" s="125">
        <v>2.6252000000000001E-2</v>
      </c>
      <c r="CC253" s="125">
        <v>2.2199E-2</v>
      </c>
      <c r="CD253" s="125">
        <v>1.9519999999999999E-2</v>
      </c>
      <c r="CE253" s="125">
        <v>2.7E-2</v>
      </c>
      <c r="CF253" s="125">
        <v>2.2463E-2</v>
      </c>
      <c r="CG253" s="125">
        <v>2.7E-2</v>
      </c>
      <c r="CH253" s="125">
        <v>2.2187999999999999E-2</v>
      </c>
      <c r="CI253" s="125">
        <v>2.418E-2</v>
      </c>
      <c r="CJ253" s="125">
        <v>2.3469E-2</v>
      </c>
      <c r="CK253" s="125">
        <v>6.6010000000000001E-3</v>
      </c>
      <c r="CL253" s="125">
        <v>8.2290000000000002E-3</v>
      </c>
      <c r="CM253" s="125">
        <v>2.274E-3</v>
      </c>
      <c r="CN253" s="125">
        <v>2.7E-2</v>
      </c>
      <c r="CO253" s="125">
        <v>2.2360000000000001E-2</v>
      </c>
      <c r="CP253" s="125">
        <v>2.0549000000000001E-2</v>
      </c>
      <c r="CQ253" s="125">
        <v>1.2427000000000001E-2</v>
      </c>
      <c r="CR253" s="125">
        <v>1.6800000000000001E-3</v>
      </c>
      <c r="CS253" s="125">
        <v>2.2658000000000001E-2</v>
      </c>
      <c r="CT253" s="125">
        <v>8.5199999999999998E-3</v>
      </c>
      <c r="CU253" s="125">
        <v>1.9616000000000001E-2</v>
      </c>
      <c r="CV253" s="125">
        <v>1.0978999999999999E-2</v>
      </c>
      <c r="CW253" s="125">
        <v>2.4152E-2</v>
      </c>
      <c r="CX253" s="125">
        <v>2.1824E-2</v>
      </c>
      <c r="CY253" s="125">
        <v>2.7E-2</v>
      </c>
      <c r="CZ253" s="125">
        <v>2.6651000000000001E-2</v>
      </c>
      <c r="DA253" s="125">
        <v>2.7E-2</v>
      </c>
      <c r="DB253" s="125">
        <v>2.7E-2</v>
      </c>
      <c r="DC253" s="125">
        <v>1.7417999999999999E-2</v>
      </c>
      <c r="DD253" s="125">
        <v>3.3790000000000001E-3</v>
      </c>
      <c r="DE253" s="125">
        <v>1.145E-2</v>
      </c>
      <c r="DF253" s="125">
        <v>2.4213999999999999E-2</v>
      </c>
      <c r="DG253" s="125">
        <v>2.0452999999999999E-2</v>
      </c>
      <c r="DH253" s="125">
        <v>2.0516E-2</v>
      </c>
      <c r="DI253" s="125">
        <v>1.8845000000000001E-2</v>
      </c>
      <c r="DJ253" s="125">
        <v>2.0882999999999999E-2</v>
      </c>
      <c r="DK253" s="125">
        <v>1.5657999999999998E-2</v>
      </c>
      <c r="DL253" s="125">
        <v>2.1967E-2</v>
      </c>
      <c r="DM253" s="125">
        <v>1.9899E-2</v>
      </c>
      <c r="DN253" s="125">
        <v>2.7E-2</v>
      </c>
      <c r="DO253" s="125">
        <v>2.7E-2</v>
      </c>
      <c r="DP253" s="125">
        <v>2.7E-2</v>
      </c>
      <c r="DQ253" s="125">
        <v>2.5884999999999998E-2</v>
      </c>
      <c r="DR253" s="125">
        <v>2.4417000000000001E-2</v>
      </c>
      <c r="DS253" s="125">
        <v>2.5923999999999999E-2</v>
      </c>
      <c r="DT253" s="125">
        <v>2.1728999999999998E-2</v>
      </c>
      <c r="DU253" s="125">
        <v>2.7E-2</v>
      </c>
      <c r="DV253" s="125">
        <v>2.7E-2</v>
      </c>
      <c r="DW253" s="125">
        <v>2.1996999999999999E-2</v>
      </c>
      <c r="DX253" s="125">
        <v>1.8931E-2</v>
      </c>
      <c r="DY253" s="125">
        <v>1.2928E-2</v>
      </c>
      <c r="DZ253" s="125">
        <v>1.7662000000000001E-2</v>
      </c>
      <c r="EA253" s="125">
        <v>1.2173E-2</v>
      </c>
      <c r="EB253" s="125">
        <v>2.7E-2</v>
      </c>
      <c r="EC253" s="125">
        <v>2.6620999999999999E-2</v>
      </c>
      <c r="ED253" s="125">
        <v>4.4120000000000001E-3</v>
      </c>
      <c r="EE253" s="125">
        <v>2.7E-2</v>
      </c>
      <c r="EF253" s="125">
        <v>1.9595000000000001E-2</v>
      </c>
      <c r="EG253" s="125">
        <v>2.6536000000000001E-2</v>
      </c>
      <c r="EH253" s="125">
        <v>2.5052999999999999E-2</v>
      </c>
      <c r="EI253" s="125">
        <v>2.7E-2</v>
      </c>
      <c r="EJ253" s="125">
        <v>2.7E-2</v>
      </c>
      <c r="EK253" s="125">
        <v>5.5300000000000002E-3</v>
      </c>
      <c r="EL253" s="125">
        <v>2.1159999999999998E-3</v>
      </c>
      <c r="EM253" s="125">
        <v>1.6308E-2</v>
      </c>
      <c r="EN253" s="125">
        <v>2.7E-2</v>
      </c>
      <c r="EO253" s="125">
        <v>2.7E-2</v>
      </c>
      <c r="EP253" s="125">
        <v>2.0586E-2</v>
      </c>
      <c r="EQ253" s="125">
        <v>1.0265E-2</v>
      </c>
      <c r="ER253" s="125">
        <v>2.1283E-2</v>
      </c>
      <c r="ES253" s="125">
        <v>2.3557999999999999E-2</v>
      </c>
      <c r="ET253" s="125">
        <v>2.7E-2</v>
      </c>
      <c r="EU253" s="125">
        <v>2.7E-2</v>
      </c>
      <c r="EV253" s="125">
        <v>1.0965000000000001E-2</v>
      </c>
      <c r="EW253" s="125">
        <v>6.0530000000000002E-3</v>
      </c>
      <c r="EX253" s="125">
        <v>3.9100000000000003E-3</v>
      </c>
      <c r="EY253" s="125">
        <v>2.7E-2</v>
      </c>
      <c r="EZ253" s="125">
        <v>2.2942000000000001E-2</v>
      </c>
      <c r="FA253" s="125">
        <v>1.0666E-2</v>
      </c>
      <c r="FB253" s="125">
        <v>1.1505E-2</v>
      </c>
      <c r="FC253" s="125">
        <v>2.2550000000000001E-2</v>
      </c>
      <c r="FD253" s="125">
        <v>2.4438000000000001E-2</v>
      </c>
      <c r="FE253" s="125">
        <v>1.4180999999999999E-2</v>
      </c>
      <c r="FF253" s="125">
        <v>2.7E-2</v>
      </c>
      <c r="FG253" s="125">
        <v>2.7E-2</v>
      </c>
      <c r="FH253" s="125">
        <v>1.9772000000000001E-2</v>
      </c>
      <c r="FI253" s="125">
        <v>6.1999999999999998E-3</v>
      </c>
      <c r="FJ253" s="125">
        <v>1.9438E-2</v>
      </c>
      <c r="FK253" s="125">
        <v>1.0845E-2</v>
      </c>
      <c r="FL253" s="125">
        <v>2.7E-2</v>
      </c>
      <c r="FM253" s="125">
        <v>1.8414E-2</v>
      </c>
      <c r="FN253" s="125">
        <v>2.7E-2</v>
      </c>
      <c r="FO253" s="125">
        <v>8.3470000000000003E-3</v>
      </c>
      <c r="FP253" s="125">
        <v>1.2142999999999999E-2</v>
      </c>
      <c r="FQ253" s="125">
        <v>1.6879999999999999E-2</v>
      </c>
      <c r="FR253" s="125">
        <v>1.1565000000000001E-2</v>
      </c>
      <c r="FS253" s="125">
        <v>1.8298999999999999E-2</v>
      </c>
      <c r="FT253" s="125">
        <v>4.9059999999999998E-3</v>
      </c>
      <c r="FU253" s="125">
        <v>1.8345E-2</v>
      </c>
      <c r="FV253" s="125">
        <v>1.5032E-2</v>
      </c>
      <c r="FW253" s="125">
        <v>2.1498E-2</v>
      </c>
      <c r="FX253" s="125">
        <v>1.9675000000000002E-2</v>
      </c>
      <c r="FY253" s="61"/>
      <c r="FZ253" s="61"/>
      <c r="GA253" s="61"/>
      <c r="GB253" s="61"/>
      <c r="GC253" s="61"/>
      <c r="GD253" s="61"/>
      <c r="GE253" s="124"/>
      <c r="GF253" s="124"/>
      <c r="GG253" s="5"/>
      <c r="GH253" s="5"/>
      <c r="GI253" s="5"/>
      <c r="GJ253" s="5"/>
      <c r="GK253" s="5"/>
      <c r="GL253" s="5"/>
      <c r="GM253" s="5"/>
    </row>
    <row r="254" spans="1:195" x14ac:dyDescent="0.2">
      <c r="A254" s="3" t="s">
        <v>601</v>
      </c>
      <c r="B254" s="2" t="s">
        <v>602</v>
      </c>
      <c r="C254" s="61">
        <f t="shared" ref="C254:BN254" si="313">IF(C253&gt;0,C253,C251)</f>
        <v>2.6079999999999999E-2</v>
      </c>
      <c r="D254" s="61">
        <f t="shared" si="313"/>
        <v>2.7E-2</v>
      </c>
      <c r="E254" s="61">
        <f t="shared" si="313"/>
        <v>2.4688000000000002E-2</v>
      </c>
      <c r="F254" s="61">
        <f t="shared" si="313"/>
        <v>2.6262000000000001E-2</v>
      </c>
      <c r="G254" s="61">
        <f t="shared" si="313"/>
        <v>2.2284999999999999E-2</v>
      </c>
      <c r="H254" s="61">
        <f t="shared" si="313"/>
        <v>2.7E-2</v>
      </c>
      <c r="I254" s="61">
        <f t="shared" si="313"/>
        <v>2.7E-2</v>
      </c>
      <c r="J254" s="61">
        <f t="shared" si="313"/>
        <v>2.7E-2</v>
      </c>
      <c r="K254" s="61">
        <f t="shared" si="313"/>
        <v>2.7E-2</v>
      </c>
      <c r="L254" s="61">
        <f t="shared" si="313"/>
        <v>2.1895000000000001E-2</v>
      </c>
      <c r="M254" s="61">
        <f t="shared" si="313"/>
        <v>2.0947E-2</v>
      </c>
      <c r="N254" s="61">
        <f t="shared" si="313"/>
        <v>2.5711999999999999E-2</v>
      </c>
      <c r="O254" s="61">
        <f t="shared" si="313"/>
        <v>2.5353000000000001E-2</v>
      </c>
      <c r="P254" s="61">
        <f t="shared" si="313"/>
        <v>2.7E-2</v>
      </c>
      <c r="Q254" s="61">
        <f t="shared" si="313"/>
        <v>2.6009999999999998E-2</v>
      </c>
      <c r="R254" s="61">
        <f t="shared" si="313"/>
        <v>2.3909E-2</v>
      </c>
      <c r="S254" s="61">
        <f t="shared" si="313"/>
        <v>2.1014000000000001E-2</v>
      </c>
      <c r="T254" s="61">
        <f t="shared" si="313"/>
        <v>1.9300999999999999E-2</v>
      </c>
      <c r="U254" s="61">
        <f t="shared" si="313"/>
        <v>1.8800999999999998E-2</v>
      </c>
      <c r="V254" s="61">
        <f t="shared" si="313"/>
        <v>2.7E-2</v>
      </c>
      <c r="W254" s="40">
        <f t="shared" si="313"/>
        <v>2.7E-2</v>
      </c>
      <c r="X254" s="61">
        <f t="shared" si="313"/>
        <v>1.0756E-2</v>
      </c>
      <c r="Y254" s="61">
        <f t="shared" si="313"/>
        <v>1.9498000000000001E-2</v>
      </c>
      <c r="Z254" s="61">
        <f t="shared" si="313"/>
        <v>1.8915000000000001E-2</v>
      </c>
      <c r="AA254" s="61">
        <f t="shared" si="313"/>
        <v>2.4995E-2</v>
      </c>
      <c r="AB254" s="61">
        <f t="shared" si="313"/>
        <v>2.5023E-2</v>
      </c>
      <c r="AC254" s="61">
        <f t="shared" si="313"/>
        <v>1.5982E-2</v>
      </c>
      <c r="AD254" s="61">
        <f t="shared" si="313"/>
        <v>1.4692999999999999E-2</v>
      </c>
      <c r="AE254" s="61">
        <f t="shared" si="313"/>
        <v>7.8139999999999998E-3</v>
      </c>
      <c r="AF254" s="61">
        <f t="shared" si="313"/>
        <v>6.6740000000000002E-3</v>
      </c>
      <c r="AG254" s="61">
        <f t="shared" si="313"/>
        <v>1.1842999999999999E-2</v>
      </c>
      <c r="AH254" s="61">
        <f t="shared" si="313"/>
        <v>1.7122999999999999E-2</v>
      </c>
      <c r="AI254" s="61">
        <f t="shared" si="313"/>
        <v>2.7E-2</v>
      </c>
      <c r="AJ254" s="61">
        <f t="shared" si="313"/>
        <v>1.8787999999999999E-2</v>
      </c>
      <c r="AK254" s="61">
        <f t="shared" si="313"/>
        <v>1.6279999999999999E-2</v>
      </c>
      <c r="AL254" s="61">
        <f t="shared" si="313"/>
        <v>2.7E-2</v>
      </c>
      <c r="AM254" s="61">
        <f t="shared" si="313"/>
        <v>1.6448999999999998E-2</v>
      </c>
      <c r="AN254" s="61">
        <f t="shared" si="313"/>
        <v>2.2903E-2</v>
      </c>
      <c r="AO254" s="61">
        <f t="shared" si="313"/>
        <v>2.2655999999999999E-2</v>
      </c>
      <c r="AP254" s="61">
        <f t="shared" si="313"/>
        <v>2.5541000000000001E-2</v>
      </c>
      <c r="AQ254" s="61">
        <f t="shared" si="313"/>
        <v>1.5559E-2</v>
      </c>
      <c r="AR254" s="61">
        <f t="shared" si="313"/>
        <v>2.5440000000000001E-2</v>
      </c>
      <c r="AS254" s="61">
        <f t="shared" si="313"/>
        <v>1.1618E-2</v>
      </c>
      <c r="AT254" s="61">
        <f t="shared" si="313"/>
        <v>2.6714000000000002E-2</v>
      </c>
      <c r="AU254" s="61">
        <f t="shared" si="313"/>
        <v>1.9188E-2</v>
      </c>
      <c r="AV254" s="61">
        <f t="shared" si="313"/>
        <v>2.5359E-2</v>
      </c>
      <c r="AW254" s="61">
        <f t="shared" si="313"/>
        <v>2.0596E-2</v>
      </c>
      <c r="AX254" s="61">
        <f t="shared" si="313"/>
        <v>1.6798E-2</v>
      </c>
      <c r="AY254" s="61">
        <f t="shared" si="313"/>
        <v>2.7E-2</v>
      </c>
      <c r="AZ254" s="61">
        <f t="shared" si="313"/>
        <v>1.8092E-2</v>
      </c>
      <c r="BA254" s="61">
        <f t="shared" si="313"/>
        <v>2.1894E-2</v>
      </c>
      <c r="BB254" s="61">
        <f t="shared" si="313"/>
        <v>1.9684E-2</v>
      </c>
      <c r="BC254" s="61">
        <f t="shared" si="313"/>
        <v>2.4025999999999999E-2</v>
      </c>
      <c r="BD254" s="61">
        <f t="shared" si="313"/>
        <v>2.7E-2</v>
      </c>
      <c r="BE254" s="61">
        <f t="shared" si="313"/>
        <v>2.2815999999999999E-2</v>
      </c>
      <c r="BF254" s="61">
        <f t="shared" si="313"/>
        <v>2.6952E-2</v>
      </c>
      <c r="BG254" s="61">
        <f t="shared" si="313"/>
        <v>2.7E-2</v>
      </c>
      <c r="BH254" s="61">
        <f t="shared" si="313"/>
        <v>2.1419000000000001E-2</v>
      </c>
      <c r="BI254" s="61">
        <f t="shared" si="313"/>
        <v>8.4329999999999995E-3</v>
      </c>
      <c r="BJ254" s="61">
        <f t="shared" si="313"/>
        <v>2.3164000000000001E-2</v>
      </c>
      <c r="BK254" s="61">
        <f t="shared" si="313"/>
        <v>2.4459000000000002E-2</v>
      </c>
      <c r="BL254" s="61">
        <f t="shared" si="313"/>
        <v>2.7E-2</v>
      </c>
      <c r="BM254" s="61">
        <f t="shared" si="313"/>
        <v>2.0833999999999998E-2</v>
      </c>
      <c r="BN254" s="61">
        <f t="shared" si="313"/>
        <v>2.7E-2</v>
      </c>
      <c r="BO254" s="61">
        <f t="shared" ref="BO254:DZ254" si="314">IF(BO253&gt;0,BO253,BO251)</f>
        <v>1.5203E-2</v>
      </c>
      <c r="BP254" s="61">
        <f t="shared" si="314"/>
        <v>2.1701999999999999E-2</v>
      </c>
      <c r="BQ254" s="61">
        <f t="shared" si="314"/>
        <v>2.1759000000000001E-2</v>
      </c>
      <c r="BR254" s="61">
        <f t="shared" si="314"/>
        <v>4.7000000000000002E-3</v>
      </c>
      <c r="BS254" s="61">
        <f t="shared" si="314"/>
        <v>2.2309999999999999E-3</v>
      </c>
      <c r="BT254" s="61">
        <f t="shared" si="314"/>
        <v>4.0749999999999996E-3</v>
      </c>
      <c r="BU254" s="61">
        <f t="shared" si="314"/>
        <v>1.3811E-2</v>
      </c>
      <c r="BV254" s="61">
        <f t="shared" si="314"/>
        <v>1.1775000000000001E-2</v>
      </c>
      <c r="BW254" s="61">
        <f t="shared" si="314"/>
        <v>1.55E-2</v>
      </c>
      <c r="BX254" s="61">
        <f t="shared" si="314"/>
        <v>1.6598999999999999E-2</v>
      </c>
      <c r="BY254" s="61">
        <f t="shared" si="314"/>
        <v>2.3781E-2</v>
      </c>
      <c r="BZ254" s="61">
        <f t="shared" si="314"/>
        <v>2.6311999999999999E-2</v>
      </c>
      <c r="CA254" s="61">
        <f t="shared" si="314"/>
        <v>2.3040999999999999E-2</v>
      </c>
      <c r="CB254" s="61">
        <f t="shared" si="314"/>
        <v>2.6252000000000001E-2</v>
      </c>
      <c r="CC254" s="61">
        <f t="shared" si="314"/>
        <v>2.2199E-2</v>
      </c>
      <c r="CD254" s="61">
        <f t="shared" si="314"/>
        <v>1.9519999999999999E-2</v>
      </c>
      <c r="CE254" s="61">
        <f t="shared" si="314"/>
        <v>2.7E-2</v>
      </c>
      <c r="CF254" s="61">
        <f t="shared" si="314"/>
        <v>2.2463E-2</v>
      </c>
      <c r="CG254" s="61">
        <f t="shared" si="314"/>
        <v>2.7E-2</v>
      </c>
      <c r="CH254" s="61">
        <f t="shared" si="314"/>
        <v>2.2187999999999999E-2</v>
      </c>
      <c r="CI254" s="61">
        <f t="shared" si="314"/>
        <v>2.418E-2</v>
      </c>
      <c r="CJ254" s="61">
        <f t="shared" si="314"/>
        <v>2.3469E-2</v>
      </c>
      <c r="CK254" s="61">
        <f t="shared" si="314"/>
        <v>6.6010000000000001E-3</v>
      </c>
      <c r="CL254" s="61">
        <f t="shared" si="314"/>
        <v>8.2290000000000002E-3</v>
      </c>
      <c r="CM254" s="61">
        <f t="shared" si="314"/>
        <v>2.274E-3</v>
      </c>
      <c r="CN254" s="61">
        <f t="shared" si="314"/>
        <v>2.7E-2</v>
      </c>
      <c r="CO254" s="61">
        <f t="shared" si="314"/>
        <v>2.2360000000000001E-2</v>
      </c>
      <c r="CP254" s="61">
        <f t="shared" si="314"/>
        <v>2.0549000000000001E-2</v>
      </c>
      <c r="CQ254" s="61">
        <f t="shared" si="314"/>
        <v>1.2427000000000001E-2</v>
      </c>
      <c r="CR254" s="61">
        <f t="shared" si="314"/>
        <v>1.6800000000000001E-3</v>
      </c>
      <c r="CS254" s="61">
        <f t="shared" si="314"/>
        <v>2.2658000000000001E-2</v>
      </c>
      <c r="CT254" s="61">
        <f t="shared" si="314"/>
        <v>8.5199999999999998E-3</v>
      </c>
      <c r="CU254" s="61">
        <f t="shared" si="314"/>
        <v>1.9616000000000001E-2</v>
      </c>
      <c r="CV254" s="61">
        <f t="shared" si="314"/>
        <v>1.0978999999999999E-2</v>
      </c>
      <c r="CW254" s="61">
        <f t="shared" si="314"/>
        <v>2.4152E-2</v>
      </c>
      <c r="CX254" s="61">
        <f t="shared" si="314"/>
        <v>2.1824E-2</v>
      </c>
      <c r="CY254" s="61">
        <f t="shared" si="314"/>
        <v>2.7E-2</v>
      </c>
      <c r="CZ254" s="61">
        <f t="shared" si="314"/>
        <v>2.6651000000000001E-2</v>
      </c>
      <c r="DA254" s="61">
        <f t="shared" si="314"/>
        <v>2.7E-2</v>
      </c>
      <c r="DB254" s="61">
        <f t="shared" si="314"/>
        <v>2.7E-2</v>
      </c>
      <c r="DC254" s="61">
        <f t="shared" si="314"/>
        <v>1.7417999999999999E-2</v>
      </c>
      <c r="DD254" s="61">
        <f t="shared" si="314"/>
        <v>3.3790000000000001E-3</v>
      </c>
      <c r="DE254" s="61">
        <f t="shared" si="314"/>
        <v>1.145E-2</v>
      </c>
      <c r="DF254" s="61">
        <f t="shared" si="314"/>
        <v>2.4213999999999999E-2</v>
      </c>
      <c r="DG254" s="61">
        <f t="shared" si="314"/>
        <v>2.0452999999999999E-2</v>
      </c>
      <c r="DH254" s="61">
        <f t="shared" si="314"/>
        <v>2.0516E-2</v>
      </c>
      <c r="DI254" s="61">
        <f t="shared" si="314"/>
        <v>1.8845000000000001E-2</v>
      </c>
      <c r="DJ254" s="61">
        <f t="shared" si="314"/>
        <v>2.0882999999999999E-2</v>
      </c>
      <c r="DK254" s="61">
        <f t="shared" si="314"/>
        <v>1.5657999999999998E-2</v>
      </c>
      <c r="DL254" s="61">
        <f t="shared" si="314"/>
        <v>2.1967E-2</v>
      </c>
      <c r="DM254" s="61">
        <f t="shared" si="314"/>
        <v>1.9899E-2</v>
      </c>
      <c r="DN254" s="61">
        <f t="shared" si="314"/>
        <v>2.7E-2</v>
      </c>
      <c r="DO254" s="61">
        <f t="shared" si="314"/>
        <v>2.7E-2</v>
      </c>
      <c r="DP254" s="61">
        <f t="shared" si="314"/>
        <v>2.7E-2</v>
      </c>
      <c r="DQ254" s="61">
        <f t="shared" si="314"/>
        <v>2.5884999999999998E-2</v>
      </c>
      <c r="DR254" s="61">
        <f t="shared" si="314"/>
        <v>2.4417000000000001E-2</v>
      </c>
      <c r="DS254" s="61">
        <f t="shared" si="314"/>
        <v>2.5923999999999999E-2</v>
      </c>
      <c r="DT254" s="61">
        <f t="shared" si="314"/>
        <v>2.1728999999999998E-2</v>
      </c>
      <c r="DU254" s="61">
        <f t="shared" si="314"/>
        <v>2.7E-2</v>
      </c>
      <c r="DV254" s="61">
        <f t="shared" si="314"/>
        <v>2.7E-2</v>
      </c>
      <c r="DW254" s="61">
        <f t="shared" si="314"/>
        <v>2.1996999999999999E-2</v>
      </c>
      <c r="DX254" s="61">
        <f t="shared" si="314"/>
        <v>1.8931E-2</v>
      </c>
      <c r="DY254" s="61">
        <f t="shared" si="314"/>
        <v>1.2928E-2</v>
      </c>
      <c r="DZ254" s="61">
        <f t="shared" si="314"/>
        <v>1.7662000000000001E-2</v>
      </c>
      <c r="EA254" s="61">
        <f t="shared" ref="EA254:FU254" si="315">IF(EA253&gt;0,EA253,EA251)</f>
        <v>1.2173E-2</v>
      </c>
      <c r="EB254" s="61">
        <f t="shared" si="315"/>
        <v>2.7E-2</v>
      </c>
      <c r="EC254" s="61">
        <f t="shared" si="315"/>
        <v>2.6620999999999999E-2</v>
      </c>
      <c r="ED254" s="61">
        <f t="shared" si="315"/>
        <v>4.4120000000000001E-3</v>
      </c>
      <c r="EE254" s="61">
        <f t="shared" si="315"/>
        <v>2.7E-2</v>
      </c>
      <c r="EF254" s="61">
        <f t="shared" si="315"/>
        <v>1.9595000000000001E-2</v>
      </c>
      <c r="EG254" s="61">
        <f t="shared" si="315"/>
        <v>2.6536000000000001E-2</v>
      </c>
      <c r="EH254" s="61">
        <f t="shared" si="315"/>
        <v>2.5052999999999999E-2</v>
      </c>
      <c r="EI254" s="61">
        <f t="shared" si="315"/>
        <v>2.7E-2</v>
      </c>
      <c r="EJ254" s="61">
        <f t="shared" si="315"/>
        <v>2.7E-2</v>
      </c>
      <c r="EK254" s="61">
        <f t="shared" si="315"/>
        <v>5.5300000000000002E-3</v>
      </c>
      <c r="EL254" s="61">
        <f t="shared" si="315"/>
        <v>2.1159999999999998E-3</v>
      </c>
      <c r="EM254" s="61">
        <f t="shared" si="315"/>
        <v>1.6308E-2</v>
      </c>
      <c r="EN254" s="61">
        <f t="shared" si="315"/>
        <v>2.7E-2</v>
      </c>
      <c r="EO254" s="61">
        <f t="shared" si="315"/>
        <v>2.7E-2</v>
      </c>
      <c r="EP254" s="61">
        <f t="shared" si="315"/>
        <v>2.0586E-2</v>
      </c>
      <c r="EQ254" s="61">
        <f t="shared" si="315"/>
        <v>1.0265E-2</v>
      </c>
      <c r="ER254" s="61">
        <f t="shared" si="315"/>
        <v>2.1283E-2</v>
      </c>
      <c r="ES254" s="61">
        <f t="shared" si="315"/>
        <v>2.3557999999999999E-2</v>
      </c>
      <c r="ET254" s="61">
        <f t="shared" si="315"/>
        <v>2.7E-2</v>
      </c>
      <c r="EU254" s="61">
        <f t="shared" si="315"/>
        <v>2.7E-2</v>
      </c>
      <c r="EV254" s="61">
        <f t="shared" si="315"/>
        <v>1.0965000000000001E-2</v>
      </c>
      <c r="EW254" s="61">
        <f t="shared" si="315"/>
        <v>6.0530000000000002E-3</v>
      </c>
      <c r="EX254" s="61">
        <f t="shared" si="315"/>
        <v>3.9100000000000003E-3</v>
      </c>
      <c r="EY254" s="61">
        <f t="shared" si="315"/>
        <v>2.7E-2</v>
      </c>
      <c r="EZ254" s="61">
        <f t="shared" si="315"/>
        <v>2.2942000000000001E-2</v>
      </c>
      <c r="FA254" s="61">
        <f t="shared" si="315"/>
        <v>1.0666E-2</v>
      </c>
      <c r="FB254" s="61">
        <f t="shared" si="315"/>
        <v>1.1505E-2</v>
      </c>
      <c r="FC254" s="61">
        <f t="shared" si="315"/>
        <v>2.2550000000000001E-2</v>
      </c>
      <c r="FD254" s="61">
        <f t="shared" si="315"/>
        <v>2.4438000000000001E-2</v>
      </c>
      <c r="FE254" s="61">
        <f t="shared" si="315"/>
        <v>1.4180999999999999E-2</v>
      </c>
      <c r="FF254" s="61">
        <f t="shared" si="315"/>
        <v>2.7E-2</v>
      </c>
      <c r="FG254" s="61">
        <f t="shared" si="315"/>
        <v>2.7E-2</v>
      </c>
      <c r="FH254" s="61">
        <f t="shared" si="315"/>
        <v>1.9772000000000001E-2</v>
      </c>
      <c r="FI254" s="61">
        <f t="shared" si="315"/>
        <v>6.1999999999999998E-3</v>
      </c>
      <c r="FJ254" s="61">
        <f t="shared" si="315"/>
        <v>1.9438E-2</v>
      </c>
      <c r="FK254" s="61">
        <f t="shared" si="315"/>
        <v>1.0845E-2</v>
      </c>
      <c r="FL254" s="61">
        <f t="shared" si="315"/>
        <v>2.7E-2</v>
      </c>
      <c r="FM254" s="61">
        <f t="shared" si="315"/>
        <v>1.8414E-2</v>
      </c>
      <c r="FN254" s="61">
        <f t="shared" si="315"/>
        <v>2.7E-2</v>
      </c>
      <c r="FO254" s="61">
        <f t="shared" si="315"/>
        <v>8.3470000000000003E-3</v>
      </c>
      <c r="FP254" s="61">
        <f t="shared" si="315"/>
        <v>1.2142999999999999E-2</v>
      </c>
      <c r="FQ254" s="61">
        <f t="shared" si="315"/>
        <v>1.6879999999999999E-2</v>
      </c>
      <c r="FR254" s="61">
        <f t="shared" si="315"/>
        <v>1.1565000000000001E-2</v>
      </c>
      <c r="FS254" s="61">
        <f t="shared" si="315"/>
        <v>1.8298999999999999E-2</v>
      </c>
      <c r="FT254" s="61">
        <f t="shared" si="315"/>
        <v>4.9059999999999998E-3</v>
      </c>
      <c r="FU254" s="61">
        <f t="shared" si="315"/>
        <v>1.8345E-2</v>
      </c>
      <c r="FV254" s="61">
        <f>IF(FV253&gt;0,FV253,FV251)</f>
        <v>1.5032E-2</v>
      </c>
      <c r="FW254" s="61">
        <f>IF(FW253&gt;0,FW253,FW251)</f>
        <v>2.1498E-2</v>
      </c>
      <c r="FX254" s="61">
        <f>IF(FX253&gt;0,FX253,FX251)</f>
        <v>1.9675000000000002E-2</v>
      </c>
      <c r="FY254" s="61"/>
      <c r="FZ254" s="61"/>
      <c r="GA254" s="61"/>
      <c r="GB254" s="61"/>
      <c r="GC254" s="61"/>
      <c r="GD254" s="61"/>
      <c r="GE254" s="124"/>
      <c r="GF254" s="124"/>
      <c r="GG254" s="5"/>
      <c r="GH254" s="5"/>
      <c r="GI254" s="5"/>
      <c r="GJ254" s="5"/>
      <c r="GK254" s="5"/>
      <c r="GL254" s="5"/>
      <c r="GM254" s="5"/>
    </row>
    <row r="255" spans="1:195" x14ac:dyDescent="0.2">
      <c r="A255" s="44"/>
      <c r="B255" s="2" t="s">
        <v>603</v>
      </c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40"/>
      <c r="X255" s="61"/>
      <c r="Y255" s="61"/>
      <c r="Z255" s="61"/>
      <c r="AA255" s="61"/>
      <c r="AB255" s="61"/>
      <c r="AC255" s="61"/>
      <c r="AD255" s="61"/>
      <c r="AE255" s="61"/>
      <c r="AF255" s="61"/>
      <c r="AG255" s="61"/>
      <c r="AH255" s="61"/>
      <c r="AI255" s="61"/>
      <c r="AJ255" s="61"/>
      <c r="AK255" s="61"/>
      <c r="AL255" s="61"/>
      <c r="AM255" s="61"/>
      <c r="AN255" s="61"/>
      <c r="AO255" s="61"/>
      <c r="AP255" s="61"/>
      <c r="AQ255" s="61"/>
      <c r="AR255" s="61"/>
      <c r="AS255" s="61"/>
      <c r="AT255" s="61"/>
      <c r="AU255" s="61"/>
      <c r="AV255" s="61"/>
      <c r="AW255" s="61"/>
      <c r="AX255" s="61"/>
      <c r="AY255" s="61"/>
      <c r="AZ255" s="61"/>
      <c r="BA255" s="61"/>
      <c r="BB255" s="61"/>
      <c r="BC255" s="61"/>
      <c r="BD255" s="61"/>
      <c r="BE255" s="61"/>
      <c r="BF255" s="61"/>
      <c r="BG255" s="61"/>
      <c r="BH255" s="61"/>
      <c r="BI255" s="61"/>
      <c r="BJ255" s="61"/>
      <c r="BK255" s="61"/>
      <c r="BL255" s="61"/>
      <c r="BM255" s="61"/>
      <c r="BN255" s="61"/>
      <c r="BO255" s="61"/>
      <c r="BP255" s="61"/>
      <c r="BQ255" s="61"/>
      <c r="BR255" s="61"/>
      <c r="BS255" s="61"/>
      <c r="BT255" s="61"/>
      <c r="BU255" s="61"/>
      <c r="BV255" s="61"/>
      <c r="BW255" s="61"/>
      <c r="BX255" s="61"/>
      <c r="BY255" s="61"/>
      <c r="BZ255" s="61"/>
      <c r="CA255" s="61"/>
      <c r="CB255" s="61"/>
      <c r="CC255" s="61"/>
      <c r="CD255" s="61"/>
      <c r="CE255" s="61"/>
      <c r="CF255" s="61"/>
      <c r="CG255" s="61"/>
      <c r="CH255" s="61"/>
      <c r="CI255" s="61"/>
      <c r="CJ255" s="61"/>
      <c r="CK255" s="61"/>
      <c r="CL255" s="61"/>
      <c r="CM255" s="61"/>
      <c r="CN255" s="61"/>
      <c r="CO255" s="61"/>
      <c r="CP255" s="61"/>
      <c r="CQ255" s="61"/>
      <c r="CR255" s="61"/>
      <c r="CS255" s="61"/>
      <c r="CT255" s="61"/>
      <c r="CU255" s="61"/>
      <c r="CV255" s="61"/>
      <c r="CW255" s="61"/>
      <c r="CX255" s="61"/>
      <c r="CY255" s="61"/>
      <c r="CZ255" s="61"/>
      <c r="DA255" s="61"/>
      <c r="DB255" s="61"/>
      <c r="DC255" s="61"/>
      <c r="DD255" s="61"/>
      <c r="DE255" s="61"/>
      <c r="DF255" s="61"/>
      <c r="DG255" s="61"/>
      <c r="DH255" s="61"/>
      <c r="DI255" s="61"/>
      <c r="DJ255" s="61"/>
      <c r="DK255" s="61"/>
      <c r="DL255" s="61"/>
      <c r="DM255" s="61"/>
      <c r="DN255" s="61"/>
      <c r="DO255" s="61"/>
      <c r="DP255" s="61"/>
      <c r="DQ255" s="61"/>
      <c r="DR255" s="61"/>
      <c r="DS255" s="61"/>
      <c r="DT255" s="61"/>
      <c r="DU255" s="61"/>
      <c r="DV255" s="61"/>
      <c r="DW255" s="61"/>
      <c r="DX255" s="61"/>
      <c r="DY255" s="61"/>
      <c r="DZ255" s="61"/>
      <c r="EA255" s="61"/>
      <c r="EB255" s="61"/>
      <c r="EC255" s="61"/>
      <c r="ED255" s="61"/>
      <c r="EE255" s="61"/>
      <c r="EF255" s="61"/>
      <c r="EG255" s="61"/>
      <c r="EH255" s="61"/>
      <c r="EI255" s="61"/>
      <c r="EJ255" s="61"/>
      <c r="EK255" s="61"/>
      <c r="EL255" s="61"/>
      <c r="EM255" s="61"/>
      <c r="EN255" s="61"/>
      <c r="EO255" s="61"/>
      <c r="EP255" s="61"/>
      <c r="EQ255" s="61"/>
      <c r="ER255" s="61"/>
      <c r="ES255" s="61"/>
      <c r="ET255" s="61"/>
      <c r="EU255" s="61"/>
      <c r="EV255" s="61"/>
      <c r="EW255" s="61"/>
      <c r="EX255" s="61"/>
      <c r="EY255" s="61"/>
      <c r="EZ255" s="61"/>
      <c r="FA255" s="61"/>
      <c r="FB255" s="61"/>
      <c r="FC255" s="61"/>
      <c r="FD255" s="61"/>
      <c r="FE255" s="61"/>
      <c r="FF255" s="61"/>
      <c r="FG255" s="61"/>
      <c r="FH255" s="61"/>
      <c r="FI255" s="61"/>
      <c r="FJ255" s="61"/>
      <c r="FK255" s="61"/>
      <c r="FL255" s="61"/>
      <c r="FM255" s="61"/>
      <c r="FN255" s="61"/>
      <c r="FO255" s="61"/>
      <c r="FP255" s="61"/>
      <c r="FQ255" s="61"/>
      <c r="FR255" s="61"/>
      <c r="FS255" s="61"/>
      <c r="FT255" s="40"/>
      <c r="FU255" s="61"/>
      <c r="FV255" s="61"/>
      <c r="FW255" s="61"/>
      <c r="FX255" s="61"/>
      <c r="FY255" s="125"/>
      <c r="FZ255" s="127"/>
      <c r="GA255" s="127"/>
      <c r="GB255" s="61"/>
      <c r="GC255" s="61"/>
      <c r="GD255" s="61"/>
      <c r="GE255" s="124"/>
      <c r="GF255" s="124"/>
      <c r="GG255" s="5"/>
      <c r="GH255" s="5"/>
      <c r="GI255" s="5"/>
      <c r="GJ255" s="5"/>
      <c r="GK255" s="5"/>
      <c r="GL255" s="5"/>
      <c r="GM255" s="5"/>
    </row>
    <row r="256" spans="1:195" x14ac:dyDescent="0.2">
      <c r="A256" s="3" t="s">
        <v>394</v>
      </c>
      <c r="B256" s="2" t="s">
        <v>394</v>
      </c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  <c r="AV256" s="61"/>
      <c r="AW256" s="61"/>
      <c r="AX256" s="61"/>
      <c r="AY256" s="61"/>
      <c r="AZ256" s="61"/>
      <c r="BA256" s="61"/>
      <c r="BB256" s="61"/>
      <c r="BC256" s="61"/>
      <c r="BD256" s="61"/>
      <c r="BE256" s="61"/>
      <c r="BF256" s="61"/>
      <c r="BG256" s="61"/>
      <c r="BH256" s="61"/>
      <c r="BI256" s="61"/>
      <c r="BJ256" s="61"/>
      <c r="BK256" s="61"/>
      <c r="BL256" s="61"/>
      <c r="BM256" s="61"/>
      <c r="BN256" s="61"/>
      <c r="BO256" s="61"/>
      <c r="BP256" s="61"/>
      <c r="BQ256" s="61"/>
      <c r="BR256" s="61"/>
      <c r="BS256" s="61"/>
      <c r="BT256" s="61"/>
      <c r="BU256" s="61"/>
      <c r="BV256" s="61"/>
      <c r="BW256" s="61"/>
      <c r="BX256" s="61"/>
      <c r="BY256" s="61"/>
      <c r="BZ256" s="61"/>
      <c r="CA256" s="61"/>
      <c r="CB256" s="61"/>
      <c r="CC256" s="61"/>
      <c r="CD256" s="61"/>
      <c r="CE256" s="61"/>
      <c r="CF256" s="61"/>
      <c r="CG256" s="61"/>
      <c r="CH256" s="61"/>
      <c r="CI256" s="61"/>
      <c r="CJ256" s="61"/>
      <c r="CK256" s="61"/>
      <c r="CL256" s="61"/>
      <c r="CM256" s="61"/>
      <c r="CN256" s="61"/>
      <c r="CO256" s="61"/>
      <c r="CP256" s="61"/>
      <c r="CQ256" s="61"/>
      <c r="CR256" s="61"/>
      <c r="CS256" s="61"/>
      <c r="CT256" s="61"/>
      <c r="CU256" s="61"/>
      <c r="CV256" s="61"/>
      <c r="CW256" s="61"/>
      <c r="CX256" s="61"/>
      <c r="CY256" s="61"/>
      <c r="CZ256" s="61"/>
      <c r="DA256" s="61"/>
      <c r="DB256" s="61"/>
      <c r="DC256" s="61"/>
      <c r="DD256" s="61"/>
      <c r="DE256" s="61"/>
      <c r="DF256" s="61"/>
      <c r="DG256" s="61"/>
      <c r="DH256" s="61"/>
      <c r="DI256" s="61"/>
      <c r="DJ256" s="61"/>
      <c r="DK256" s="61"/>
      <c r="DL256" s="61"/>
      <c r="DM256" s="61"/>
      <c r="DN256" s="61"/>
      <c r="DO256" s="61"/>
      <c r="DP256" s="61"/>
      <c r="DQ256" s="61"/>
      <c r="DR256" s="61"/>
      <c r="DS256" s="61"/>
      <c r="DT256" s="61"/>
      <c r="DU256" s="61"/>
      <c r="DV256" s="61"/>
      <c r="DW256" s="61"/>
      <c r="DX256" s="61"/>
      <c r="DY256" s="61"/>
      <c r="DZ256" s="61"/>
      <c r="EA256" s="61"/>
      <c r="EB256" s="61"/>
      <c r="EC256" s="61"/>
      <c r="ED256" s="61"/>
      <c r="EE256" s="61"/>
      <c r="EF256" s="61"/>
      <c r="EG256" s="61"/>
      <c r="EH256" s="61"/>
      <c r="EI256" s="61"/>
      <c r="EJ256" s="61"/>
      <c r="EK256" s="61"/>
      <c r="EL256" s="61"/>
      <c r="EM256" s="61"/>
      <c r="EN256" s="61"/>
      <c r="EO256" s="61"/>
      <c r="EP256" s="61"/>
      <c r="EQ256" s="61"/>
      <c r="ER256" s="61"/>
      <c r="ES256" s="61"/>
      <c r="ET256" s="61"/>
      <c r="EU256" s="61"/>
      <c r="EV256" s="61"/>
      <c r="EW256" s="61"/>
      <c r="EX256" s="61"/>
      <c r="EY256" s="61"/>
      <c r="EZ256" s="61"/>
      <c r="FA256" s="61"/>
      <c r="FB256" s="61"/>
      <c r="FC256" s="61"/>
      <c r="FD256" s="61"/>
      <c r="FE256" s="61"/>
      <c r="FF256" s="61"/>
      <c r="FG256" s="61"/>
      <c r="FH256" s="61"/>
      <c r="FI256" s="61"/>
      <c r="FJ256" s="61"/>
      <c r="FK256" s="61"/>
      <c r="FL256" s="61"/>
      <c r="FM256" s="61"/>
      <c r="FN256" s="61"/>
      <c r="FO256" s="61"/>
      <c r="FP256" s="61"/>
      <c r="FQ256" s="61"/>
      <c r="FR256" s="61"/>
      <c r="FS256" s="61"/>
      <c r="FT256" s="61"/>
      <c r="FU256" s="61"/>
      <c r="FV256" s="61"/>
      <c r="FW256" s="61"/>
      <c r="FX256" s="61"/>
      <c r="FY256" s="61"/>
      <c r="FZ256" s="61"/>
      <c r="GA256" s="61"/>
      <c r="GB256" s="61"/>
      <c r="GC256" s="61"/>
      <c r="GD256" s="61"/>
      <c r="GE256" s="124"/>
      <c r="GF256" s="124"/>
      <c r="GG256" s="5"/>
      <c r="GH256" s="5"/>
      <c r="GI256" s="5"/>
      <c r="GJ256" s="5"/>
      <c r="GK256" s="5"/>
      <c r="GL256" s="5"/>
      <c r="GM256" s="5"/>
    </row>
    <row r="257" spans="1:256" ht="15.75" x14ac:dyDescent="0.25">
      <c r="A257" s="3" t="s">
        <v>394</v>
      </c>
      <c r="B257" s="41" t="s">
        <v>604</v>
      </c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3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  <c r="DB257" s="42"/>
      <c r="DC257" s="42"/>
      <c r="DD257" s="42"/>
      <c r="DE257" s="42"/>
      <c r="DF257" s="42"/>
      <c r="DG257" s="42"/>
      <c r="DH257" s="42"/>
      <c r="DI257" s="42"/>
      <c r="DJ257" s="42"/>
      <c r="DK257" s="42"/>
      <c r="DL257" s="42"/>
      <c r="DM257" s="42"/>
      <c r="DN257" s="42"/>
      <c r="DO257" s="42"/>
      <c r="DP257" s="42"/>
      <c r="DQ257" s="42"/>
      <c r="DR257" s="42"/>
      <c r="DS257" s="42"/>
      <c r="DT257" s="42"/>
      <c r="DU257" s="42"/>
      <c r="DV257" s="42"/>
      <c r="DW257" s="42"/>
      <c r="DX257" s="42"/>
      <c r="DY257" s="42"/>
      <c r="DZ257" s="42"/>
      <c r="EA257" s="42"/>
      <c r="EB257" s="42"/>
      <c r="EC257" s="42"/>
      <c r="ED257" s="42"/>
      <c r="EE257" s="42"/>
      <c r="EF257" s="42"/>
      <c r="EG257" s="42"/>
      <c r="EH257" s="42"/>
      <c r="EI257" s="42"/>
      <c r="EJ257" s="42"/>
      <c r="EK257" s="42"/>
      <c r="EL257" s="42"/>
      <c r="EM257" s="42"/>
      <c r="EN257" s="42"/>
      <c r="EO257" s="42"/>
      <c r="EP257" s="42"/>
      <c r="EQ257" s="42"/>
      <c r="ER257" s="42"/>
      <c r="ES257" s="42"/>
      <c r="ET257" s="42"/>
      <c r="EU257" s="42"/>
      <c r="EV257" s="42"/>
      <c r="EW257" s="42"/>
      <c r="EX257" s="42"/>
      <c r="EY257" s="42"/>
      <c r="EZ257" s="42"/>
      <c r="FA257" s="42"/>
      <c r="FB257" s="42"/>
      <c r="FC257" s="42"/>
      <c r="FD257" s="42"/>
      <c r="FE257" s="42"/>
      <c r="FF257" s="42"/>
      <c r="FG257" s="42"/>
      <c r="FH257" s="42"/>
      <c r="FI257" s="42"/>
      <c r="FJ257" s="42"/>
      <c r="FK257" s="42"/>
      <c r="FL257" s="42"/>
      <c r="FM257" s="42"/>
      <c r="FN257" s="42"/>
      <c r="FO257" s="42"/>
      <c r="FP257" s="42"/>
      <c r="FQ257" s="42"/>
      <c r="FR257" s="42"/>
      <c r="FS257" s="42"/>
      <c r="FT257" s="42"/>
      <c r="FU257" s="42"/>
      <c r="FV257" s="42"/>
      <c r="FW257" s="42"/>
      <c r="FX257" s="42"/>
      <c r="FY257" s="128"/>
      <c r="FZ257" s="42"/>
      <c r="GA257" s="42"/>
      <c r="GB257" s="127"/>
      <c r="GC257" s="127"/>
      <c r="GD257" s="127"/>
      <c r="GE257" s="21"/>
      <c r="GF257" s="21"/>
      <c r="GG257" s="5"/>
      <c r="GH257" s="5"/>
      <c r="GI257" s="5"/>
      <c r="GJ257" s="5"/>
      <c r="GK257" s="5"/>
      <c r="GL257" s="5"/>
      <c r="GM257" s="5"/>
    </row>
    <row r="258" spans="1:256" x14ac:dyDescent="0.2">
      <c r="A258" s="3" t="s">
        <v>605</v>
      </c>
      <c r="B258" s="2" t="s">
        <v>606</v>
      </c>
      <c r="C258" s="42">
        <f t="shared" ref="C258:BN258" si="316">C60</f>
        <v>1485346.33</v>
      </c>
      <c r="D258" s="42">
        <f t="shared" si="316"/>
        <v>8948864.2100000009</v>
      </c>
      <c r="E258" s="42">
        <f t="shared" si="316"/>
        <v>1950012.36</v>
      </c>
      <c r="F258" s="42">
        <f t="shared" si="316"/>
        <v>3474727.16</v>
      </c>
      <c r="G258" s="42">
        <f t="shared" si="316"/>
        <v>416906.46</v>
      </c>
      <c r="H258" s="42">
        <f t="shared" si="316"/>
        <v>163511.29999999999</v>
      </c>
      <c r="I258" s="42">
        <f t="shared" si="316"/>
        <v>2760353.11</v>
      </c>
      <c r="J258" s="42">
        <f t="shared" si="316"/>
        <v>376139.04</v>
      </c>
      <c r="K258" s="42">
        <f t="shared" si="316"/>
        <v>84308.21</v>
      </c>
      <c r="L258" s="42">
        <f t="shared" si="316"/>
        <v>879686.79</v>
      </c>
      <c r="M258" s="42">
        <f t="shared" si="316"/>
        <v>623074.03</v>
      </c>
      <c r="N258" s="42">
        <f t="shared" si="316"/>
        <v>14053248.26</v>
      </c>
      <c r="O258" s="42">
        <f t="shared" si="316"/>
        <v>3844173.77</v>
      </c>
      <c r="P258" s="42">
        <f t="shared" si="316"/>
        <v>36803.15</v>
      </c>
      <c r="Q258" s="42">
        <f t="shared" si="316"/>
        <v>10605695.51</v>
      </c>
      <c r="R258" s="42">
        <f t="shared" si="316"/>
        <v>126871.58</v>
      </c>
      <c r="S258" s="42">
        <f t="shared" si="316"/>
        <v>267795.09999999998</v>
      </c>
      <c r="T258" s="42">
        <f t="shared" si="316"/>
        <v>55340.47</v>
      </c>
      <c r="U258" s="42">
        <f t="shared" si="316"/>
        <v>33593.08</v>
      </c>
      <c r="V258" s="42">
        <f t="shared" si="316"/>
        <v>82883.3</v>
      </c>
      <c r="W258" s="43">
        <f t="shared" si="316"/>
        <v>52175.03</v>
      </c>
      <c r="X258" s="42">
        <f t="shared" si="316"/>
        <v>18464.38</v>
      </c>
      <c r="Y258" s="42">
        <f t="shared" si="316"/>
        <v>111081.53</v>
      </c>
      <c r="Z258" s="42">
        <f t="shared" si="316"/>
        <v>97330.36</v>
      </c>
      <c r="AA258" s="42">
        <f t="shared" si="316"/>
        <v>5608065.8499999996</v>
      </c>
      <c r="AB258" s="42">
        <f t="shared" si="316"/>
        <v>9125437.3800000008</v>
      </c>
      <c r="AC258" s="42">
        <f t="shared" si="316"/>
        <v>140659.04999999999</v>
      </c>
      <c r="AD258" s="42">
        <f t="shared" si="316"/>
        <v>147637.49</v>
      </c>
      <c r="AE258" s="42">
        <f t="shared" si="316"/>
        <v>80418.41</v>
      </c>
      <c r="AF258" s="42">
        <f t="shared" si="316"/>
        <v>84766.64</v>
      </c>
      <c r="AG258" s="42">
        <f t="shared" si="316"/>
        <v>374533.92</v>
      </c>
      <c r="AH258" s="42">
        <f t="shared" si="316"/>
        <v>415245.36</v>
      </c>
      <c r="AI258" s="42">
        <f t="shared" si="316"/>
        <v>112460.1</v>
      </c>
      <c r="AJ258" s="42">
        <f t="shared" si="316"/>
        <v>54598.58</v>
      </c>
      <c r="AK258" s="42">
        <f t="shared" si="316"/>
        <v>60953.16</v>
      </c>
      <c r="AL258" s="42">
        <f t="shared" si="316"/>
        <v>65400.68</v>
      </c>
      <c r="AM258" s="42">
        <f t="shared" si="316"/>
        <v>112410.18</v>
      </c>
      <c r="AN258" s="42">
        <f t="shared" si="316"/>
        <v>120569.54</v>
      </c>
      <c r="AO258" s="42">
        <f t="shared" si="316"/>
        <v>1360280.93</v>
      </c>
      <c r="AP258" s="42">
        <f t="shared" si="316"/>
        <v>21457366.309999999</v>
      </c>
      <c r="AQ258" s="42">
        <f t="shared" si="316"/>
        <v>84795.05</v>
      </c>
      <c r="AR258" s="42">
        <f t="shared" si="316"/>
        <v>10854295.01</v>
      </c>
      <c r="AS258" s="42">
        <f t="shared" si="316"/>
        <v>1060394.33</v>
      </c>
      <c r="AT258" s="42">
        <f t="shared" si="316"/>
        <v>701070.81</v>
      </c>
      <c r="AU258" s="42">
        <f t="shared" si="316"/>
        <v>57245.51</v>
      </c>
      <c r="AV258" s="42">
        <f t="shared" si="316"/>
        <v>143777.85</v>
      </c>
      <c r="AW258" s="42">
        <f t="shared" si="316"/>
        <v>48291.43</v>
      </c>
      <c r="AX258" s="42">
        <f t="shared" si="316"/>
        <v>36001.32</v>
      </c>
      <c r="AY258" s="42">
        <f t="shared" si="316"/>
        <v>132649.57999999999</v>
      </c>
      <c r="AZ258" s="42">
        <f t="shared" si="316"/>
        <v>2686610.43</v>
      </c>
      <c r="BA258" s="42">
        <f t="shared" si="316"/>
        <v>2175130.7000000002</v>
      </c>
      <c r="BB258" s="42">
        <f t="shared" si="316"/>
        <v>1696470.93</v>
      </c>
      <c r="BC258" s="42">
        <f t="shared" si="316"/>
        <v>5861811.8700000001</v>
      </c>
      <c r="BD258" s="42">
        <f t="shared" si="316"/>
        <v>368319.38</v>
      </c>
      <c r="BE258" s="42">
        <f t="shared" si="316"/>
        <v>176176.35</v>
      </c>
      <c r="BF258" s="42">
        <f t="shared" si="316"/>
        <v>4368229.76</v>
      </c>
      <c r="BG258" s="42">
        <f t="shared" si="316"/>
        <v>275898.46999999997</v>
      </c>
      <c r="BH258" s="42">
        <f t="shared" si="316"/>
        <v>140547.65</v>
      </c>
      <c r="BI258" s="42">
        <f t="shared" si="316"/>
        <v>90732.98</v>
      </c>
      <c r="BJ258" s="42">
        <f t="shared" si="316"/>
        <v>1245183.98</v>
      </c>
      <c r="BK258" s="42">
        <f t="shared" si="316"/>
        <v>2581929.4300000002</v>
      </c>
      <c r="BL258" s="42">
        <f t="shared" si="316"/>
        <v>51250.68</v>
      </c>
      <c r="BM258" s="42">
        <f t="shared" si="316"/>
        <v>111871.12</v>
      </c>
      <c r="BN258" s="42">
        <f t="shared" si="316"/>
        <v>1048498.2</v>
      </c>
      <c r="BO258" s="42">
        <f t="shared" ref="BO258:DZ258" si="317">BO60</f>
        <v>396274.85</v>
      </c>
      <c r="BP258" s="42">
        <f t="shared" si="317"/>
        <v>93375.89</v>
      </c>
      <c r="BQ258" s="42">
        <f t="shared" si="317"/>
        <v>712435.13</v>
      </c>
      <c r="BR258" s="42">
        <f t="shared" si="317"/>
        <v>709851.74</v>
      </c>
      <c r="BS258" s="42">
        <f t="shared" si="317"/>
        <v>177483.98</v>
      </c>
      <c r="BT258" s="42">
        <f t="shared" si="317"/>
        <v>83031.960000000006</v>
      </c>
      <c r="BU258" s="42">
        <f t="shared" si="317"/>
        <v>177581.73</v>
      </c>
      <c r="BV258" s="42">
        <f t="shared" si="317"/>
        <v>183285.17</v>
      </c>
      <c r="BW258" s="42">
        <f t="shared" si="317"/>
        <v>452988.78</v>
      </c>
      <c r="BX258" s="42">
        <f t="shared" si="317"/>
        <v>13027.69</v>
      </c>
      <c r="BY258" s="42">
        <f t="shared" si="317"/>
        <v>200267.16</v>
      </c>
      <c r="BZ258" s="42">
        <f t="shared" si="317"/>
        <v>28030.68</v>
      </c>
      <c r="CA258" s="42">
        <f t="shared" si="317"/>
        <v>97496.86</v>
      </c>
      <c r="CB258" s="42">
        <f t="shared" si="317"/>
        <v>21734184.109999999</v>
      </c>
      <c r="CC258" s="42">
        <f t="shared" si="317"/>
        <v>53180.03</v>
      </c>
      <c r="CD258" s="42">
        <f t="shared" si="317"/>
        <v>29113.69</v>
      </c>
      <c r="CE258" s="42">
        <f t="shared" si="317"/>
        <v>81851.13</v>
      </c>
      <c r="CF258" s="42">
        <f t="shared" si="317"/>
        <v>46641.82</v>
      </c>
      <c r="CG258" s="42">
        <f t="shared" si="317"/>
        <v>57566.87</v>
      </c>
      <c r="CH258" s="42">
        <f t="shared" si="317"/>
        <v>43120.93</v>
      </c>
      <c r="CI258" s="42">
        <f t="shared" si="317"/>
        <v>132196.81</v>
      </c>
      <c r="CJ258" s="42">
        <f t="shared" si="317"/>
        <v>224294.62</v>
      </c>
      <c r="CK258" s="42">
        <f t="shared" si="317"/>
        <v>774743.86</v>
      </c>
      <c r="CL258" s="42">
        <f t="shared" si="317"/>
        <v>218364.07</v>
      </c>
      <c r="CM258" s="42">
        <f t="shared" si="317"/>
        <v>227562.33</v>
      </c>
      <c r="CN258" s="42">
        <f t="shared" si="317"/>
        <v>6024243.5999999996</v>
      </c>
      <c r="CO258" s="42">
        <f t="shared" si="317"/>
        <v>4007368.88</v>
      </c>
      <c r="CP258" s="42">
        <f t="shared" si="317"/>
        <v>353222.95</v>
      </c>
      <c r="CQ258" s="42">
        <f t="shared" si="317"/>
        <v>246724.43</v>
      </c>
      <c r="CR258" s="42">
        <f t="shared" si="317"/>
        <v>58631.55</v>
      </c>
      <c r="CS258" s="42">
        <f t="shared" si="317"/>
        <v>99519.31</v>
      </c>
      <c r="CT258" s="42">
        <f t="shared" si="317"/>
        <v>69067.91</v>
      </c>
      <c r="CU258" s="42">
        <f t="shared" si="317"/>
        <v>66709.97</v>
      </c>
      <c r="CV258" s="42">
        <f t="shared" si="317"/>
        <v>55414.27</v>
      </c>
      <c r="CW258" s="42">
        <f t="shared" si="317"/>
        <v>83997.54</v>
      </c>
      <c r="CX258" s="42">
        <f t="shared" si="317"/>
        <v>116849.8</v>
      </c>
      <c r="CY258" s="42">
        <f t="shared" si="317"/>
        <v>45502.12</v>
      </c>
      <c r="CZ258" s="42">
        <f t="shared" si="317"/>
        <v>1124692.4099999999</v>
      </c>
      <c r="DA258" s="42">
        <f t="shared" si="317"/>
        <v>76395.520000000004</v>
      </c>
      <c r="DB258" s="42">
        <f t="shared" si="317"/>
        <v>112816.49</v>
      </c>
      <c r="DC258" s="42">
        <f t="shared" si="317"/>
        <v>82927.210000000006</v>
      </c>
      <c r="DD258" s="42">
        <f t="shared" si="317"/>
        <v>24737.86</v>
      </c>
      <c r="DE258" s="42">
        <f t="shared" si="317"/>
        <v>62291.31</v>
      </c>
      <c r="DF258" s="42">
        <f t="shared" si="317"/>
        <v>6482548.8300000001</v>
      </c>
      <c r="DG258" s="42">
        <f t="shared" si="317"/>
        <v>44051.3</v>
      </c>
      <c r="DH258" s="42">
        <f t="shared" si="317"/>
        <v>696842.27</v>
      </c>
      <c r="DI258" s="42">
        <f t="shared" si="317"/>
        <v>705269.87</v>
      </c>
      <c r="DJ258" s="42">
        <f t="shared" si="317"/>
        <v>130465.01</v>
      </c>
      <c r="DK258" s="42">
        <f t="shared" si="317"/>
        <v>53642.16</v>
      </c>
      <c r="DL258" s="42">
        <f t="shared" si="317"/>
        <v>1584619.1</v>
      </c>
      <c r="DM258" s="42">
        <f t="shared" si="317"/>
        <v>140008.45000000001</v>
      </c>
      <c r="DN258" s="42">
        <f t="shared" si="317"/>
        <v>250846.56</v>
      </c>
      <c r="DO258" s="42">
        <f t="shared" si="317"/>
        <v>746632.92</v>
      </c>
      <c r="DP258" s="42">
        <f t="shared" si="317"/>
        <v>78071.600000000006</v>
      </c>
      <c r="DQ258" s="42">
        <f t="shared" si="317"/>
        <v>130520.61</v>
      </c>
      <c r="DR258" s="42">
        <f t="shared" si="317"/>
        <v>257609.24</v>
      </c>
      <c r="DS258" s="42">
        <f t="shared" si="317"/>
        <v>139837.84</v>
      </c>
      <c r="DT258" s="42">
        <f t="shared" si="317"/>
        <v>12026.28</v>
      </c>
      <c r="DU258" s="42">
        <f t="shared" si="317"/>
        <v>88585.69</v>
      </c>
      <c r="DV258" s="42">
        <f t="shared" si="317"/>
        <v>64362.74</v>
      </c>
      <c r="DW258" s="42">
        <f t="shared" si="317"/>
        <v>71614.17</v>
      </c>
      <c r="DX258" s="42">
        <f t="shared" si="317"/>
        <v>65211.96</v>
      </c>
      <c r="DY258" s="42">
        <f t="shared" si="317"/>
        <v>72222.12</v>
      </c>
      <c r="DZ258" s="42">
        <f t="shared" si="317"/>
        <v>288159.17</v>
      </c>
      <c r="EA258" s="42">
        <f t="shared" ref="EA258:FU258" si="318">EA60</f>
        <v>305683.78000000003</v>
      </c>
      <c r="EB258" s="42">
        <f t="shared" si="318"/>
        <v>150745.91</v>
      </c>
      <c r="EC258" s="42">
        <f t="shared" si="318"/>
        <v>93984.6</v>
      </c>
      <c r="ED258" s="42">
        <f t="shared" si="318"/>
        <v>338950.46</v>
      </c>
      <c r="EE258" s="42">
        <f t="shared" si="318"/>
        <v>56894.13</v>
      </c>
      <c r="EF258" s="42">
        <f t="shared" si="318"/>
        <v>226215.31</v>
      </c>
      <c r="EG258" s="42">
        <f t="shared" si="318"/>
        <v>79855.929999999993</v>
      </c>
      <c r="EH258" s="42">
        <f t="shared" si="318"/>
        <v>30565.119999999999</v>
      </c>
      <c r="EI258" s="42">
        <f t="shared" si="318"/>
        <v>3823543.47</v>
      </c>
      <c r="EJ258" s="42">
        <f t="shared" si="318"/>
        <v>2112891.4700000002</v>
      </c>
      <c r="EK258" s="42">
        <f t="shared" si="318"/>
        <v>214501.5</v>
      </c>
      <c r="EL258" s="42">
        <f t="shared" si="318"/>
        <v>116936.96000000001</v>
      </c>
      <c r="EM258" s="42">
        <f t="shared" si="318"/>
        <v>108182.47</v>
      </c>
      <c r="EN258" s="42">
        <f t="shared" si="318"/>
        <v>167052.37</v>
      </c>
      <c r="EO258" s="42">
        <f t="shared" si="318"/>
        <v>73333.61</v>
      </c>
      <c r="EP258" s="42">
        <f t="shared" si="318"/>
        <v>157821.93</v>
      </c>
      <c r="EQ258" s="42">
        <f t="shared" si="318"/>
        <v>659129.43999999994</v>
      </c>
      <c r="ER258" s="42">
        <f t="shared" si="318"/>
        <v>186084.91</v>
      </c>
      <c r="ES258" s="42">
        <f t="shared" si="318"/>
        <v>42959.7</v>
      </c>
      <c r="ET258" s="42">
        <f t="shared" si="318"/>
        <v>44766.8</v>
      </c>
      <c r="EU258" s="42">
        <f t="shared" si="318"/>
        <v>110816.07</v>
      </c>
      <c r="EV258" s="42">
        <f t="shared" si="318"/>
        <v>8617.52</v>
      </c>
      <c r="EW258" s="42">
        <f t="shared" si="318"/>
        <v>95270</v>
      </c>
      <c r="EX258" s="42">
        <f t="shared" si="318"/>
        <v>47568.63</v>
      </c>
      <c r="EY258" s="42">
        <f t="shared" si="318"/>
        <v>45556.03</v>
      </c>
      <c r="EZ258" s="42">
        <f t="shared" si="318"/>
        <v>43232.59</v>
      </c>
      <c r="FA258" s="42">
        <f t="shared" si="318"/>
        <v>809066.01</v>
      </c>
      <c r="FB258" s="42">
        <f t="shared" si="318"/>
        <v>153784.19</v>
      </c>
      <c r="FC258" s="42">
        <f t="shared" si="318"/>
        <v>506987.6</v>
      </c>
      <c r="FD258" s="42">
        <f t="shared" si="318"/>
        <v>113187.19</v>
      </c>
      <c r="FE258" s="42">
        <f t="shared" si="318"/>
        <v>72740.61</v>
      </c>
      <c r="FF258" s="42">
        <f t="shared" si="318"/>
        <v>75542.350000000006</v>
      </c>
      <c r="FG258" s="42">
        <f t="shared" si="318"/>
        <v>26361</v>
      </c>
      <c r="FH258" s="42">
        <f t="shared" si="318"/>
        <v>58636.04</v>
      </c>
      <c r="FI258" s="42">
        <f t="shared" si="318"/>
        <v>461933.61</v>
      </c>
      <c r="FJ258" s="42">
        <f t="shared" si="318"/>
        <v>275262.43</v>
      </c>
      <c r="FK258" s="42">
        <f t="shared" si="318"/>
        <v>569673.41</v>
      </c>
      <c r="FL258" s="42">
        <f t="shared" si="318"/>
        <v>761832.77</v>
      </c>
      <c r="FM258" s="42">
        <f t="shared" si="318"/>
        <v>398039.23</v>
      </c>
      <c r="FN258" s="42">
        <f t="shared" si="318"/>
        <v>4857246.1500000004</v>
      </c>
      <c r="FO258" s="42">
        <f t="shared" si="318"/>
        <v>244481.58</v>
      </c>
      <c r="FP258" s="42">
        <f t="shared" si="318"/>
        <v>937265.31</v>
      </c>
      <c r="FQ258" s="42">
        <f t="shared" si="318"/>
        <v>231755.53</v>
      </c>
      <c r="FR258" s="42">
        <f t="shared" si="318"/>
        <v>104021.3</v>
      </c>
      <c r="FS258" s="42">
        <f t="shared" si="318"/>
        <v>87571.69</v>
      </c>
      <c r="FT258" s="42">
        <f t="shared" si="318"/>
        <v>69651.72</v>
      </c>
      <c r="FU258" s="42">
        <f t="shared" si="318"/>
        <v>236859.35</v>
      </c>
      <c r="FV258" s="42">
        <f>FV60</f>
        <v>172821.22</v>
      </c>
      <c r="FW258" s="42">
        <f>FW60</f>
        <v>99816.85</v>
      </c>
      <c r="FX258" s="42">
        <f>FX60</f>
        <v>38951.82</v>
      </c>
      <c r="FY258" s="42"/>
      <c r="FZ258" s="42"/>
      <c r="GA258" s="42"/>
      <c r="GB258" s="61"/>
      <c r="GC258" s="61"/>
      <c r="GD258" s="61"/>
      <c r="GE258" s="124"/>
      <c r="GF258" s="124"/>
      <c r="GG258" s="5"/>
      <c r="GH258" s="5"/>
      <c r="GI258" s="5"/>
      <c r="GJ258" s="5"/>
      <c r="GK258" s="5"/>
      <c r="GL258" s="5"/>
      <c r="GM258" s="5"/>
    </row>
    <row r="259" spans="1:256" x14ac:dyDescent="0.2">
      <c r="A259" s="3" t="s">
        <v>607</v>
      </c>
      <c r="B259" s="2" t="s">
        <v>608</v>
      </c>
      <c r="C259" s="61">
        <f t="shared" ref="C259:BN259" si="319">ROUND(C258/C42,6)</f>
        <v>3.2829999999999999E-3</v>
      </c>
      <c r="D259" s="61">
        <f t="shared" si="319"/>
        <v>5.1510000000000002E-3</v>
      </c>
      <c r="E259" s="61">
        <f t="shared" si="319"/>
        <v>3.4489999999999998E-3</v>
      </c>
      <c r="F259" s="61">
        <f t="shared" si="319"/>
        <v>4.3020000000000003E-3</v>
      </c>
      <c r="G259" s="61">
        <f t="shared" si="319"/>
        <v>4.3639999999999998E-3</v>
      </c>
      <c r="H259" s="61">
        <f t="shared" si="319"/>
        <v>1.864E-3</v>
      </c>
      <c r="I259" s="61">
        <f t="shared" si="319"/>
        <v>5.228E-3</v>
      </c>
      <c r="J259" s="61">
        <f t="shared" si="319"/>
        <v>3.0860000000000002E-3</v>
      </c>
      <c r="K259" s="61">
        <f t="shared" si="319"/>
        <v>3.277E-3</v>
      </c>
      <c r="L259" s="61">
        <f t="shared" si="319"/>
        <v>2.14E-3</v>
      </c>
      <c r="M259" s="61">
        <f t="shared" si="319"/>
        <v>4.2310000000000004E-3</v>
      </c>
      <c r="N259" s="61">
        <f t="shared" si="319"/>
        <v>3.277E-3</v>
      </c>
      <c r="O259" s="61">
        <f t="shared" si="319"/>
        <v>3.0140000000000002E-3</v>
      </c>
      <c r="P259" s="61">
        <f t="shared" si="319"/>
        <v>1.4959999999999999E-3</v>
      </c>
      <c r="Q259" s="61">
        <f t="shared" si="319"/>
        <v>6.0350000000000004E-3</v>
      </c>
      <c r="R259" s="61">
        <f t="shared" si="319"/>
        <v>2.807E-3</v>
      </c>
      <c r="S259" s="61">
        <f t="shared" si="319"/>
        <v>9.4600000000000001E-4</v>
      </c>
      <c r="T259" s="61">
        <f t="shared" si="319"/>
        <v>2.1800000000000001E-3</v>
      </c>
      <c r="U259" s="61">
        <f t="shared" si="319"/>
        <v>3.2169999999999998E-3</v>
      </c>
      <c r="V259" s="61">
        <f t="shared" si="319"/>
        <v>3.823E-3</v>
      </c>
      <c r="W259" s="40">
        <f t="shared" si="319"/>
        <v>1.0174000000000001E-2</v>
      </c>
      <c r="X259" s="61">
        <f t="shared" si="319"/>
        <v>1.5839999999999999E-3</v>
      </c>
      <c r="Y259" s="61">
        <f t="shared" si="319"/>
        <v>2.111E-3</v>
      </c>
      <c r="Z259" s="61">
        <f t="shared" si="319"/>
        <v>5.1609999999999998E-3</v>
      </c>
      <c r="AA259" s="61">
        <f t="shared" si="319"/>
        <v>2.3019999999999998E-3</v>
      </c>
      <c r="AB259" s="61">
        <f t="shared" si="319"/>
        <v>1.928E-3</v>
      </c>
      <c r="AC259" s="61">
        <f t="shared" si="319"/>
        <v>7.9799999999999999E-4</v>
      </c>
      <c r="AD259" s="61">
        <f t="shared" si="319"/>
        <v>7.4299999999999995E-4</v>
      </c>
      <c r="AE259" s="61">
        <f t="shared" si="319"/>
        <v>1.4E-3</v>
      </c>
      <c r="AF259" s="61">
        <f t="shared" si="319"/>
        <v>8.4000000000000003E-4</v>
      </c>
      <c r="AG259" s="61">
        <f t="shared" si="319"/>
        <v>6.3400000000000001E-4</v>
      </c>
      <c r="AH259" s="61">
        <f t="shared" si="319"/>
        <v>1.5712E-2</v>
      </c>
      <c r="AI259" s="61">
        <f t="shared" si="319"/>
        <v>1.6083E-2</v>
      </c>
      <c r="AJ259" s="61">
        <f t="shared" si="319"/>
        <v>1.993E-3</v>
      </c>
      <c r="AK259" s="61">
        <f t="shared" si="319"/>
        <v>9.3800000000000003E-4</v>
      </c>
      <c r="AL259" s="61">
        <f t="shared" si="319"/>
        <v>1.0089999999999999E-3</v>
      </c>
      <c r="AM259" s="61">
        <f t="shared" si="319"/>
        <v>3.1900000000000001E-3</v>
      </c>
      <c r="AN259" s="61">
        <f t="shared" si="319"/>
        <v>1.253E-3</v>
      </c>
      <c r="AO259" s="61">
        <f t="shared" si="319"/>
        <v>3.143E-3</v>
      </c>
      <c r="AP259" s="61">
        <f t="shared" si="319"/>
        <v>2.1440000000000001E-3</v>
      </c>
      <c r="AQ259" s="61">
        <f t="shared" si="319"/>
        <v>7.8399999999999997E-4</v>
      </c>
      <c r="AR259" s="61">
        <f t="shared" si="319"/>
        <v>2.3709999999999998E-3</v>
      </c>
      <c r="AS259" s="61">
        <f t="shared" si="319"/>
        <v>4.2099999999999999E-4</v>
      </c>
      <c r="AT259" s="61">
        <f t="shared" si="319"/>
        <v>4.5450000000000004E-3</v>
      </c>
      <c r="AU259" s="61">
        <f t="shared" si="319"/>
        <v>1.9819999999999998E-3</v>
      </c>
      <c r="AV259" s="61">
        <f t="shared" si="319"/>
        <v>1.0807000000000001E-2</v>
      </c>
      <c r="AW259" s="61">
        <f t="shared" si="319"/>
        <v>2.8670000000000002E-3</v>
      </c>
      <c r="AX259" s="61">
        <f t="shared" si="319"/>
        <v>2.849E-3</v>
      </c>
      <c r="AY259" s="61">
        <f t="shared" si="319"/>
        <v>6.2610000000000001E-3</v>
      </c>
      <c r="AZ259" s="61">
        <f t="shared" si="319"/>
        <v>4.8719999999999996E-3</v>
      </c>
      <c r="BA259" s="61">
        <f t="shared" si="319"/>
        <v>7.456E-3</v>
      </c>
      <c r="BB259" s="61">
        <f t="shared" si="319"/>
        <v>1.3309E-2</v>
      </c>
      <c r="BC259" s="61">
        <f t="shared" si="319"/>
        <v>2.5300000000000001E-3</v>
      </c>
      <c r="BD259" s="61">
        <f t="shared" si="319"/>
        <v>9.9500000000000001E-4</v>
      </c>
      <c r="BE259" s="61">
        <f t="shared" si="319"/>
        <v>1.5969999999999999E-3</v>
      </c>
      <c r="BF259" s="61">
        <f t="shared" si="319"/>
        <v>3.3530000000000001E-3</v>
      </c>
      <c r="BG259" s="61">
        <f t="shared" si="319"/>
        <v>1.0165E-2</v>
      </c>
      <c r="BH259" s="61">
        <f t="shared" si="319"/>
        <v>3.725E-3</v>
      </c>
      <c r="BI259" s="61">
        <f t="shared" si="319"/>
        <v>2.3999999999999998E-3</v>
      </c>
      <c r="BJ259" s="61">
        <f t="shared" si="319"/>
        <v>2.9160000000000002E-3</v>
      </c>
      <c r="BK259" s="61">
        <f t="shared" si="319"/>
        <v>3.8899999999999998E-3</v>
      </c>
      <c r="BL259" s="61">
        <f t="shared" si="319"/>
        <v>1.7215999999999999E-2</v>
      </c>
      <c r="BM259" s="61">
        <f t="shared" si="319"/>
        <v>7.8329999999999997E-3</v>
      </c>
      <c r="BN259" s="61">
        <f t="shared" si="319"/>
        <v>4.6439999999999997E-3</v>
      </c>
      <c r="BO259" s="61">
        <f t="shared" ref="BO259:DZ259" si="320">ROUND(BO258/BO42,6)</f>
        <v>2.5230000000000001E-3</v>
      </c>
      <c r="BP259" s="61">
        <f t="shared" si="320"/>
        <v>1.6459999999999999E-3</v>
      </c>
      <c r="BQ259" s="61">
        <f t="shared" si="320"/>
        <v>6.9999999999999999E-4</v>
      </c>
      <c r="BR259" s="61">
        <f t="shared" si="320"/>
        <v>4.5800000000000002E-4</v>
      </c>
      <c r="BS259" s="61">
        <f t="shared" si="320"/>
        <v>1.34E-4</v>
      </c>
      <c r="BT259" s="61">
        <f t="shared" si="320"/>
        <v>2.7300000000000002E-4</v>
      </c>
      <c r="BU259" s="61">
        <f t="shared" si="320"/>
        <v>7.2300000000000001E-4</v>
      </c>
      <c r="BV259" s="61">
        <f t="shared" si="320"/>
        <v>3.21E-4</v>
      </c>
      <c r="BW259" s="61">
        <f t="shared" si="320"/>
        <v>7.9900000000000001E-4</v>
      </c>
      <c r="BX259" s="61">
        <f t="shared" si="320"/>
        <v>2.2100000000000001E-4</v>
      </c>
      <c r="BY259" s="61">
        <f t="shared" si="320"/>
        <v>2.5479999999999999E-3</v>
      </c>
      <c r="BZ259" s="61">
        <f t="shared" si="320"/>
        <v>7.7899999999999996E-4</v>
      </c>
      <c r="CA259" s="61">
        <f t="shared" si="320"/>
        <v>2.3029999999999999E-3</v>
      </c>
      <c r="CB259" s="61">
        <f t="shared" si="320"/>
        <v>3.127E-3</v>
      </c>
      <c r="CC259" s="61">
        <f t="shared" si="320"/>
        <v>2.2759999999999998E-3</v>
      </c>
      <c r="CD259" s="61">
        <f t="shared" si="320"/>
        <v>1.482E-3</v>
      </c>
      <c r="CE259" s="61">
        <f t="shared" si="320"/>
        <v>3.96E-3</v>
      </c>
      <c r="CF259" s="61">
        <f t="shared" si="320"/>
        <v>3.1970000000000002E-3</v>
      </c>
      <c r="CG259" s="61">
        <f t="shared" si="320"/>
        <v>3.6219999999999998E-3</v>
      </c>
      <c r="CH259" s="61">
        <f t="shared" si="320"/>
        <v>2.8410000000000002E-3</v>
      </c>
      <c r="CI259" s="61">
        <f t="shared" si="320"/>
        <v>1.761E-3</v>
      </c>
      <c r="CJ259" s="61">
        <f t="shared" si="320"/>
        <v>1.6080000000000001E-3</v>
      </c>
      <c r="CK259" s="61">
        <f t="shared" si="320"/>
        <v>5.1900000000000004E-4</v>
      </c>
      <c r="CL259" s="61">
        <f t="shared" si="320"/>
        <v>7.5299999999999998E-4</v>
      </c>
      <c r="CM259" s="61">
        <f t="shared" si="320"/>
        <v>4.3100000000000001E-4</v>
      </c>
      <c r="CN259" s="61">
        <f t="shared" si="320"/>
        <v>2.568E-3</v>
      </c>
      <c r="CO259" s="61">
        <f t="shared" si="320"/>
        <v>3.1089999999999998E-3</v>
      </c>
      <c r="CP259" s="61">
        <f t="shared" si="320"/>
        <v>9.8999999999999999E-4</v>
      </c>
      <c r="CQ259" s="61">
        <f t="shared" si="320"/>
        <v>2.019E-3</v>
      </c>
      <c r="CR259" s="61">
        <f t="shared" si="320"/>
        <v>2.42E-4</v>
      </c>
      <c r="CS259" s="61">
        <f t="shared" si="320"/>
        <v>2.2910000000000001E-3</v>
      </c>
      <c r="CT259" s="61">
        <f t="shared" si="320"/>
        <v>1.7129999999999999E-3</v>
      </c>
      <c r="CU259" s="61">
        <f t="shared" si="320"/>
        <v>5.1110000000000001E-3</v>
      </c>
      <c r="CV259" s="61">
        <f t="shared" si="320"/>
        <v>4.0790000000000002E-3</v>
      </c>
      <c r="CW259" s="61">
        <f t="shared" si="320"/>
        <v>1.65E-3</v>
      </c>
      <c r="CX259" s="61">
        <f t="shared" si="320"/>
        <v>2.7320000000000001E-3</v>
      </c>
      <c r="CY259" s="61">
        <f t="shared" si="320"/>
        <v>6.8380000000000003E-3</v>
      </c>
      <c r="CZ259" s="61">
        <f t="shared" si="320"/>
        <v>6.5209999999999999E-3</v>
      </c>
      <c r="DA259" s="61">
        <f t="shared" si="320"/>
        <v>8.3920000000000002E-3</v>
      </c>
      <c r="DB259" s="61">
        <f t="shared" si="320"/>
        <v>6.9080000000000001E-3</v>
      </c>
      <c r="DC259" s="61">
        <f t="shared" si="320"/>
        <v>1.2819999999999999E-3</v>
      </c>
      <c r="DD259" s="61">
        <f t="shared" si="320"/>
        <v>5.1E-5</v>
      </c>
      <c r="DE259" s="61">
        <f t="shared" si="320"/>
        <v>2.7799999999999998E-4</v>
      </c>
      <c r="DF259" s="61">
        <f t="shared" si="320"/>
        <v>3.7659999999999998E-3</v>
      </c>
      <c r="DG259" s="61">
        <f t="shared" si="320"/>
        <v>1.181E-3</v>
      </c>
      <c r="DH259" s="61">
        <f t="shared" si="320"/>
        <v>1.4469999999999999E-3</v>
      </c>
      <c r="DI259" s="61">
        <f t="shared" si="320"/>
        <v>1.2979999999999999E-3</v>
      </c>
      <c r="DJ259" s="61">
        <f t="shared" si="320"/>
        <v>2.1770000000000001E-3</v>
      </c>
      <c r="DK259" s="61">
        <f t="shared" si="320"/>
        <v>1.052E-3</v>
      </c>
      <c r="DL259" s="61">
        <f t="shared" si="320"/>
        <v>3.0219999999999999E-3</v>
      </c>
      <c r="DM259" s="61">
        <f t="shared" si="320"/>
        <v>3.1540000000000001E-3</v>
      </c>
      <c r="DN259" s="61">
        <f t="shared" si="320"/>
        <v>1.3760000000000001E-3</v>
      </c>
      <c r="DO259" s="61">
        <f t="shared" si="320"/>
        <v>3.7260000000000001E-3</v>
      </c>
      <c r="DP259" s="61">
        <f t="shared" si="320"/>
        <v>5.5259999999999997E-3</v>
      </c>
      <c r="DQ259" s="61">
        <f t="shared" si="320"/>
        <v>2.6949999999999999E-3</v>
      </c>
      <c r="DR259" s="61">
        <f t="shared" si="320"/>
        <v>4.4869999999999997E-3</v>
      </c>
      <c r="DS259" s="61">
        <f t="shared" si="320"/>
        <v>4.568E-3</v>
      </c>
      <c r="DT259" s="61">
        <f t="shared" si="320"/>
        <v>1.652E-3</v>
      </c>
      <c r="DU259" s="61">
        <f t="shared" si="320"/>
        <v>4.8209999999999998E-3</v>
      </c>
      <c r="DV259" s="61">
        <f t="shared" si="320"/>
        <v>1.4263E-2</v>
      </c>
      <c r="DW259" s="61">
        <f t="shared" si="320"/>
        <v>4.712E-3</v>
      </c>
      <c r="DX259" s="61">
        <f t="shared" si="320"/>
        <v>1.1720000000000001E-3</v>
      </c>
      <c r="DY259" s="61">
        <f t="shared" si="320"/>
        <v>5.9999999999999995E-4</v>
      </c>
      <c r="DZ259" s="61">
        <f t="shared" si="320"/>
        <v>2.454E-3</v>
      </c>
      <c r="EA259" s="61">
        <f t="shared" ref="EA259:FX259" si="321">ROUND(EA258/EA42,6)</f>
        <v>9.3400000000000004E-4</v>
      </c>
      <c r="EB259" s="61">
        <f t="shared" si="321"/>
        <v>2.967E-3</v>
      </c>
      <c r="EC259" s="61">
        <f t="shared" si="321"/>
        <v>4.2779999999999997E-3</v>
      </c>
      <c r="ED259" s="61">
        <f t="shared" si="321"/>
        <v>1.3300000000000001E-4</v>
      </c>
      <c r="EE259" s="61">
        <f t="shared" si="321"/>
        <v>4.9300000000000004E-3</v>
      </c>
      <c r="EF259" s="61">
        <f t="shared" si="321"/>
        <v>2.7060000000000001E-3</v>
      </c>
      <c r="EG259" s="61">
        <f t="shared" si="321"/>
        <v>4.3489999999999996E-3</v>
      </c>
      <c r="EH259" s="61">
        <f t="shared" si="321"/>
        <v>2.5140000000000002E-3</v>
      </c>
      <c r="EI259" s="61">
        <f t="shared" si="321"/>
        <v>4.0239999999999998E-3</v>
      </c>
      <c r="EJ259" s="61">
        <f t="shared" si="321"/>
        <v>3.2390000000000001E-3</v>
      </c>
      <c r="EK259" s="61">
        <f t="shared" si="321"/>
        <v>2.3699999999999999E-4</v>
      </c>
      <c r="EL259" s="61">
        <f t="shared" si="321"/>
        <v>2.4499999999999999E-4</v>
      </c>
      <c r="EM259" s="61">
        <f t="shared" si="321"/>
        <v>1.1770000000000001E-3</v>
      </c>
      <c r="EN259" s="61">
        <f t="shared" si="321"/>
        <v>3.3089999999999999E-3</v>
      </c>
      <c r="EO259" s="61">
        <f t="shared" si="321"/>
        <v>2.2910000000000001E-3</v>
      </c>
      <c r="EP259" s="61">
        <f t="shared" si="321"/>
        <v>1.5070000000000001E-3</v>
      </c>
      <c r="EQ259" s="61">
        <f t="shared" si="321"/>
        <v>7.4600000000000003E-4</v>
      </c>
      <c r="ER259" s="61">
        <f t="shared" si="321"/>
        <v>1.5950000000000001E-3</v>
      </c>
      <c r="ES259" s="61">
        <f t="shared" si="321"/>
        <v>2.7179999999999999E-3</v>
      </c>
      <c r="ET259" s="61">
        <f t="shared" si="321"/>
        <v>1.7279999999999999E-3</v>
      </c>
      <c r="EU259" s="61">
        <f t="shared" si="321"/>
        <v>4.1710000000000002E-3</v>
      </c>
      <c r="EV259" s="61">
        <f t="shared" si="321"/>
        <v>1.8000000000000001E-4</v>
      </c>
      <c r="EW259" s="61">
        <f t="shared" si="321"/>
        <v>1.2E-4</v>
      </c>
      <c r="EX259" s="61">
        <f t="shared" si="321"/>
        <v>7.3899999999999997E-4</v>
      </c>
      <c r="EY259" s="61">
        <f t="shared" si="321"/>
        <v>1.4499999999999999E-3</v>
      </c>
      <c r="EZ259" s="61">
        <f t="shared" si="321"/>
        <v>1.771E-3</v>
      </c>
      <c r="FA259" s="61">
        <f t="shared" si="321"/>
        <v>5.0699999999999996E-4</v>
      </c>
      <c r="FB259" s="61">
        <f t="shared" si="321"/>
        <v>5.53E-4</v>
      </c>
      <c r="FC259" s="61">
        <f t="shared" si="321"/>
        <v>2.0309999999999998E-3</v>
      </c>
      <c r="FD259" s="61">
        <f t="shared" si="321"/>
        <v>2.8630000000000001E-3</v>
      </c>
      <c r="FE259" s="61">
        <f t="shared" si="321"/>
        <v>2.0409999999999998E-3</v>
      </c>
      <c r="FF259" s="61">
        <f t="shared" si="321"/>
        <v>4.9290000000000002E-3</v>
      </c>
      <c r="FG259" s="61">
        <f t="shared" si="321"/>
        <v>3.9150000000000001E-3</v>
      </c>
      <c r="FH259" s="61">
        <f t="shared" si="321"/>
        <v>2.317E-3</v>
      </c>
      <c r="FI259" s="61">
        <f t="shared" si="321"/>
        <v>4.1899999999999999E-4</v>
      </c>
      <c r="FJ259" s="61">
        <f t="shared" si="321"/>
        <v>7.3999999999999999E-4</v>
      </c>
      <c r="FK259" s="61">
        <f t="shared" si="321"/>
        <v>1.114E-3</v>
      </c>
      <c r="FL259" s="61">
        <f t="shared" si="321"/>
        <v>1.5740000000000001E-3</v>
      </c>
      <c r="FM259" s="61">
        <f t="shared" si="321"/>
        <v>1.274E-3</v>
      </c>
      <c r="FN259" s="61">
        <f t="shared" si="321"/>
        <v>4.9909999999999998E-3</v>
      </c>
      <c r="FO259" s="61">
        <f t="shared" si="321"/>
        <v>3.3500000000000001E-4</v>
      </c>
      <c r="FP259" s="61">
        <f t="shared" si="321"/>
        <v>2.1150000000000001E-3</v>
      </c>
      <c r="FQ259" s="61">
        <f t="shared" si="321"/>
        <v>1.3979999999999999E-3</v>
      </c>
      <c r="FR259" s="61">
        <f t="shared" si="321"/>
        <v>1.9530000000000001E-3</v>
      </c>
      <c r="FS259" s="61">
        <f t="shared" si="321"/>
        <v>2.3570000000000002E-3</v>
      </c>
      <c r="FT259" s="61">
        <f t="shared" si="321"/>
        <v>2.7799999999999998E-4</v>
      </c>
      <c r="FU259" s="61">
        <f t="shared" si="321"/>
        <v>1.8569999999999999E-3</v>
      </c>
      <c r="FV259" s="61">
        <f t="shared" si="321"/>
        <v>1.629E-3</v>
      </c>
      <c r="FW259" s="61">
        <f t="shared" si="321"/>
        <v>5.3169999999999997E-3</v>
      </c>
      <c r="FX259" s="61">
        <f t="shared" si="321"/>
        <v>1.916E-3</v>
      </c>
      <c r="FY259" s="42"/>
      <c r="FZ259" s="42"/>
      <c r="GA259" s="42"/>
      <c r="GB259" s="42"/>
      <c r="GC259" s="42"/>
      <c r="GD259" s="42"/>
      <c r="GE259" s="5"/>
      <c r="GF259" s="5"/>
      <c r="GG259" s="5"/>
      <c r="GH259" s="5"/>
      <c r="GI259" s="5"/>
      <c r="GJ259" s="5"/>
      <c r="GK259" s="5"/>
      <c r="GL259" s="5"/>
      <c r="GM259" s="5"/>
    </row>
    <row r="260" spans="1:256" x14ac:dyDescent="0.2">
      <c r="A260" s="44"/>
      <c r="B260" s="2" t="s">
        <v>609</v>
      </c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40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  <c r="AH260" s="61"/>
      <c r="AI260" s="61"/>
      <c r="AJ260" s="61"/>
      <c r="AK260" s="61"/>
      <c r="AL260" s="61"/>
      <c r="AM260" s="61"/>
      <c r="AN260" s="61"/>
      <c r="AO260" s="61"/>
      <c r="AP260" s="61"/>
      <c r="AQ260" s="61"/>
      <c r="AR260" s="61"/>
      <c r="AS260" s="61"/>
      <c r="AT260" s="61"/>
      <c r="AU260" s="61"/>
      <c r="AV260" s="61"/>
      <c r="AW260" s="61"/>
      <c r="AX260" s="61"/>
      <c r="AY260" s="61"/>
      <c r="AZ260" s="61"/>
      <c r="BA260" s="61"/>
      <c r="BB260" s="61"/>
      <c r="BC260" s="61"/>
      <c r="BD260" s="61"/>
      <c r="BE260" s="61"/>
      <c r="BF260" s="61"/>
      <c r="BG260" s="61"/>
      <c r="BH260" s="61"/>
      <c r="BI260" s="61"/>
      <c r="BJ260" s="61"/>
      <c r="BK260" s="61"/>
      <c r="BL260" s="61"/>
      <c r="BM260" s="61"/>
      <c r="BN260" s="61"/>
      <c r="BO260" s="61"/>
      <c r="BP260" s="61"/>
      <c r="BQ260" s="61"/>
      <c r="BR260" s="61"/>
      <c r="BS260" s="61"/>
      <c r="BT260" s="61"/>
      <c r="BU260" s="61"/>
      <c r="BV260" s="61"/>
      <c r="BW260" s="61"/>
      <c r="BX260" s="61"/>
      <c r="BY260" s="61"/>
      <c r="BZ260" s="61"/>
      <c r="CA260" s="61"/>
      <c r="CB260" s="61"/>
      <c r="CC260" s="61"/>
      <c r="CD260" s="61"/>
      <c r="CE260" s="61"/>
      <c r="CF260" s="61"/>
      <c r="CG260" s="61"/>
      <c r="CH260" s="61"/>
      <c r="CI260" s="61"/>
      <c r="CJ260" s="61"/>
      <c r="CK260" s="61"/>
      <c r="CL260" s="61"/>
      <c r="CM260" s="61"/>
      <c r="CN260" s="61"/>
      <c r="CO260" s="61"/>
      <c r="CP260" s="61"/>
      <c r="CQ260" s="61"/>
      <c r="CR260" s="61"/>
      <c r="CS260" s="61"/>
      <c r="CT260" s="61"/>
      <c r="CU260" s="61"/>
      <c r="CV260" s="61"/>
      <c r="CW260" s="61"/>
      <c r="CX260" s="61"/>
      <c r="CY260" s="61"/>
      <c r="CZ260" s="61"/>
      <c r="DA260" s="61"/>
      <c r="DB260" s="61"/>
      <c r="DC260" s="61"/>
      <c r="DD260" s="61"/>
      <c r="DE260" s="61"/>
      <c r="DF260" s="61"/>
      <c r="DG260" s="61"/>
      <c r="DH260" s="61"/>
      <c r="DI260" s="61"/>
      <c r="DJ260" s="61"/>
      <c r="DK260" s="61"/>
      <c r="DL260" s="61"/>
      <c r="DM260" s="61"/>
      <c r="DN260" s="61"/>
      <c r="DO260" s="61"/>
      <c r="DP260" s="61"/>
      <c r="DQ260" s="61"/>
      <c r="DR260" s="61"/>
      <c r="DS260" s="61"/>
      <c r="DT260" s="61"/>
      <c r="DU260" s="61"/>
      <c r="DV260" s="61"/>
      <c r="DW260" s="61"/>
      <c r="DX260" s="61"/>
      <c r="DY260" s="61"/>
      <c r="DZ260" s="61"/>
      <c r="EA260" s="61"/>
      <c r="EB260" s="61"/>
      <c r="EC260" s="61"/>
      <c r="ED260" s="61"/>
      <c r="EE260" s="61"/>
      <c r="EF260" s="61"/>
      <c r="EG260" s="61"/>
      <c r="EH260" s="61"/>
      <c r="EI260" s="61"/>
      <c r="EJ260" s="61"/>
      <c r="EK260" s="61"/>
      <c r="EL260" s="61"/>
      <c r="EM260" s="61"/>
      <c r="EN260" s="61"/>
      <c r="EO260" s="61"/>
      <c r="EP260" s="61"/>
      <c r="EQ260" s="61"/>
      <c r="ER260" s="61"/>
      <c r="ES260" s="61"/>
      <c r="ET260" s="61"/>
      <c r="EU260" s="61"/>
      <c r="EV260" s="61"/>
      <c r="EW260" s="61"/>
      <c r="EX260" s="61"/>
      <c r="EY260" s="61"/>
      <c r="EZ260" s="61"/>
      <c r="FA260" s="61"/>
      <c r="FB260" s="61"/>
      <c r="FC260" s="61"/>
      <c r="FD260" s="61"/>
      <c r="FE260" s="61"/>
      <c r="FF260" s="61"/>
      <c r="FG260" s="61"/>
      <c r="FH260" s="61"/>
      <c r="FI260" s="61"/>
      <c r="FJ260" s="61"/>
      <c r="FK260" s="61"/>
      <c r="FL260" s="61"/>
      <c r="FM260" s="61"/>
      <c r="FN260" s="61"/>
      <c r="FO260" s="61"/>
      <c r="FP260" s="61"/>
      <c r="FQ260" s="61"/>
      <c r="FR260" s="61"/>
      <c r="FS260" s="61"/>
      <c r="FT260" s="61"/>
      <c r="FU260" s="61"/>
      <c r="FV260" s="61"/>
      <c r="FW260" s="61"/>
      <c r="FX260" s="61"/>
      <c r="FY260" s="42"/>
      <c r="FZ260" s="42"/>
      <c r="GA260" s="42"/>
      <c r="GB260" s="42"/>
      <c r="GC260" s="42"/>
      <c r="GD260" s="42"/>
      <c r="GE260" s="5"/>
      <c r="GF260" s="5"/>
      <c r="GG260" s="5"/>
      <c r="GH260" s="5"/>
      <c r="GI260" s="5"/>
      <c r="GJ260" s="5"/>
      <c r="GK260" s="5"/>
      <c r="GL260" s="5"/>
      <c r="GM260" s="5"/>
    </row>
    <row r="261" spans="1:256" x14ac:dyDescent="0.2">
      <c r="A261" s="3" t="s">
        <v>610</v>
      </c>
      <c r="B261" s="2" t="s">
        <v>611</v>
      </c>
      <c r="C261" s="61">
        <f t="shared" ref="C261:BN261" si="322">ROUND(MIN(C259,(C243-C254),(C248-C254)),6)</f>
        <v>0</v>
      </c>
      <c r="D261" s="61">
        <f t="shared" si="322"/>
        <v>0</v>
      </c>
      <c r="E261" s="61">
        <f t="shared" si="322"/>
        <v>0</v>
      </c>
      <c r="F261" s="61">
        <f t="shared" si="322"/>
        <v>0</v>
      </c>
      <c r="G261" s="61">
        <f t="shared" si="322"/>
        <v>0</v>
      </c>
      <c r="H261" s="61">
        <f t="shared" si="322"/>
        <v>0</v>
      </c>
      <c r="I261" s="61">
        <f t="shared" si="322"/>
        <v>0</v>
      </c>
      <c r="J261" s="61">
        <f t="shared" si="322"/>
        <v>0</v>
      </c>
      <c r="K261" s="61">
        <f t="shared" si="322"/>
        <v>0</v>
      </c>
      <c r="L261" s="61">
        <f t="shared" si="322"/>
        <v>0</v>
      </c>
      <c r="M261" s="61">
        <f t="shared" si="322"/>
        <v>0</v>
      </c>
      <c r="N261" s="61">
        <f t="shared" si="322"/>
        <v>0</v>
      </c>
      <c r="O261" s="61">
        <f t="shared" si="322"/>
        <v>0</v>
      </c>
      <c r="P261" s="61">
        <f t="shared" si="322"/>
        <v>0</v>
      </c>
      <c r="Q261" s="61">
        <f t="shared" si="322"/>
        <v>0</v>
      </c>
      <c r="R261" s="61">
        <f t="shared" si="322"/>
        <v>0</v>
      </c>
      <c r="S261" s="61">
        <f t="shared" si="322"/>
        <v>0</v>
      </c>
      <c r="T261" s="61">
        <f t="shared" si="322"/>
        <v>0</v>
      </c>
      <c r="U261" s="61">
        <f t="shared" si="322"/>
        <v>0</v>
      </c>
      <c r="V261" s="61">
        <f t="shared" si="322"/>
        <v>0</v>
      </c>
      <c r="W261" s="61">
        <f t="shared" si="322"/>
        <v>0</v>
      </c>
      <c r="X261" s="61">
        <f t="shared" si="322"/>
        <v>0</v>
      </c>
      <c r="Y261" s="61">
        <f t="shared" si="322"/>
        <v>0</v>
      </c>
      <c r="Z261" s="61">
        <f t="shared" si="322"/>
        <v>0</v>
      </c>
      <c r="AA261" s="61">
        <f t="shared" si="322"/>
        <v>0</v>
      </c>
      <c r="AB261" s="61">
        <f t="shared" si="322"/>
        <v>0</v>
      </c>
      <c r="AC261" s="61">
        <f t="shared" si="322"/>
        <v>0</v>
      </c>
      <c r="AD261" s="61">
        <f t="shared" si="322"/>
        <v>0</v>
      </c>
      <c r="AE261" s="61">
        <f t="shared" si="322"/>
        <v>0</v>
      </c>
      <c r="AF261" s="61">
        <f t="shared" si="322"/>
        <v>0</v>
      </c>
      <c r="AG261" s="61">
        <f t="shared" si="322"/>
        <v>6.3400000000000001E-4</v>
      </c>
      <c r="AH261" s="61">
        <f t="shared" si="322"/>
        <v>0</v>
      </c>
      <c r="AI261" s="61">
        <f t="shared" si="322"/>
        <v>0</v>
      </c>
      <c r="AJ261" s="61">
        <f t="shared" si="322"/>
        <v>0</v>
      </c>
      <c r="AK261" s="61">
        <f t="shared" si="322"/>
        <v>0</v>
      </c>
      <c r="AL261" s="61">
        <f t="shared" si="322"/>
        <v>0</v>
      </c>
      <c r="AM261" s="61">
        <f t="shared" si="322"/>
        <v>0</v>
      </c>
      <c r="AN261" s="61">
        <f t="shared" si="322"/>
        <v>0</v>
      </c>
      <c r="AO261" s="61">
        <f t="shared" si="322"/>
        <v>0</v>
      </c>
      <c r="AP261" s="61">
        <f t="shared" si="322"/>
        <v>0</v>
      </c>
      <c r="AQ261" s="61">
        <f t="shared" si="322"/>
        <v>0</v>
      </c>
      <c r="AR261" s="61">
        <f t="shared" si="322"/>
        <v>0</v>
      </c>
      <c r="AS261" s="61">
        <f t="shared" si="322"/>
        <v>0</v>
      </c>
      <c r="AT261" s="61">
        <f t="shared" si="322"/>
        <v>0</v>
      </c>
      <c r="AU261" s="61">
        <f t="shared" si="322"/>
        <v>0</v>
      </c>
      <c r="AV261" s="61">
        <f t="shared" si="322"/>
        <v>0</v>
      </c>
      <c r="AW261" s="61">
        <f t="shared" si="322"/>
        <v>0</v>
      </c>
      <c r="AX261" s="61">
        <f t="shared" si="322"/>
        <v>0</v>
      </c>
      <c r="AY261" s="61">
        <f t="shared" si="322"/>
        <v>0</v>
      </c>
      <c r="AZ261" s="61">
        <f t="shared" si="322"/>
        <v>0</v>
      </c>
      <c r="BA261" s="61">
        <f t="shared" si="322"/>
        <v>0</v>
      </c>
      <c r="BB261" s="61">
        <f t="shared" si="322"/>
        <v>0</v>
      </c>
      <c r="BC261" s="61">
        <f t="shared" si="322"/>
        <v>0</v>
      </c>
      <c r="BD261" s="61">
        <f t="shared" si="322"/>
        <v>0</v>
      </c>
      <c r="BE261" s="61">
        <f t="shared" si="322"/>
        <v>0</v>
      </c>
      <c r="BF261" s="61">
        <f t="shared" si="322"/>
        <v>0</v>
      </c>
      <c r="BG261" s="61">
        <f t="shared" si="322"/>
        <v>0</v>
      </c>
      <c r="BH261" s="61">
        <f t="shared" si="322"/>
        <v>0</v>
      </c>
      <c r="BI261" s="61">
        <f t="shared" si="322"/>
        <v>0</v>
      </c>
      <c r="BJ261" s="61">
        <f t="shared" si="322"/>
        <v>0</v>
      </c>
      <c r="BK261" s="61">
        <f t="shared" si="322"/>
        <v>0</v>
      </c>
      <c r="BL261" s="61">
        <f t="shared" si="322"/>
        <v>0</v>
      </c>
      <c r="BM261" s="61">
        <f t="shared" si="322"/>
        <v>0</v>
      </c>
      <c r="BN261" s="61">
        <f t="shared" si="322"/>
        <v>0</v>
      </c>
      <c r="BO261" s="61">
        <f t="shared" ref="BO261:DZ261" si="323">ROUND(MIN(BO259,(BO243-BO254),(BO248-BO254)),6)</f>
        <v>0</v>
      </c>
      <c r="BP261" s="61">
        <f t="shared" si="323"/>
        <v>0</v>
      </c>
      <c r="BQ261" s="61">
        <f t="shared" si="323"/>
        <v>0</v>
      </c>
      <c r="BR261" s="61">
        <f t="shared" si="323"/>
        <v>0</v>
      </c>
      <c r="BS261" s="61">
        <f t="shared" si="323"/>
        <v>0</v>
      </c>
      <c r="BT261" s="61">
        <f t="shared" si="323"/>
        <v>0</v>
      </c>
      <c r="BU261" s="61">
        <f t="shared" si="323"/>
        <v>0</v>
      </c>
      <c r="BV261" s="61">
        <f t="shared" si="323"/>
        <v>0</v>
      </c>
      <c r="BW261" s="61">
        <f t="shared" si="323"/>
        <v>0</v>
      </c>
      <c r="BX261" s="61">
        <f t="shared" si="323"/>
        <v>0</v>
      </c>
      <c r="BY261" s="61">
        <f t="shared" si="323"/>
        <v>0</v>
      </c>
      <c r="BZ261" s="61">
        <f t="shared" si="323"/>
        <v>0</v>
      </c>
      <c r="CA261" s="61">
        <f t="shared" si="323"/>
        <v>0</v>
      </c>
      <c r="CB261" s="61">
        <f t="shared" si="323"/>
        <v>0</v>
      </c>
      <c r="CC261" s="61">
        <f t="shared" si="323"/>
        <v>0</v>
      </c>
      <c r="CD261" s="61">
        <f t="shared" si="323"/>
        <v>0</v>
      </c>
      <c r="CE261" s="61">
        <f t="shared" si="323"/>
        <v>0</v>
      </c>
      <c r="CF261" s="61">
        <f t="shared" si="323"/>
        <v>0</v>
      </c>
      <c r="CG261" s="61">
        <f t="shared" si="323"/>
        <v>0</v>
      </c>
      <c r="CH261" s="61">
        <f t="shared" si="323"/>
        <v>0</v>
      </c>
      <c r="CI261" s="61">
        <f t="shared" si="323"/>
        <v>0</v>
      </c>
      <c r="CJ261" s="61">
        <f t="shared" si="323"/>
        <v>0</v>
      </c>
      <c r="CK261" s="61">
        <f t="shared" si="323"/>
        <v>0</v>
      </c>
      <c r="CL261" s="61">
        <f t="shared" si="323"/>
        <v>0</v>
      </c>
      <c r="CM261" s="61">
        <f t="shared" si="323"/>
        <v>0</v>
      </c>
      <c r="CN261" s="61">
        <f t="shared" si="323"/>
        <v>0</v>
      </c>
      <c r="CO261" s="61">
        <f t="shared" si="323"/>
        <v>0</v>
      </c>
      <c r="CP261" s="61">
        <f t="shared" si="323"/>
        <v>0</v>
      </c>
      <c r="CQ261" s="61">
        <f t="shared" si="323"/>
        <v>0</v>
      </c>
      <c r="CR261" s="61">
        <f t="shared" si="323"/>
        <v>0</v>
      </c>
      <c r="CS261" s="61">
        <f t="shared" si="323"/>
        <v>0</v>
      </c>
      <c r="CT261" s="61">
        <f t="shared" si="323"/>
        <v>0</v>
      </c>
      <c r="CU261" s="61">
        <f t="shared" si="323"/>
        <v>0</v>
      </c>
      <c r="CV261" s="61">
        <f t="shared" si="323"/>
        <v>0</v>
      </c>
      <c r="CW261" s="61">
        <f t="shared" si="323"/>
        <v>0</v>
      </c>
      <c r="CX261" s="61">
        <f t="shared" si="323"/>
        <v>0</v>
      </c>
      <c r="CY261" s="61">
        <f t="shared" si="323"/>
        <v>0</v>
      </c>
      <c r="CZ261" s="61">
        <f t="shared" si="323"/>
        <v>0</v>
      </c>
      <c r="DA261" s="61">
        <f t="shared" si="323"/>
        <v>0</v>
      </c>
      <c r="DB261" s="61">
        <f t="shared" si="323"/>
        <v>0</v>
      </c>
      <c r="DC261" s="61">
        <f t="shared" si="323"/>
        <v>0</v>
      </c>
      <c r="DD261" s="61">
        <f t="shared" si="323"/>
        <v>5.1E-5</v>
      </c>
      <c r="DE261" s="61">
        <f t="shared" si="323"/>
        <v>0</v>
      </c>
      <c r="DF261" s="61">
        <f t="shared" si="323"/>
        <v>0</v>
      </c>
      <c r="DG261" s="61">
        <f t="shared" si="323"/>
        <v>0</v>
      </c>
      <c r="DH261" s="61">
        <f t="shared" si="323"/>
        <v>0</v>
      </c>
      <c r="DI261" s="61">
        <f t="shared" si="323"/>
        <v>0</v>
      </c>
      <c r="DJ261" s="61">
        <f t="shared" si="323"/>
        <v>0</v>
      </c>
      <c r="DK261" s="61">
        <f t="shared" si="323"/>
        <v>0</v>
      </c>
      <c r="DL261" s="61">
        <f t="shared" si="323"/>
        <v>0</v>
      </c>
      <c r="DM261" s="61">
        <f t="shared" si="323"/>
        <v>0</v>
      </c>
      <c r="DN261" s="61">
        <f t="shared" si="323"/>
        <v>0</v>
      </c>
      <c r="DO261" s="61">
        <f t="shared" si="323"/>
        <v>0</v>
      </c>
      <c r="DP261" s="61">
        <f t="shared" si="323"/>
        <v>0</v>
      </c>
      <c r="DQ261" s="61">
        <f t="shared" si="323"/>
        <v>0</v>
      </c>
      <c r="DR261" s="61">
        <f t="shared" si="323"/>
        <v>0</v>
      </c>
      <c r="DS261" s="61">
        <f t="shared" si="323"/>
        <v>0</v>
      </c>
      <c r="DT261" s="61">
        <f t="shared" si="323"/>
        <v>0</v>
      </c>
      <c r="DU261" s="61">
        <f t="shared" si="323"/>
        <v>0</v>
      </c>
      <c r="DV261" s="61">
        <f t="shared" si="323"/>
        <v>0</v>
      </c>
      <c r="DW261" s="61">
        <f t="shared" si="323"/>
        <v>0</v>
      </c>
      <c r="DX261" s="61">
        <f t="shared" si="323"/>
        <v>0</v>
      </c>
      <c r="DY261" s="61">
        <f t="shared" si="323"/>
        <v>0</v>
      </c>
      <c r="DZ261" s="61">
        <f t="shared" si="323"/>
        <v>0</v>
      </c>
      <c r="EA261" s="61">
        <f t="shared" ref="EA261:FX261" si="324">ROUND(MIN(EA259,(EA243-EA254),(EA248-EA254)),6)</f>
        <v>0</v>
      </c>
      <c r="EB261" s="61">
        <f t="shared" si="324"/>
        <v>0</v>
      </c>
      <c r="EC261" s="61">
        <f t="shared" si="324"/>
        <v>0</v>
      </c>
      <c r="ED261" s="61">
        <f t="shared" si="324"/>
        <v>0</v>
      </c>
      <c r="EE261" s="61">
        <f t="shared" si="324"/>
        <v>0</v>
      </c>
      <c r="EF261" s="61">
        <f t="shared" si="324"/>
        <v>0</v>
      </c>
      <c r="EG261" s="61">
        <f t="shared" si="324"/>
        <v>0</v>
      </c>
      <c r="EH261" s="61">
        <f t="shared" si="324"/>
        <v>0</v>
      </c>
      <c r="EI261" s="61">
        <f t="shared" si="324"/>
        <v>0</v>
      </c>
      <c r="EJ261" s="61">
        <f t="shared" si="324"/>
        <v>0</v>
      </c>
      <c r="EK261" s="61">
        <f t="shared" si="324"/>
        <v>2.3699999999999999E-4</v>
      </c>
      <c r="EL261" s="61">
        <f t="shared" si="324"/>
        <v>0</v>
      </c>
      <c r="EM261" s="61">
        <f t="shared" si="324"/>
        <v>0</v>
      </c>
      <c r="EN261" s="61">
        <f t="shared" si="324"/>
        <v>0</v>
      </c>
      <c r="EO261" s="61">
        <f t="shared" si="324"/>
        <v>0</v>
      </c>
      <c r="EP261" s="61">
        <f t="shared" si="324"/>
        <v>0</v>
      </c>
      <c r="EQ261" s="61">
        <f t="shared" si="324"/>
        <v>0</v>
      </c>
      <c r="ER261" s="61">
        <f t="shared" si="324"/>
        <v>0</v>
      </c>
      <c r="ES261" s="61">
        <f t="shared" si="324"/>
        <v>0</v>
      </c>
      <c r="ET261" s="61">
        <f t="shared" si="324"/>
        <v>0</v>
      </c>
      <c r="EU261" s="61">
        <f t="shared" si="324"/>
        <v>0</v>
      </c>
      <c r="EV261" s="61">
        <f t="shared" si="324"/>
        <v>0</v>
      </c>
      <c r="EW261" s="61">
        <f t="shared" si="324"/>
        <v>0</v>
      </c>
      <c r="EX261" s="61">
        <f t="shared" si="324"/>
        <v>0</v>
      </c>
      <c r="EY261" s="61">
        <f t="shared" si="324"/>
        <v>0</v>
      </c>
      <c r="EZ261" s="61">
        <f t="shared" si="324"/>
        <v>0</v>
      </c>
      <c r="FA261" s="61">
        <f t="shared" si="324"/>
        <v>0</v>
      </c>
      <c r="FB261" s="61">
        <f t="shared" si="324"/>
        <v>0</v>
      </c>
      <c r="FC261" s="61">
        <f t="shared" si="324"/>
        <v>0</v>
      </c>
      <c r="FD261" s="61">
        <f t="shared" si="324"/>
        <v>0</v>
      </c>
      <c r="FE261" s="61">
        <f t="shared" si="324"/>
        <v>0</v>
      </c>
      <c r="FF261" s="61">
        <f t="shared" si="324"/>
        <v>0</v>
      </c>
      <c r="FG261" s="61">
        <f t="shared" si="324"/>
        <v>0</v>
      </c>
      <c r="FH261" s="61">
        <f t="shared" si="324"/>
        <v>0</v>
      </c>
      <c r="FI261" s="61">
        <f t="shared" si="324"/>
        <v>0</v>
      </c>
      <c r="FJ261" s="61">
        <f t="shared" si="324"/>
        <v>0</v>
      </c>
      <c r="FK261" s="61">
        <f t="shared" si="324"/>
        <v>0</v>
      </c>
      <c r="FL261" s="61">
        <f t="shared" si="324"/>
        <v>0</v>
      </c>
      <c r="FM261" s="61">
        <f t="shared" si="324"/>
        <v>0</v>
      </c>
      <c r="FN261" s="61">
        <f t="shared" si="324"/>
        <v>0</v>
      </c>
      <c r="FO261" s="61">
        <f t="shared" si="324"/>
        <v>0</v>
      </c>
      <c r="FP261" s="61">
        <f t="shared" si="324"/>
        <v>0</v>
      </c>
      <c r="FQ261" s="61">
        <f t="shared" si="324"/>
        <v>0</v>
      </c>
      <c r="FR261" s="61">
        <f t="shared" si="324"/>
        <v>0</v>
      </c>
      <c r="FS261" s="61">
        <f t="shared" si="324"/>
        <v>0</v>
      </c>
      <c r="FT261" s="61">
        <f t="shared" si="324"/>
        <v>2.7799999999999998E-4</v>
      </c>
      <c r="FU261" s="61">
        <f t="shared" si="324"/>
        <v>0</v>
      </c>
      <c r="FV261" s="61">
        <f t="shared" si="324"/>
        <v>0</v>
      </c>
      <c r="FW261" s="61">
        <f t="shared" si="324"/>
        <v>0</v>
      </c>
      <c r="FX261" s="61">
        <f t="shared" si="324"/>
        <v>0</v>
      </c>
      <c r="FY261" s="61"/>
      <c r="FZ261" s="61"/>
      <c r="GA261" s="61"/>
      <c r="GB261" s="42"/>
      <c r="GC261" s="42"/>
      <c r="GD261" s="42"/>
      <c r="GE261" s="5"/>
      <c r="GF261" s="5"/>
      <c r="GG261" s="5"/>
      <c r="GH261" s="5"/>
      <c r="GI261" s="5"/>
      <c r="GJ261" s="5"/>
      <c r="GK261" s="5"/>
      <c r="GL261" s="5"/>
      <c r="GM261" s="5"/>
    </row>
    <row r="262" spans="1:256" x14ac:dyDescent="0.2">
      <c r="A262" s="44"/>
      <c r="B262" s="2" t="s">
        <v>612</v>
      </c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40"/>
      <c r="X262" s="61"/>
      <c r="Y262" s="61"/>
      <c r="Z262" s="61"/>
      <c r="AA262" s="61"/>
      <c r="AB262" s="61"/>
      <c r="AC262" s="61"/>
      <c r="AD262" s="61"/>
      <c r="AE262" s="61"/>
      <c r="AF262" s="61"/>
      <c r="AG262" s="61"/>
      <c r="AH262" s="61"/>
      <c r="AI262" s="61"/>
      <c r="AJ262" s="61"/>
      <c r="AK262" s="61"/>
      <c r="AL262" s="61"/>
      <c r="AM262" s="61"/>
      <c r="AN262" s="61"/>
      <c r="AO262" s="61"/>
      <c r="AP262" s="61"/>
      <c r="AQ262" s="61"/>
      <c r="AR262" s="61"/>
      <c r="AS262" s="61"/>
      <c r="AT262" s="61"/>
      <c r="AU262" s="61"/>
      <c r="AV262" s="61"/>
      <c r="AW262" s="61"/>
      <c r="AX262" s="61"/>
      <c r="AY262" s="61"/>
      <c r="AZ262" s="61"/>
      <c r="BA262" s="61"/>
      <c r="BB262" s="61"/>
      <c r="BC262" s="61"/>
      <c r="BD262" s="61"/>
      <c r="BE262" s="61"/>
      <c r="BF262" s="61"/>
      <c r="BG262" s="61"/>
      <c r="BH262" s="61"/>
      <c r="BI262" s="61"/>
      <c r="BJ262" s="61"/>
      <c r="BK262" s="61"/>
      <c r="BL262" s="61"/>
      <c r="BM262" s="61"/>
      <c r="BN262" s="61"/>
      <c r="BO262" s="61"/>
      <c r="BP262" s="61"/>
      <c r="BQ262" s="61"/>
      <c r="BR262" s="61"/>
      <c r="BS262" s="61"/>
      <c r="BT262" s="61"/>
      <c r="BU262" s="61"/>
      <c r="BV262" s="61"/>
      <c r="BW262" s="61"/>
      <c r="BX262" s="61"/>
      <c r="BY262" s="61"/>
      <c r="BZ262" s="61"/>
      <c r="CA262" s="61"/>
      <c r="CB262" s="61"/>
      <c r="CC262" s="61"/>
      <c r="CD262" s="61"/>
      <c r="CE262" s="61"/>
      <c r="CF262" s="61"/>
      <c r="CG262" s="61"/>
      <c r="CH262" s="61"/>
      <c r="CI262" s="61"/>
      <c r="CJ262" s="61"/>
      <c r="CK262" s="61"/>
      <c r="CL262" s="61"/>
      <c r="CM262" s="61"/>
      <c r="CN262" s="61"/>
      <c r="CO262" s="61"/>
      <c r="CP262" s="61"/>
      <c r="CQ262" s="61"/>
      <c r="CR262" s="61"/>
      <c r="CS262" s="61"/>
      <c r="CT262" s="61"/>
      <c r="CU262" s="61"/>
      <c r="CV262" s="61"/>
      <c r="CW262" s="61"/>
      <c r="CX262" s="61"/>
      <c r="CY262" s="61"/>
      <c r="CZ262" s="61"/>
      <c r="DA262" s="61"/>
      <c r="DB262" s="61"/>
      <c r="DC262" s="61"/>
      <c r="DD262" s="61"/>
      <c r="DE262" s="61"/>
      <c r="DF262" s="61"/>
      <c r="DG262" s="61"/>
      <c r="DH262" s="61"/>
      <c r="DI262" s="61"/>
      <c r="DJ262" s="61"/>
      <c r="DK262" s="61"/>
      <c r="DL262" s="61"/>
      <c r="DM262" s="61"/>
      <c r="DN262" s="61"/>
      <c r="DO262" s="61"/>
      <c r="DP262" s="61"/>
      <c r="DQ262" s="61"/>
      <c r="DR262" s="61"/>
      <c r="DS262" s="61"/>
      <c r="DT262" s="61"/>
      <c r="DU262" s="61"/>
      <c r="DV262" s="61"/>
      <c r="DW262" s="61"/>
      <c r="DX262" s="61"/>
      <c r="DY262" s="61"/>
      <c r="DZ262" s="61"/>
      <c r="EA262" s="61"/>
      <c r="EB262" s="61"/>
      <c r="EC262" s="61"/>
      <c r="ED262" s="61"/>
      <c r="EE262" s="61"/>
      <c r="EF262" s="61"/>
      <c r="EG262" s="61"/>
      <c r="EH262" s="61"/>
      <c r="EI262" s="61"/>
      <c r="EJ262" s="61"/>
      <c r="EK262" s="61"/>
      <c r="EL262" s="61"/>
      <c r="EM262" s="61"/>
      <c r="EN262" s="61"/>
      <c r="EO262" s="61"/>
      <c r="EP262" s="61"/>
      <c r="EQ262" s="61"/>
      <c r="ER262" s="61"/>
      <c r="ES262" s="61"/>
      <c r="ET262" s="61"/>
      <c r="EU262" s="61"/>
      <c r="EV262" s="61"/>
      <c r="EW262" s="61"/>
      <c r="EX262" s="61"/>
      <c r="EY262" s="61"/>
      <c r="EZ262" s="61"/>
      <c r="FA262" s="61"/>
      <c r="FB262" s="61"/>
      <c r="FC262" s="61"/>
      <c r="FD262" s="61"/>
      <c r="FE262" s="61"/>
      <c r="FF262" s="61"/>
      <c r="FG262" s="61"/>
      <c r="FH262" s="61"/>
      <c r="FI262" s="61"/>
      <c r="FJ262" s="61"/>
      <c r="FK262" s="61"/>
      <c r="FL262" s="61"/>
      <c r="FM262" s="61"/>
      <c r="FN262" s="61"/>
      <c r="FO262" s="61"/>
      <c r="FP262" s="61"/>
      <c r="FQ262" s="61"/>
      <c r="FR262" s="61"/>
      <c r="FS262" s="61"/>
      <c r="FT262" s="61"/>
      <c r="FU262" s="61"/>
      <c r="FV262" s="61"/>
      <c r="FW262" s="61"/>
      <c r="FX262" s="61"/>
      <c r="FY262" s="61"/>
      <c r="FZ262" s="61"/>
      <c r="GA262" s="61"/>
      <c r="GB262" s="42"/>
      <c r="GC262" s="42"/>
      <c r="GD262" s="42"/>
      <c r="GE262" s="5"/>
      <c r="GF262" s="5"/>
      <c r="GG262" s="5"/>
      <c r="GH262" s="5"/>
      <c r="GI262" s="5"/>
      <c r="GJ262" s="5"/>
      <c r="GK262" s="5"/>
      <c r="GL262" s="5"/>
      <c r="GM262" s="5"/>
    </row>
    <row r="263" spans="1:256" x14ac:dyDescent="0.2">
      <c r="A263" s="44"/>
      <c r="B263" s="2" t="s">
        <v>613</v>
      </c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40"/>
      <c r="X263" s="61"/>
      <c r="Y263" s="61"/>
      <c r="Z263" s="61"/>
      <c r="AA263" s="61"/>
      <c r="AB263" s="61"/>
      <c r="AC263" s="61"/>
      <c r="AD263" s="61"/>
      <c r="AE263" s="61"/>
      <c r="AF263" s="61"/>
      <c r="AG263" s="61"/>
      <c r="AH263" s="61"/>
      <c r="AI263" s="61"/>
      <c r="AJ263" s="61"/>
      <c r="AK263" s="61"/>
      <c r="AL263" s="61"/>
      <c r="AM263" s="61"/>
      <c r="AN263" s="61"/>
      <c r="AO263" s="61"/>
      <c r="AP263" s="61"/>
      <c r="AQ263" s="61"/>
      <c r="AR263" s="61"/>
      <c r="AS263" s="61"/>
      <c r="AT263" s="61"/>
      <c r="AU263" s="61"/>
      <c r="AV263" s="61"/>
      <c r="AW263" s="61"/>
      <c r="AX263" s="61"/>
      <c r="AY263" s="61"/>
      <c r="AZ263" s="61"/>
      <c r="BA263" s="61"/>
      <c r="BB263" s="61"/>
      <c r="BC263" s="61"/>
      <c r="BD263" s="61"/>
      <c r="BE263" s="61"/>
      <c r="BF263" s="61"/>
      <c r="BG263" s="61"/>
      <c r="BH263" s="61"/>
      <c r="BI263" s="61"/>
      <c r="BJ263" s="61"/>
      <c r="BK263" s="61"/>
      <c r="BL263" s="61"/>
      <c r="BM263" s="61"/>
      <c r="BN263" s="61"/>
      <c r="BO263" s="61"/>
      <c r="BP263" s="61"/>
      <c r="BQ263" s="61"/>
      <c r="BR263" s="61"/>
      <c r="BS263" s="61"/>
      <c r="BT263" s="61"/>
      <c r="BU263" s="61"/>
      <c r="BV263" s="61"/>
      <c r="BW263" s="61"/>
      <c r="BX263" s="61"/>
      <c r="BY263" s="61"/>
      <c r="BZ263" s="61"/>
      <c r="CA263" s="61"/>
      <c r="CB263" s="61"/>
      <c r="CC263" s="61"/>
      <c r="CD263" s="61"/>
      <c r="CE263" s="61"/>
      <c r="CF263" s="61"/>
      <c r="CG263" s="61"/>
      <c r="CH263" s="61"/>
      <c r="CI263" s="61"/>
      <c r="CJ263" s="61"/>
      <c r="CK263" s="61"/>
      <c r="CL263" s="61"/>
      <c r="CM263" s="61"/>
      <c r="CN263" s="61"/>
      <c r="CO263" s="61"/>
      <c r="CP263" s="61"/>
      <c r="CQ263" s="61"/>
      <c r="CR263" s="61"/>
      <c r="CS263" s="61"/>
      <c r="CT263" s="61"/>
      <c r="CU263" s="61"/>
      <c r="CV263" s="61"/>
      <c r="CW263" s="61"/>
      <c r="CX263" s="61"/>
      <c r="CY263" s="61"/>
      <c r="CZ263" s="61"/>
      <c r="DA263" s="61"/>
      <c r="DB263" s="61"/>
      <c r="DC263" s="61"/>
      <c r="DD263" s="61"/>
      <c r="DE263" s="61"/>
      <c r="DF263" s="61"/>
      <c r="DG263" s="61"/>
      <c r="DH263" s="61"/>
      <c r="DI263" s="61"/>
      <c r="DJ263" s="61"/>
      <c r="DK263" s="61"/>
      <c r="DL263" s="61"/>
      <c r="DM263" s="61"/>
      <c r="DN263" s="61"/>
      <c r="DO263" s="61"/>
      <c r="DP263" s="61"/>
      <c r="DQ263" s="61"/>
      <c r="DR263" s="61"/>
      <c r="DS263" s="61"/>
      <c r="DT263" s="61"/>
      <c r="DU263" s="61"/>
      <c r="DV263" s="61"/>
      <c r="DW263" s="61"/>
      <c r="DX263" s="61"/>
      <c r="DY263" s="61"/>
      <c r="DZ263" s="61"/>
      <c r="EA263" s="61"/>
      <c r="EB263" s="61"/>
      <c r="EC263" s="61"/>
      <c r="ED263" s="61"/>
      <c r="EE263" s="61"/>
      <c r="EF263" s="61"/>
      <c r="EG263" s="61"/>
      <c r="EH263" s="61"/>
      <c r="EI263" s="61"/>
      <c r="EJ263" s="61"/>
      <c r="EK263" s="61"/>
      <c r="EL263" s="61"/>
      <c r="EM263" s="61"/>
      <c r="EN263" s="61"/>
      <c r="EO263" s="61"/>
      <c r="EP263" s="61"/>
      <c r="EQ263" s="61"/>
      <c r="ER263" s="61"/>
      <c r="ES263" s="61"/>
      <c r="ET263" s="61"/>
      <c r="EU263" s="61"/>
      <c r="EV263" s="61"/>
      <c r="EW263" s="61"/>
      <c r="EX263" s="61"/>
      <c r="EY263" s="61"/>
      <c r="EZ263" s="61"/>
      <c r="FA263" s="61"/>
      <c r="FB263" s="61"/>
      <c r="FC263" s="61"/>
      <c r="FD263" s="61"/>
      <c r="FE263" s="61"/>
      <c r="FF263" s="61"/>
      <c r="FG263" s="61"/>
      <c r="FH263" s="61"/>
      <c r="FI263" s="61"/>
      <c r="FJ263" s="61"/>
      <c r="FK263" s="61"/>
      <c r="FL263" s="61"/>
      <c r="FM263" s="61"/>
      <c r="FN263" s="61"/>
      <c r="FO263" s="61"/>
      <c r="FP263" s="61"/>
      <c r="FQ263" s="61"/>
      <c r="FR263" s="61"/>
      <c r="FS263" s="61"/>
      <c r="FT263" s="61"/>
      <c r="FU263" s="61"/>
      <c r="FV263" s="61"/>
      <c r="FW263" s="61"/>
      <c r="FX263" s="61"/>
      <c r="FY263" s="61"/>
      <c r="FZ263" s="61"/>
      <c r="GA263" s="61" t="s">
        <v>64</v>
      </c>
      <c r="GB263" s="61"/>
      <c r="GC263" s="61"/>
      <c r="GD263" s="61"/>
      <c r="GE263" s="124"/>
      <c r="GF263" s="124"/>
      <c r="GG263" s="5"/>
      <c r="GH263" s="5"/>
      <c r="GI263" s="5"/>
      <c r="GJ263" s="5"/>
      <c r="GK263" s="5"/>
      <c r="GL263" s="5"/>
      <c r="GM263" s="5"/>
    </row>
    <row r="264" spans="1:256" x14ac:dyDescent="0.2">
      <c r="A264" s="3" t="s">
        <v>614</v>
      </c>
      <c r="B264" s="2" t="s">
        <v>615</v>
      </c>
      <c r="C264" s="61">
        <v>0</v>
      </c>
      <c r="D264" s="61">
        <v>0</v>
      </c>
      <c r="E264" s="61">
        <v>0</v>
      </c>
      <c r="F264" s="61">
        <v>0</v>
      </c>
      <c r="G264" s="61">
        <v>0</v>
      </c>
      <c r="H264" s="61">
        <v>0</v>
      </c>
      <c r="I264" s="61">
        <v>0</v>
      </c>
      <c r="J264" s="61">
        <v>0</v>
      </c>
      <c r="K264" s="61">
        <v>0</v>
      </c>
      <c r="L264" s="61">
        <v>0</v>
      </c>
      <c r="M264" s="61">
        <v>0</v>
      </c>
      <c r="N264" s="61">
        <v>0</v>
      </c>
      <c r="O264" s="61">
        <v>0</v>
      </c>
      <c r="P264" s="61">
        <v>0</v>
      </c>
      <c r="Q264" s="61">
        <v>0</v>
      </c>
      <c r="R264" s="61">
        <v>0</v>
      </c>
      <c r="S264" s="61">
        <v>0</v>
      </c>
      <c r="T264" s="61">
        <v>0</v>
      </c>
      <c r="U264" s="61">
        <v>0</v>
      </c>
      <c r="V264" s="61">
        <v>0</v>
      </c>
      <c r="W264" s="40">
        <v>0</v>
      </c>
      <c r="X264" s="61">
        <v>0</v>
      </c>
      <c r="Y264" s="61">
        <v>0</v>
      </c>
      <c r="Z264" s="61">
        <v>0</v>
      </c>
      <c r="AA264" s="61">
        <v>0</v>
      </c>
      <c r="AB264" s="61">
        <v>0</v>
      </c>
      <c r="AC264" s="61">
        <v>0</v>
      </c>
      <c r="AD264" s="61">
        <v>0</v>
      </c>
      <c r="AE264" s="61">
        <v>0</v>
      </c>
      <c r="AF264" s="61">
        <v>0</v>
      </c>
      <c r="AG264" s="61">
        <v>6.3400000000000001E-4</v>
      </c>
      <c r="AH264" s="61">
        <v>0</v>
      </c>
      <c r="AI264" s="61">
        <v>0</v>
      </c>
      <c r="AJ264" s="61">
        <v>0</v>
      </c>
      <c r="AK264" s="61">
        <v>0</v>
      </c>
      <c r="AL264" s="61">
        <v>0</v>
      </c>
      <c r="AM264" s="61">
        <v>0</v>
      </c>
      <c r="AN264" s="61">
        <v>0</v>
      </c>
      <c r="AO264" s="61">
        <v>0</v>
      </c>
      <c r="AP264" s="61">
        <v>0</v>
      </c>
      <c r="AQ264" s="61">
        <v>0</v>
      </c>
      <c r="AR264" s="61">
        <v>0</v>
      </c>
      <c r="AS264" s="61">
        <v>0</v>
      </c>
      <c r="AT264" s="61">
        <v>0</v>
      </c>
      <c r="AU264" s="61">
        <v>0</v>
      </c>
      <c r="AV264" s="61">
        <v>0</v>
      </c>
      <c r="AW264" s="61">
        <v>0</v>
      </c>
      <c r="AX264" s="61">
        <v>0</v>
      </c>
      <c r="AY264" s="61">
        <v>0</v>
      </c>
      <c r="AZ264" s="61">
        <v>0</v>
      </c>
      <c r="BA264" s="61">
        <v>0</v>
      </c>
      <c r="BB264" s="61">
        <v>0</v>
      </c>
      <c r="BC264" s="61">
        <v>0</v>
      </c>
      <c r="BD264" s="61">
        <v>0</v>
      </c>
      <c r="BE264" s="61">
        <v>0</v>
      </c>
      <c r="BF264" s="61">
        <v>0</v>
      </c>
      <c r="BG264" s="61">
        <v>0</v>
      </c>
      <c r="BH264" s="61">
        <v>0</v>
      </c>
      <c r="BI264" s="61">
        <v>0</v>
      </c>
      <c r="BJ264" s="61">
        <v>0</v>
      </c>
      <c r="BK264" s="61">
        <v>0</v>
      </c>
      <c r="BL264" s="61">
        <v>0</v>
      </c>
      <c r="BM264" s="61">
        <v>0</v>
      </c>
      <c r="BN264" s="61">
        <v>0</v>
      </c>
      <c r="BO264" s="61">
        <v>0</v>
      </c>
      <c r="BP264" s="61">
        <v>0</v>
      </c>
      <c r="BQ264" s="61">
        <v>0</v>
      </c>
      <c r="BR264" s="61">
        <v>0</v>
      </c>
      <c r="BS264" s="61">
        <v>0</v>
      </c>
      <c r="BT264" s="61">
        <v>0</v>
      </c>
      <c r="BU264" s="61">
        <v>0</v>
      </c>
      <c r="BV264" s="61">
        <v>0</v>
      </c>
      <c r="BW264" s="61">
        <v>0</v>
      </c>
      <c r="BX264" s="61">
        <v>0</v>
      </c>
      <c r="BY264" s="61">
        <v>0</v>
      </c>
      <c r="BZ264" s="61">
        <v>0</v>
      </c>
      <c r="CA264" s="61">
        <v>0</v>
      </c>
      <c r="CB264" s="61">
        <v>0</v>
      </c>
      <c r="CC264" s="61">
        <v>0</v>
      </c>
      <c r="CD264" s="61">
        <v>0</v>
      </c>
      <c r="CE264" s="61">
        <v>0</v>
      </c>
      <c r="CF264" s="61">
        <v>0</v>
      </c>
      <c r="CG264" s="61">
        <v>0</v>
      </c>
      <c r="CH264" s="61">
        <v>0</v>
      </c>
      <c r="CI264" s="61">
        <v>0</v>
      </c>
      <c r="CJ264" s="61">
        <v>0</v>
      </c>
      <c r="CK264" s="61">
        <v>0</v>
      </c>
      <c r="CL264" s="61">
        <v>0</v>
      </c>
      <c r="CM264" s="61">
        <v>0</v>
      </c>
      <c r="CN264" s="61">
        <v>0</v>
      </c>
      <c r="CO264" s="61">
        <v>0</v>
      </c>
      <c r="CP264" s="61">
        <v>0</v>
      </c>
      <c r="CQ264" s="61">
        <v>0</v>
      </c>
      <c r="CR264" s="61">
        <v>0</v>
      </c>
      <c r="CS264" s="61">
        <v>0</v>
      </c>
      <c r="CT264" s="61">
        <v>0</v>
      </c>
      <c r="CU264" s="61">
        <v>0</v>
      </c>
      <c r="CV264" s="61">
        <v>0</v>
      </c>
      <c r="CW264" s="61">
        <v>0</v>
      </c>
      <c r="CX264" s="61">
        <v>0</v>
      </c>
      <c r="CY264" s="61">
        <v>0</v>
      </c>
      <c r="CZ264" s="61">
        <v>0</v>
      </c>
      <c r="DA264" s="61">
        <v>0</v>
      </c>
      <c r="DB264" s="61">
        <v>0</v>
      </c>
      <c r="DC264" s="61">
        <v>0</v>
      </c>
      <c r="DD264" s="61">
        <v>5.1E-5</v>
      </c>
      <c r="DE264" s="61">
        <v>0</v>
      </c>
      <c r="DF264" s="61">
        <v>0</v>
      </c>
      <c r="DG264" s="61">
        <v>0</v>
      </c>
      <c r="DH264" s="61">
        <v>0</v>
      </c>
      <c r="DI264" s="61">
        <v>0</v>
      </c>
      <c r="DJ264" s="61">
        <v>0</v>
      </c>
      <c r="DK264" s="61">
        <v>0</v>
      </c>
      <c r="DL264" s="61">
        <v>0</v>
      </c>
      <c r="DM264" s="61">
        <v>0</v>
      </c>
      <c r="DN264" s="61">
        <v>0</v>
      </c>
      <c r="DO264" s="61">
        <v>0</v>
      </c>
      <c r="DP264" s="61">
        <v>0</v>
      </c>
      <c r="DQ264" s="61">
        <v>0</v>
      </c>
      <c r="DR264" s="61">
        <v>0</v>
      </c>
      <c r="DS264" s="61">
        <v>0</v>
      </c>
      <c r="DT264" s="61">
        <v>0</v>
      </c>
      <c r="DU264" s="61">
        <v>0</v>
      </c>
      <c r="DV264" s="61">
        <v>0</v>
      </c>
      <c r="DW264" s="61">
        <v>0</v>
      </c>
      <c r="DX264" s="61">
        <v>0</v>
      </c>
      <c r="DY264" s="61">
        <v>0</v>
      </c>
      <c r="DZ264" s="61">
        <v>0</v>
      </c>
      <c r="EA264" s="61">
        <v>0</v>
      </c>
      <c r="EB264" s="61">
        <v>0</v>
      </c>
      <c r="EC264" s="61">
        <v>0</v>
      </c>
      <c r="ED264" s="61">
        <v>0</v>
      </c>
      <c r="EE264" s="61">
        <v>0</v>
      </c>
      <c r="EF264" s="61">
        <v>0</v>
      </c>
      <c r="EG264" s="61">
        <v>0</v>
      </c>
      <c r="EH264" s="61">
        <v>0</v>
      </c>
      <c r="EI264" s="61">
        <v>0</v>
      </c>
      <c r="EJ264" s="61">
        <v>0</v>
      </c>
      <c r="EK264" s="61">
        <v>2.3699999999999999E-4</v>
      </c>
      <c r="EL264" s="61">
        <v>0</v>
      </c>
      <c r="EM264" s="61">
        <v>0</v>
      </c>
      <c r="EN264" s="61">
        <v>0</v>
      </c>
      <c r="EO264" s="61">
        <v>0</v>
      </c>
      <c r="EP264" s="61">
        <v>0</v>
      </c>
      <c r="EQ264" s="61">
        <v>0</v>
      </c>
      <c r="ER264" s="61">
        <v>0</v>
      </c>
      <c r="ES264" s="61">
        <v>0</v>
      </c>
      <c r="ET264" s="61">
        <v>0</v>
      </c>
      <c r="EU264" s="61">
        <v>0</v>
      </c>
      <c r="EV264" s="61">
        <v>0</v>
      </c>
      <c r="EW264" s="61">
        <v>0</v>
      </c>
      <c r="EX264" s="61">
        <v>0</v>
      </c>
      <c r="EY264" s="61">
        <v>0</v>
      </c>
      <c r="EZ264" s="61">
        <v>0</v>
      </c>
      <c r="FA264" s="61">
        <v>0</v>
      </c>
      <c r="FB264" s="61">
        <v>0</v>
      </c>
      <c r="FC264" s="61">
        <v>0</v>
      </c>
      <c r="FD264" s="61">
        <v>0</v>
      </c>
      <c r="FE264" s="61">
        <v>0</v>
      </c>
      <c r="FF264" s="61">
        <v>0</v>
      </c>
      <c r="FG264" s="61">
        <v>0</v>
      </c>
      <c r="FH264" s="61">
        <v>0</v>
      </c>
      <c r="FI264" s="61">
        <v>0</v>
      </c>
      <c r="FJ264" s="61">
        <v>0</v>
      </c>
      <c r="FK264" s="61">
        <v>0</v>
      </c>
      <c r="FL264" s="61">
        <v>0</v>
      </c>
      <c r="FM264" s="61">
        <v>0</v>
      </c>
      <c r="FN264" s="61">
        <v>0</v>
      </c>
      <c r="FO264" s="61">
        <v>0</v>
      </c>
      <c r="FP264" s="61">
        <v>0</v>
      </c>
      <c r="FQ264" s="61">
        <v>0</v>
      </c>
      <c r="FR264" s="61">
        <v>0</v>
      </c>
      <c r="FS264" s="61">
        <v>0</v>
      </c>
      <c r="FT264" s="61">
        <v>2.7799999999999998E-4</v>
      </c>
      <c r="FU264" s="61">
        <v>0</v>
      </c>
      <c r="FV264" s="61">
        <v>0</v>
      </c>
      <c r="FW264" s="61">
        <v>0</v>
      </c>
      <c r="FX264" s="61">
        <v>0</v>
      </c>
      <c r="FY264" s="61"/>
      <c r="FZ264" s="61"/>
      <c r="GA264" s="61"/>
      <c r="GB264" s="61"/>
      <c r="GC264" s="61"/>
      <c r="GD264" s="61"/>
      <c r="GE264" s="124"/>
      <c r="GF264" s="124"/>
      <c r="GG264" s="5"/>
      <c r="GH264" s="5"/>
      <c r="GI264" s="5"/>
      <c r="GJ264" s="5"/>
      <c r="GK264" s="5"/>
      <c r="GL264" s="5"/>
      <c r="GM264" s="5"/>
      <c r="GN264" s="12"/>
      <c r="GO264" s="12"/>
      <c r="GP264" s="12"/>
      <c r="GQ264" s="12"/>
      <c r="GR264" s="12"/>
      <c r="GS264" s="12"/>
      <c r="GT264" s="12"/>
      <c r="GU264" s="12"/>
      <c r="GV264" s="12"/>
      <c r="GW264" s="12"/>
      <c r="GX264" s="12"/>
      <c r="GY264" s="12"/>
      <c r="GZ264" s="12"/>
      <c r="HA264" s="12"/>
      <c r="HB264" s="12"/>
      <c r="HC264" s="12"/>
      <c r="HD264" s="12"/>
      <c r="HE264" s="12"/>
      <c r="HF264" s="12"/>
      <c r="HG264" s="12"/>
      <c r="HH264" s="12"/>
      <c r="HI264" s="12"/>
      <c r="HJ264" s="12"/>
      <c r="HK264" s="12"/>
      <c r="HL264" s="12"/>
      <c r="HM264" s="12"/>
      <c r="HN264" s="12"/>
      <c r="HO264" s="12"/>
      <c r="HP264" s="12"/>
      <c r="HQ264" s="12"/>
      <c r="HR264" s="12"/>
      <c r="HS264" s="12"/>
      <c r="HT264" s="12"/>
      <c r="HU264" s="12"/>
      <c r="HV264" s="12"/>
      <c r="HW264" s="12"/>
      <c r="HX264" s="12"/>
      <c r="HY264" s="12"/>
      <c r="HZ264" s="12"/>
      <c r="IA264" s="12"/>
      <c r="IB264" s="12"/>
      <c r="IC264" s="12"/>
      <c r="ID264" s="12"/>
      <c r="IE264" s="12"/>
      <c r="IF264" s="12"/>
      <c r="IG264" s="12"/>
      <c r="IH264" s="12"/>
      <c r="II264" s="12"/>
      <c r="IJ264" s="12"/>
      <c r="IK264" s="12"/>
      <c r="IL264" s="12"/>
      <c r="IM264" s="12"/>
      <c r="IN264" s="12"/>
      <c r="IO264" s="12"/>
      <c r="IP264" s="12"/>
      <c r="IQ264" s="12"/>
      <c r="IR264" s="12"/>
      <c r="IS264" s="12"/>
      <c r="IT264" s="12"/>
      <c r="IU264" s="12"/>
      <c r="IV264" s="12"/>
    </row>
    <row r="265" spans="1:256" s="12" customFormat="1" x14ac:dyDescent="0.2">
      <c r="A265" s="3" t="s">
        <v>616</v>
      </c>
      <c r="B265" s="2" t="s">
        <v>617</v>
      </c>
      <c r="C265" s="61">
        <f t="shared" ref="C265:BN265" si="325">IF(C253&gt;0,C264,C261)</f>
        <v>0</v>
      </c>
      <c r="D265" s="61">
        <f t="shared" si="325"/>
        <v>0</v>
      </c>
      <c r="E265" s="61">
        <f t="shared" si="325"/>
        <v>0</v>
      </c>
      <c r="F265" s="61">
        <f t="shared" si="325"/>
        <v>0</v>
      </c>
      <c r="G265" s="61">
        <f t="shared" si="325"/>
        <v>0</v>
      </c>
      <c r="H265" s="61">
        <f t="shared" si="325"/>
        <v>0</v>
      </c>
      <c r="I265" s="61">
        <f t="shared" si="325"/>
        <v>0</v>
      </c>
      <c r="J265" s="61">
        <f t="shared" si="325"/>
        <v>0</v>
      </c>
      <c r="K265" s="61">
        <f t="shared" si="325"/>
        <v>0</v>
      </c>
      <c r="L265" s="61">
        <f t="shared" si="325"/>
        <v>0</v>
      </c>
      <c r="M265" s="61">
        <f t="shared" si="325"/>
        <v>0</v>
      </c>
      <c r="N265" s="61">
        <f t="shared" si="325"/>
        <v>0</v>
      </c>
      <c r="O265" s="61">
        <f t="shared" si="325"/>
        <v>0</v>
      </c>
      <c r="P265" s="61">
        <f t="shared" si="325"/>
        <v>0</v>
      </c>
      <c r="Q265" s="61">
        <f t="shared" si="325"/>
        <v>0</v>
      </c>
      <c r="R265" s="61">
        <f t="shared" si="325"/>
        <v>0</v>
      </c>
      <c r="S265" s="61">
        <f t="shared" si="325"/>
        <v>0</v>
      </c>
      <c r="T265" s="61">
        <f t="shared" si="325"/>
        <v>0</v>
      </c>
      <c r="U265" s="61">
        <f t="shared" si="325"/>
        <v>0</v>
      </c>
      <c r="V265" s="61">
        <f t="shared" si="325"/>
        <v>0</v>
      </c>
      <c r="W265" s="40">
        <f t="shared" si="325"/>
        <v>0</v>
      </c>
      <c r="X265" s="61">
        <f t="shared" si="325"/>
        <v>0</v>
      </c>
      <c r="Y265" s="61">
        <f t="shared" si="325"/>
        <v>0</v>
      </c>
      <c r="Z265" s="61">
        <f t="shared" si="325"/>
        <v>0</v>
      </c>
      <c r="AA265" s="61">
        <f t="shared" si="325"/>
        <v>0</v>
      </c>
      <c r="AB265" s="61">
        <f t="shared" si="325"/>
        <v>0</v>
      </c>
      <c r="AC265" s="61">
        <f t="shared" si="325"/>
        <v>0</v>
      </c>
      <c r="AD265" s="61">
        <f t="shared" si="325"/>
        <v>0</v>
      </c>
      <c r="AE265" s="61">
        <f t="shared" si="325"/>
        <v>0</v>
      </c>
      <c r="AF265" s="61">
        <f t="shared" si="325"/>
        <v>0</v>
      </c>
      <c r="AG265" s="61">
        <f t="shared" si="325"/>
        <v>6.3400000000000001E-4</v>
      </c>
      <c r="AH265" s="61">
        <f t="shared" si="325"/>
        <v>0</v>
      </c>
      <c r="AI265" s="61">
        <f t="shared" si="325"/>
        <v>0</v>
      </c>
      <c r="AJ265" s="61">
        <f t="shared" si="325"/>
        <v>0</v>
      </c>
      <c r="AK265" s="61">
        <f t="shared" si="325"/>
        <v>0</v>
      </c>
      <c r="AL265" s="61">
        <f t="shared" si="325"/>
        <v>0</v>
      </c>
      <c r="AM265" s="61">
        <f t="shared" si="325"/>
        <v>0</v>
      </c>
      <c r="AN265" s="61">
        <f t="shared" si="325"/>
        <v>0</v>
      </c>
      <c r="AO265" s="61">
        <f t="shared" si="325"/>
        <v>0</v>
      </c>
      <c r="AP265" s="61">
        <f t="shared" si="325"/>
        <v>0</v>
      </c>
      <c r="AQ265" s="61">
        <f t="shared" si="325"/>
        <v>0</v>
      </c>
      <c r="AR265" s="61">
        <f t="shared" si="325"/>
        <v>0</v>
      </c>
      <c r="AS265" s="61">
        <f t="shared" si="325"/>
        <v>0</v>
      </c>
      <c r="AT265" s="61">
        <f t="shared" si="325"/>
        <v>0</v>
      </c>
      <c r="AU265" s="61">
        <f t="shared" si="325"/>
        <v>0</v>
      </c>
      <c r="AV265" s="61">
        <f t="shared" si="325"/>
        <v>0</v>
      </c>
      <c r="AW265" s="61">
        <f t="shared" si="325"/>
        <v>0</v>
      </c>
      <c r="AX265" s="61">
        <f t="shared" si="325"/>
        <v>0</v>
      </c>
      <c r="AY265" s="61">
        <f t="shared" si="325"/>
        <v>0</v>
      </c>
      <c r="AZ265" s="61">
        <f t="shared" si="325"/>
        <v>0</v>
      </c>
      <c r="BA265" s="61">
        <f t="shared" si="325"/>
        <v>0</v>
      </c>
      <c r="BB265" s="61">
        <f t="shared" si="325"/>
        <v>0</v>
      </c>
      <c r="BC265" s="61">
        <f t="shared" si="325"/>
        <v>0</v>
      </c>
      <c r="BD265" s="61">
        <f t="shared" si="325"/>
        <v>0</v>
      </c>
      <c r="BE265" s="61">
        <f t="shared" si="325"/>
        <v>0</v>
      </c>
      <c r="BF265" s="61">
        <f t="shared" si="325"/>
        <v>0</v>
      </c>
      <c r="BG265" s="61">
        <f t="shared" si="325"/>
        <v>0</v>
      </c>
      <c r="BH265" s="61">
        <f t="shared" si="325"/>
        <v>0</v>
      </c>
      <c r="BI265" s="61">
        <f t="shared" si="325"/>
        <v>0</v>
      </c>
      <c r="BJ265" s="61">
        <f t="shared" si="325"/>
        <v>0</v>
      </c>
      <c r="BK265" s="61">
        <f t="shared" si="325"/>
        <v>0</v>
      </c>
      <c r="BL265" s="61">
        <f t="shared" si="325"/>
        <v>0</v>
      </c>
      <c r="BM265" s="61">
        <f t="shared" si="325"/>
        <v>0</v>
      </c>
      <c r="BN265" s="61">
        <f t="shared" si="325"/>
        <v>0</v>
      </c>
      <c r="BO265" s="61">
        <f t="shared" ref="BO265:DZ265" si="326">IF(BO253&gt;0,BO264,BO261)</f>
        <v>0</v>
      </c>
      <c r="BP265" s="61">
        <f t="shared" si="326"/>
        <v>0</v>
      </c>
      <c r="BQ265" s="61">
        <f t="shared" si="326"/>
        <v>0</v>
      </c>
      <c r="BR265" s="61">
        <f t="shared" si="326"/>
        <v>0</v>
      </c>
      <c r="BS265" s="61">
        <f t="shared" si="326"/>
        <v>0</v>
      </c>
      <c r="BT265" s="61">
        <f t="shared" si="326"/>
        <v>0</v>
      </c>
      <c r="BU265" s="61">
        <f t="shared" si="326"/>
        <v>0</v>
      </c>
      <c r="BV265" s="61">
        <f t="shared" si="326"/>
        <v>0</v>
      </c>
      <c r="BW265" s="61">
        <f t="shared" si="326"/>
        <v>0</v>
      </c>
      <c r="BX265" s="61">
        <f t="shared" si="326"/>
        <v>0</v>
      </c>
      <c r="BY265" s="61">
        <f t="shared" si="326"/>
        <v>0</v>
      </c>
      <c r="BZ265" s="61">
        <f t="shared" si="326"/>
        <v>0</v>
      </c>
      <c r="CA265" s="61">
        <f t="shared" si="326"/>
        <v>0</v>
      </c>
      <c r="CB265" s="61">
        <f t="shared" si="326"/>
        <v>0</v>
      </c>
      <c r="CC265" s="61">
        <f t="shared" si="326"/>
        <v>0</v>
      </c>
      <c r="CD265" s="61">
        <f t="shared" si="326"/>
        <v>0</v>
      </c>
      <c r="CE265" s="61">
        <f t="shared" si="326"/>
        <v>0</v>
      </c>
      <c r="CF265" s="61">
        <f t="shared" si="326"/>
        <v>0</v>
      </c>
      <c r="CG265" s="61">
        <f t="shared" si="326"/>
        <v>0</v>
      </c>
      <c r="CH265" s="61">
        <f t="shared" si="326"/>
        <v>0</v>
      </c>
      <c r="CI265" s="61">
        <f t="shared" si="326"/>
        <v>0</v>
      </c>
      <c r="CJ265" s="61">
        <f t="shared" si="326"/>
        <v>0</v>
      </c>
      <c r="CK265" s="61">
        <f t="shared" si="326"/>
        <v>0</v>
      </c>
      <c r="CL265" s="61">
        <f t="shared" si="326"/>
        <v>0</v>
      </c>
      <c r="CM265" s="61">
        <f t="shared" si="326"/>
        <v>0</v>
      </c>
      <c r="CN265" s="61">
        <f t="shared" si="326"/>
        <v>0</v>
      </c>
      <c r="CO265" s="61">
        <f t="shared" si="326"/>
        <v>0</v>
      </c>
      <c r="CP265" s="61">
        <f t="shared" si="326"/>
        <v>0</v>
      </c>
      <c r="CQ265" s="61">
        <f t="shared" si="326"/>
        <v>0</v>
      </c>
      <c r="CR265" s="61">
        <f t="shared" si="326"/>
        <v>0</v>
      </c>
      <c r="CS265" s="61">
        <f t="shared" si="326"/>
        <v>0</v>
      </c>
      <c r="CT265" s="61">
        <f t="shared" si="326"/>
        <v>0</v>
      </c>
      <c r="CU265" s="61">
        <f t="shared" si="326"/>
        <v>0</v>
      </c>
      <c r="CV265" s="61">
        <f t="shared" si="326"/>
        <v>0</v>
      </c>
      <c r="CW265" s="61">
        <f t="shared" si="326"/>
        <v>0</v>
      </c>
      <c r="CX265" s="61">
        <f t="shared" si="326"/>
        <v>0</v>
      </c>
      <c r="CY265" s="61">
        <f t="shared" si="326"/>
        <v>0</v>
      </c>
      <c r="CZ265" s="61">
        <f t="shared" si="326"/>
        <v>0</v>
      </c>
      <c r="DA265" s="61">
        <f t="shared" si="326"/>
        <v>0</v>
      </c>
      <c r="DB265" s="61">
        <f t="shared" si="326"/>
        <v>0</v>
      </c>
      <c r="DC265" s="61">
        <f t="shared" si="326"/>
        <v>0</v>
      </c>
      <c r="DD265" s="61">
        <f t="shared" si="326"/>
        <v>5.1E-5</v>
      </c>
      <c r="DE265" s="61">
        <f t="shared" si="326"/>
        <v>0</v>
      </c>
      <c r="DF265" s="61">
        <f t="shared" si="326"/>
        <v>0</v>
      </c>
      <c r="DG265" s="61">
        <f t="shared" si="326"/>
        <v>0</v>
      </c>
      <c r="DH265" s="61">
        <f t="shared" si="326"/>
        <v>0</v>
      </c>
      <c r="DI265" s="61">
        <f t="shared" si="326"/>
        <v>0</v>
      </c>
      <c r="DJ265" s="61">
        <f t="shared" si="326"/>
        <v>0</v>
      </c>
      <c r="DK265" s="61">
        <f t="shared" si="326"/>
        <v>0</v>
      </c>
      <c r="DL265" s="61">
        <f t="shared" si="326"/>
        <v>0</v>
      </c>
      <c r="DM265" s="61">
        <f t="shared" si="326"/>
        <v>0</v>
      </c>
      <c r="DN265" s="61">
        <f t="shared" si="326"/>
        <v>0</v>
      </c>
      <c r="DO265" s="61">
        <f t="shared" si="326"/>
        <v>0</v>
      </c>
      <c r="DP265" s="61">
        <f t="shared" si="326"/>
        <v>0</v>
      </c>
      <c r="DQ265" s="61">
        <f t="shared" si="326"/>
        <v>0</v>
      </c>
      <c r="DR265" s="61">
        <f t="shared" si="326"/>
        <v>0</v>
      </c>
      <c r="DS265" s="61">
        <f t="shared" si="326"/>
        <v>0</v>
      </c>
      <c r="DT265" s="61">
        <f t="shared" si="326"/>
        <v>0</v>
      </c>
      <c r="DU265" s="61">
        <f t="shared" si="326"/>
        <v>0</v>
      </c>
      <c r="DV265" s="61">
        <f t="shared" si="326"/>
        <v>0</v>
      </c>
      <c r="DW265" s="61">
        <f t="shared" si="326"/>
        <v>0</v>
      </c>
      <c r="DX265" s="61">
        <f t="shared" si="326"/>
        <v>0</v>
      </c>
      <c r="DY265" s="61">
        <f t="shared" si="326"/>
        <v>0</v>
      </c>
      <c r="DZ265" s="61">
        <f t="shared" si="326"/>
        <v>0</v>
      </c>
      <c r="EA265" s="61">
        <f t="shared" ref="EA265:FU265" si="327">IF(EA253&gt;0,EA264,EA261)</f>
        <v>0</v>
      </c>
      <c r="EB265" s="61">
        <f t="shared" si="327"/>
        <v>0</v>
      </c>
      <c r="EC265" s="61">
        <f t="shared" si="327"/>
        <v>0</v>
      </c>
      <c r="ED265" s="61">
        <f t="shared" si="327"/>
        <v>0</v>
      </c>
      <c r="EE265" s="61">
        <f t="shared" si="327"/>
        <v>0</v>
      </c>
      <c r="EF265" s="61">
        <f t="shared" si="327"/>
        <v>0</v>
      </c>
      <c r="EG265" s="61">
        <f t="shared" si="327"/>
        <v>0</v>
      </c>
      <c r="EH265" s="61">
        <f t="shared" si="327"/>
        <v>0</v>
      </c>
      <c r="EI265" s="61">
        <f t="shared" si="327"/>
        <v>0</v>
      </c>
      <c r="EJ265" s="61">
        <f t="shared" si="327"/>
        <v>0</v>
      </c>
      <c r="EK265" s="61">
        <f t="shared" si="327"/>
        <v>2.3699999999999999E-4</v>
      </c>
      <c r="EL265" s="61">
        <f t="shared" si="327"/>
        <v>0</v>
      </c>
      <c r="EM265" s="61">
        <f t="shared" si="327"/>
        <v>0</v>
      </c>
      <c r="EN265" s="61">
        <f t="shared" si="327"/>
        <v>0</v>
      </c>
      <c r="EO265" s="61">
        <f t="shared" si="327"/>
        <v>0</v>
      </c>
      <c r="EP265" s="61">
        <f t="shared" si="327"/>
        <v>0</v>
      </c>
      <c r="EQ265" s="61">
        <f t="shared" si="327"/>
        <v>0</v>
      </c>
      <c r="ER265" s="61">
        <f t="shared" si="327"/>
        <v>0</v>
      </c>
      <c r="ES265" s="61">
        <f t="shared" si="327"/>
        <v>0</v>
      </c>
      <c r="ET265" s="61">
        <f t="shared" si="327"/>
        <v>0</v>
      </c>
      <c r="EU265" s="61">
        <f t="shared" si="327"/>
        <v>0</v>
      </c>
      <c r="EV265" s="61">
        <f t="shared" si="327"/>
        <v>0</v>
      </c>
      <c r="EW265" s="61">
        <f t="shared" si="327"/>
        <v>0</v>
      </c>
      <c r="EX265" s="61">
        <f t="shared" si="327"/>
        <v>0</v>
      </c>
      <c r="EY265" s="61">
        <f t="shared" si="327"/>
        <v>0</v>
      </c>
      <c r="EZ265" s="61">
        <f t="shared" si="327"/>
        <v>0</v>
      </c>
      <c r="FA265" s="61">
        <f t="shared" si="327"/>
        <v>0</v>
      </c>
      <c r="FB265" s="61">
        <f t="shared" si="327"/>
        <v>0</v>
      </c>
      <c r="FC265" s="61">
        <f t="shared" si="327"/>
        <v>0</v>
      </c>
      <c r="FD265" s="61">
        <f t="shared" si="327"/>
        <v>0</v>
      </c>
      <c r="FE265" s="61">
        <f t="shared" si="327"/>
        <v>0</v>
      </c>
      <c r="FF265" s="61">
        <f t="shared" si="327"/>
        <v>0</v>
      </c>
      <c r="FG265" s="61">
        <f t="shared" si="327"/>
        <v>0</v>
      </c>
      <c r="FH265" s="61">
        <f t="shared" si="327"/>
        <v>0</v>
      </c>
      <c r="FI265" s="61">
        <f t="shared" si="327"/>
        <v>0</v>
      </c>
      <c r="FJ265" s="61">
        <f t="shared" si="327"/>
        <v>0</v>
      </c>
      <c r="FK265" s="61">
        <f t="shared" si="327"/>
        <v>0</v>
      </c>
      <c r="FL265" s="61">
        <f t="shared" si="327"/>
        <v>0</v>
      </c>
      <c r="FM265" s="61">
        <f t="shared" si="327"/>
        <v>0</v>
      </c>
      <c r="FN265" s="61">
        <f t="shared" si="327"/>
        <v>0</v>
      </c>
      <c r="FO265" s="61">
        <f t="shared" si="327"/>
        <v>0</v>
      </c>
      <c r="FP265" s="61">
        <f t="shared" si="327"/>
        <v>0</v>
      </c>
      <c r="FQ265" s="61">
        <f t="shared" si="327"/>
        <v>0</v>
      </c>
      <c r="FR265" s="61">
        <f t="shared" si="327"/>
        <v>0</v>
      </c>
      <c r="FS265" s="61">
        <f t="shared" si="327"/>
        <v>0</v>
      </c>
      <c r="FT265" s="61">
        <f t="shared" si="327"/>
        <v>2.7799999999999998E-4</v>
      </c>
      <c r="FU265" s="61">
        <f t="shared" si="327"/>
        <v>0</v>
      </c>
      <c r="FV265" s="61">
        <f>IF(FV253&gt;0,FV264,FV261)</f>
        <v>0</v>
      </c>
      <c r="FW265" s="61">
        <f>IF(FW253&gt;0,FW264,FW261)</f>
        <v>0</v>
      </c>
      <c r="FX265" s="61">
        <f>IF(FX253&gt;0,FX264,FX261)</f>
        <v>0</v>
      </c>
      <c r="FY265" s="61"/>
      <c r="FZ265" s="61"/>
      <c r="GA265" s="44"/>
      <c r="GB265" s="61"/>
      <c r="GC265" s="61"/>
      <c r="GD265" s="61"/>
      <c r="GE265" s="124"/>
      <c r="GF265" s="124"/>
      <c r="GG265" s="5"/>
      <c r="GH265" s="5"/>
      <c r="GI265" s="5"/>
      <c r="GJ265" s="5"/>
      <c r="GK265" s="5"/>
      <c r="GL265" s="5"/>
      <c r="GM265" s="5"/>
    </row>
    <row r="266" spans="1:256" s="12" customFormat="1" x14ac:dyDescent="0.2">
      <c r="A266" s="44"/>
      <c r="B266" s="2" t="s">
        <v>618</v>
      </c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3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  <c r="DB266" s="42"/>
      <c r="DC266" s="42"/>
      <c r="DD266" s="42"/>
      <c r="DE266" s="42"/>
      <c r="DF266" s="42"/>
      <c r="DG266" s="42"/>
      <c r="DH266" s="42"/>
      <c r="DI266" s="42"/>
      <c r="DJ266" s="42"/>
      <c r="DK266" s="42"/>
      <c r="DL266" s="42"/>
      <c r="DM266" s="42"/>
      <c r="DN266" s="42"/>
      <c r="DO266" s="42"/>
      <c r="DP266" s="42"/>
      <c r="DQ266" s="42"/>
      <c r="DR266" s="42"/>
      <c r="DS266" s="42"/>
      <c r="DT266" s="42"/>
      <c r="DU266" s="42"/>
      <c r="DV266" s="42"/>
      <c r="DW266" s="42"/>
      <c r="DX266" s="42"/>
      <c r="DY266" s="42"/>
      <c r="DZ266" s="42"/>
      <c r="EA266" s="42"/>
      <c r="EB266" s="42"/>
      <c r="EC266" s="42"/>
      <c r="ED266" s="42"/>
      <c r="EE266" s="42"/>
      <c r="EF266" s="42"/>
      <c r="EG266" s="42"/>
      <c r="EH266" s="42"/>
      <c r="EI266" s="42"/>
      <c r="EJ266" s="42"/>
      <c r="EK266" s="42"/>
      <c r="EL266" s="42"/>
      <c r="EM266" s="42"/>
      <c r="EN266" s="42"/>
      <c r="EO266" s="42"/>
      <c r="EP266" s="42"/>
      <c r="EQ266" s="42"/>
      <c r="ER266" s="42"/>
      <c r="ES266" s="42"/>
      <c r="ET266" s="42"/>
      <c r="EU266" s="42"/>
      <c r="EV266" s="42"/>
      <c r="EW266" s="42"/>
      <c r="EX266" s="42"/>
      <c r="EY266" s="42"/>
      <c r="EZ266" s="42"/>
      <c r="FA266" s="42"/>
      <c r="FB266" s="42"/>
      <c r="FC266" s="42"/>
      <c r="FD266" s="42"/>
      <c r="FE266" s="42"/>
      <c r="FF266" s="42"/>
      <c r="FG266" s="42"/>
      <c r="FH266" s="42"/>
      <c r="FI266" s="42"/>
      <c r="FJ266" s="42"/>
      <c r="FK266" s="42"/>
      <c r="FL266" s="42"/>
      <c r="FM266" s="42"/>
      <c r="FN266" s="42"/>
      <c r="FO266" s="42"/>
      <c r="FP266" s="42"/>
      <c r="FQ266" s="42"/>
      <c r="FR266" s="42"/>
      <c r="FS266" s="42"/>
      <c r="FT266" s="42"/>
      <c r="FU266" s="42"/>
      <c r="FV266" s="42"/>
      <c r="FW266" s="42"/>
      <c r="FX266" s="42"/>
      <c r="FY266" s="61"/>
      <c r="FZ266" s="61" t="s">
        <v>64</v>
      </c>
      <c r="GA266" s="2"/>
      <c r="GB266" s="61"/>
      <c r="GC266" s="42"/>
      <c r="GD266" s="61"/>
      <c r="GE266" s="124"/>
      <c r="GF266" s="124"/>
      <c r="GG266" s="5"/>
      <c r="GH266" s="5"/>
      <c r="GI266" s="5"/>
      <c r="GJ266" s="5"/>
      <c r="GK266" s="5"/>
      <c r="GL266" s="5"/>
      <c r="GM266" s="5"/>
      <c r="GN266"/>
      <c r="GO266"/>
      <c r="GP266"/>
      <c r="GQ266"/>
      <c r="GR266"/>
      <c r="GS266"/>
      <c r="GT266"/>
      <c r="GU266"/>
      <c r="GV266"/>
      <c r="GW266"/>
      <c r="GX266"/>
      <c r="GY266"/>
      <c r="GZ266"/>
      <c r="HA266"/>
      <c r="HB266"/>
      <c r="HC266"/>
      <c r="HD266"/>
      <c r="HE266"/>
      <c r="HF266"/>
      <c r="HG266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/>
      <c r="IA266"/>
      <c r="IB266"/>
      <c r="IC266"/>
      <c r="ID266"/>
      <c r="IE266"/>
      <c r="IF266"/>
      <c r="IG266"/>
      <c r="IH266"/>
      <c r="II266"/>
      <c r="IJ266"/>
      <c r="IK266"/>
      <c r="IL266"/>
      <c r="IM266"/>
      <c r="IN266"/>
      <c r="IO266"/>
      <c r="IP266"/>
      <c r="IQ266"/>
      <c r="IR266"/>
      <c r="IS266"/>
      <c r="IT266"/>
      <c r="IU266"/>
      <c r="IV266"/>
    </row>
    <row r="267" spans="1:256" x14ac:dyDescent="0.2">
      <c r="A267" s="4"/>
      <c r="B267" s="2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  <c r="BX267" s="43"/>
      <c r="BY267" s="43"/>
      <c r="BZ267" s="43"/>
      <c r="CA267" s="43"/>
      <c r="CB267" s="43"/>
      <c r="CC267" s="43"/>
      <c r="CD267" s="43"/>
      <c r="CE267" s="43"/>
      <c r="CF267" s="43"/>
      <c r="CG267" s="43"/>
      <c r="CH267" s="43"/>
      <c r="CI267" s="43"/>
      <c r="CJ267" s="43"/>
      <c r="CK267" s="43"/>
      <c r="CL267" s="43"/>
      <c r="CM267" s="43"/>
      <c r="CN267" s="43"/>
      <c r="CO267" s="43"/>
      <c r="CP267" s="43"/>
      <c r="CQ267" s="43"/>
      <c r="CR267" s="43"/>
      <c r="CS267" s="43"/>
      <c r="CT267" s="43"/>
      <c r="CU267" s="43"/>
      <c r="CV267" s="43"/>
      <c r="CW267" s="43"/>
      <c r="CX267" s="43"/>
      <c r="CY267" s="43"/>
      <c r="CZ267" s="43"/>
      <c r="DA267" s="43"/>
      <c r="DB267" s="43"/>
      <c r="DC267" s="43"/>
      <c r="DD267" s="43"/>
      <c r="DE267" s="43"/>
      <c r="DF267" s="43"/>
      <c r="DG267" s="43"/>
      <c r="DH267" s="43"/>
      <c r="DI267" s="43"/>
      <c r="DJ267" s="43"/>
      <c r="DK267" s="43"/>
      <c r="DL267" s="43"/>
      <c r="DM267" s="43"/>
      <c r="DN267" s="43"/>
      <c r="DO267" s="43"/>
      <c r="DP267" s="43"/>
      <c r="DQ267" s="43"/>
      <c r="DR267" s="43"/>
      <c r="DS267" s="43"/>
      <c r="DT267" s="43"/>
      <c r="DU267" s="43"/>
      <c r="DV267" s="43"/>
      <c r="DW267" s="43"/>
      <c r="DX267" s="43"/>
      <c r="DY267" s="43"/>
      <c r="DZ267" s="43"/>
      <c r="EA267" s="43"/>
      <c r="EB267" s="43"/>
      <c r="EC267" s="43"/>
      <c r="ED267" s="43"/>
      <c r="EE267" s="43"/>
      <c r="EF267" s="43"/>
      <c r="EG267" s="43"/>
      <c r="EH267" s="43"/>
      <c r="EI267" s="43"/>
      <c r="EJ267" s="43"/>
      <c r="EK267" s="43"/>
      <c r="EL267" s="43"/>
      <c r="EM267" s="43"/>
      <c r="EN267" s="43"/>
      <c r="EO267" s="43"/>
      <c r="EP267" s="43"/>
      <c r="EQ267" s="43"/>
      <c r="ER267" s="43"/>
      <c r="ES267" s="43"/>
      <c r="ET267" s="43"/>
      <c r="EU267" s="43"/>
      <c r="EV267" s="43"/>
      <c r="EW267" s="43"/>
      <c r="EX267" s="43"/>
      <c r="EY267" s="43"/>
      <c r="EZ267" s="43"/>
      <c r="FA267" s="43"/>
      <c r="FB267" s="43"/>
      <c r="FC267" s="43"/>
      <c r="FD267" s="43"/>
      <c r="FE267" s="43"/>
      <c r="FF267" s="43"/>
      <c r="FG267" s="43"/>
      <c r="FH267" s="43"/>
      <c r="FI267" s="43"/>
      <c r="FJ267" s="43"/>
      <c r="FK267" s="43"/>
      <c r="FL267" s="43"/>
      <c r="FM267" s="43"/>
      <c r="FN267" s="43"/>
      <c r="FO267" s="43"/>
      <c r="FP267" s="43"/>
      <c r="FQ267" s="43"/>
      <c r="FR267" s="43"/>
      <c r="FS267" s="43"/>
      <c r="FT267" s="43"/>
      <c r="FU267" s="43"/>
      <c r="FV267" s="43"/>
      <c r="FW267" s="43"/>
      <c r="FX267" s="43"/>
      <c r="FY267" s="61"/>
      <c r="FZ267" s="61"/>
      <c r="GA267" s="2"/>
      <c r="GB267" s="42"/>
      <c r="GC267" s="42"/>
      <c r="GD267" s="42"/>
      <c r="GE267" s="44"/>
      <c r="GF267" s="124"/>
      <c r="GG267" s="5"/>
      <c r="GH267" s="5"/>
      <c r="GI267" s="5"/>
      <c r="GJ267" s="5"/>
      <c r="GK267" s="5"/>
      <c r="GL267" s="5"/>
      <c r="GM267" s="5"/>
    </row>
    <row r="268" spans="1:256" ht="15.75" x14ac:dyDescent="0.25">
      <c r="A268" s="4" t="s">
        <v>394</v>
      </c>
      <c r="B268" s="41" t="s">
        <v>619</v>
      </c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  <c r="BX268" s="43"/>
      <c r="BY268" s="43"/>
      <c r="BZ268" s="43"/>
      <c r="CA268" s="43"/>
      <c r="CB268" s="43"/>
      <c r="CC268" s="43"/>
      <c r="CD268" s="43"/>
      <c r="CE268" s="43"/>
      <c r="CF268" s="43"/>
      <c r="CG268" s="43"/>
      <c r="CH268" s="43"/>
      <c r="CI268" s="43"/>
      <c r="CJ268" s="43"/>
      <c r="CK268" s="43"/>
      <c r="CL268" s="43"/>
      <c r="CM268" s="43"/>
      <c r="CN268" s="43"/>
      <c r="CO268" s="43"/>
      <c r="CP268" s="43"/>
      <c r="CQ268" s="43"/>
      <c r="CR268" s="43"/>
      <c r="CS268" s="43"/>
      <c r="CT268" s="43"/>
      <c r="CU268" s="43"/>
      <c r="CV268" s="43"/>
      <c r="CW268" s="43"/>
      <c r="CX268" s="43"/>
      <c r="CY268" s="43"/>
      <c r="CZ268" s="43"/>
      <c r="DA268" s="43"/>
      <c r="DB268" s="43"/>
      <c r="DC268" s="43"/>
      <c r="DD268" s="43"/>
      <c r="DE268" s="43"/>
      <c r="DF268" s="43"/>
      <c r="DG268" s="43"/>
      <c r="DH268" s="43"/>
      <c r="DI268" s="43"/>
      <c r="DJ268" s="43"/>
      <c r="DK268" s="43"/>
      <c r="DL268" s="43"/>
      <c r="DM268" s="43"/>
      <c r="DN268" s="43"/>
      <c r="DO268" s="43"/>
      <c r="DP268" s="43"/>
      <c r="DQ268" s="43"/>
      <c r="DR268" s="43"/>
      <c r="DS268" s="43"/>
      <c r="DT268" s="43"/>
      <c r="DU268" s="43"/>
      <c r="DV268" s="43"/>
      <c r="DW268" s="43"/>
      <c r="DX268" s="43"/>
      <c r="DY268" s="43"/>
      <c r="DZ268" s="43"/>
      <c r="EA268" s="43"/>
      <c r="EB268" s="43"/>
      <c r="EC268" s="43"/>
      <c r="ED268" s="43"/>
      <c r="EE268" s="43"/>
      <c r="EF268" s="43"/>
      <c r="EG268" s="43"/>
      <c r="EH268" s="43"/>
      <c r="EI268" s="43"/>
      <c r="EJ268" s="43"/>
      <c r="EK268" s="43"/>
      <c r="EL268" s="43"/>
      <c r="EM268" s="43"/>
      <c r="EN268" s="43"/>
      <c r="EO268" s="43"/>
      <c r="EP268" s="43"/>
      <c r="EQ268" s="43"/>
      <c r="ER268" s="43"/>
      <c r="ES268" s="43"/>
      <c r="ET268" s="43"/>
      <c r="EU268" s="43"/>
      <c r="EV268" s="43"/>
      <c r="EW268" s="43"/>
      <c r="EX268" s="43"/>
      <c r="EY268" s="43"/>
      <c r="EZ268" s="43"/>
      <c r="FA268" s="43"/>
      <c r="FB268" s="43"/>
      <c r="FC268" s="43"/>
      <c r="FD268" s="43"/>
      <c r="FE268" s="43"/>
      <c r="FF268" s="43"/>
      <c r="FG268" s="43"/>
      <c r="FH268" s="43"/>
      <c r="FI268" s="43"/>
      <c r="FJ268" s="43"/>
      <c r="FK268" s="43"/>
      <c r="FL268" s="43"/>
      <c r="FM268" s="43"/>
      <c r="FN268" s="43"/>
      <c r="FO268" s="43"/>
      <c r="FP268" s="43"/>
      <c r="FQ268" s="43"/>
      <c r="FR268" s="43"/>
      <c r="FS268" s="43"/>
      <c r="FT268" s="43"/>
      <c r="FU268" s="43"/>
      <c r="FV268" s="43"/>
      <c r="FW268" s="43"/>
      <c r="FX268" s="43"/>
      <c r="FY268" s="42"/>
      <c r="FZ268" s="43"/>
      <c r="GA268" s="2"/>
      <c r="GB268" s="43"/>
      <c r="GC268" s="43"/>
      <c r="GD268" s="43"/>
      <c r="GE268" s="2"/>
      <c r="GF268" s="5"/>
      <c r="GG268" s="5"/>
      <c r="GH268" s="5"/>
      <c r="GI268" s="5"/>
      <c r="GJ268" s="5"/>
      <c r="GK268" s="5"/>
      <c r="GL268" s="5"/>
      <c r="GM268" s="5"/>
    </row>
    <row r="269" spans="1:256" x14ac:dyDescent="0.2">
      <c r="A269" s="3" t="s">
        <v>620</v>
      </c>
      <c r="B269" s="2" t="s">
        <v>621</v>
      </c>
      <c r="C269" s="42">
        <f>+C240</f>
        <v>59462667.25</v>
      </c>
      <c r="D269" s="42">
        <f t="shared" ref="D269:BO269" si="328">+D240</f>
        <v>325353455.79000002</v>
      </c>
      <c r="E269" s="42">
        <f t="shared" si="328"/>
        <v>61026043.140000001</v>
      </c>
      <c r="F269" s="42">
        <f t="shared" si="328"/>
        <v>119028346.25999999</v>
      </c>
      <c r="G269" s="42">
        <f t="shared" si="328"/>
        <v>8165089.1999999993</v>
      </c>
      <c r="H269" s="42">
        <f t="shared" si="328"/>
        <v>7534998.8700000001</v>
      </c>
      <c r="I269" s="42">
        <f t="shared" si="328"/>
        <v>101200300.09999999</v>
      </c>
      <c r="J269" s="42">
        <f t="shared" si="328"/>
        <v>15910665.209999999</v>
      </c>
      <c r="K269" s="42">
        <f t="shared" si="328"/>
        <v>3007785.41</v>
      </c>
      <c r="L269" s="42">
        <f t="shared" si="328"/>
        <v>22485186.109999999</v>
      </c>
      <c r="M269" s="42">
        <f t="shared" si="328"/>
        <v>13229697.27</v>
      </c>
      <c r="N269" s="42">
        <f t="shared" si="328"/>
        <v>385059051.25999999</v>
      </c>
      <c r="O269" s="42">
        <f t="shared" si="328"/>
        <v>110553359.69999999</v>
      </c>
      <c r="P269" s="42">
        <f t="shared" si="328"/>
        <v>2332999.5100000002</v>
      </c>
      <c r="Q269" s="42">
        <f t="shared" si="328"/>
        <v>298388594.31</v>
      </c>
      <c r="R269" s="42">
        <f t="shared" si="328"/>
        <v>4432677.09</v>
      </c>
      <c r="S269" s="42">
        <f t="shared" si="328"/>
        <v>11312963.59</v>
      </c>
      <c r="T269" s="42">
        <f t="shared" si="328"/>
        <v>1894676.06</v>
      </c>
      <c r="U269" s="42">
        <f t="shared" si="328"/>
        <v>918986.23</v>
      </c>
      <c r="V269" s="42">
        <f t="shared" si="328"/>
        <v>2780679.44</v>
      </c>
      <c r="W269" s="42">
        <f t="shared" si="328"/>
        <v>1915003.09</v>
      </c>
      <c r="X269" s="42">
        <f t="shared" si="328"/>
        <v>722103.46</v>
      </c>
      <c r="Y269" s="42">
        <f t="shared" si="328"/>
        <v>4305077.72</v>
      </c>
      <c r="Z269" s="42">
        <f t="shared" si="328"/>
        <v>2705045.91</v>
      </c>
      <c r="AA269" s="42">
        <f t="shared" si="328"/>
        <v>205454765.86000001</v>
      </c>
      <c r="AB269" s="42">
        <f t="shared" si="328"/>
        <v>216944133.41</v>
      </c>
      <c r="AC269" s="42">
        <f t="shared" si="328"/>
        <v>7332905.1600000001</v>
      </c>
      <c r="AD269" s="42">
        <f t="shared" si="328"/>
        <v>8317374.0299999993</v>
      </c>
      <c r="AE269" s="42">
        <f t="shared" si="328"/>
        <v>1515681.24</v>
      </c>
      <c r="AF269" s="42">
        <f t="shared" si="328"/>
        <v>2228893.0599999996</v>
      </c>
      <c r="AG269" s="42">
        <f t="shared" si="328"/>
        <v>7238202.6800000006</v>
      </c>
      <c r="AH269" s="42">
        <f t="shared" si="328"/>
        <v>7933860.5800000001</v>
      </c>
      <c r="AI269" s="42">
        <f t="shared" si="328"/>
        <v>3183897.67</v>
      </c>
      <c r="AJ269" s="42">
        <f t="shared" si="328"/>
        <v>2751052.3400000003</v>
      </c>
      <c r="AK269" s="42">
        <f t="shared" si="328"/>
        <v>2574411.9900000002</v>
      </c>
      <c r="AL269" s="42">
        <f t="shared" si="328"/>
        <v>2921693.29</v>
      </c>
      <c r="AM269" s="42">
        <f t="shared" si="328"/>
        <v>4004526.44</v>
      </c>
      <c r="AN269" s="42">
        <f t="shared" si="328"/>
        <v>3744011.92</v>
      </c>
      <c r="AO269" s="42">
        <f t="shared" si="328"/>
        <v>36956380.719999999</v>
      </c>
      <c r="AP269" s="42">
        <f t="shared" si="328"/>
        <v>631431226.20999992</v>
      </c>
      <c r="AQ269" s="42">
        <f t="shared" si="328"/>
        <v>2895538.27</v>
      </c>
      <c r="AR269" s="42">
        <f t="shared" si="328"/>
        <v>453902836.05000001</v>
      </c>
      <c r="AS269" s="42">
        <f t="shared" si="328"/>
        <v>50366921.449999996</v>
      </c>
      <c r="AT269" s="42">
        <f t="shared" si="328"/>
        <v>19073047.760000002</v>
      </c>
      <c r="AU269" s="42">
        <f t="shared" si="328"/>
        <v>3549118.73</v>
      </c>
      <c r="AV269" s="42">
        <f t="shared" si="328"/>
        <v>3154651.62</v>
      </c>
      <c r="AW269" s="42">
        <f t="shared" si="328"/>
        <v>2669604.1</v>
      </c>
      <c r="AX269" s="42">
        <f t="shared" si="328"/>
        <v>683020.78</v>
      </c>
      <c r="AY269" s="42">
        <f t="shared" si="328"/>
        <v>4929037.4800000004</v>
      </c>
      <c r="AZ269" s="42">
        <f t="shared" si="328"/>
        <v>81060553.640000001</v>
      </c>
      <c r="BA269" s="42">
        <f t="shared" si="328"/>
        <v>63465013.630000003</v>
      </c>
      <c r="BB269" s="42">
        <f t="shared" si="328"/>
        <v>53634602.710000001</v>
      </c>
      <c r="BC269" s="42">
        <f t="shared" si="328"/>
        <v>228994864.12</v>
      </c>
      <c r="BD269" s="42">
        <f t="shared" si="328"/>
        <v>32086417.82</v>
      </c>
      <c r="BE269" s="42">
        <f t="shared" si="328"/>
        <v>11142560.510000002</v>
      </c>
      <c r="BF269" s="42">
        <f t="shared" si="328"/>
        <v>166417528.56</v>
      </c>
      <c r="BG269" s="42">
        <f t="shared" si="328"/>
        <v>7863357.9100000001</v>
      </c>
      <c r="BH269" s="42">
        <f t="shared" si="328"/>
        <v>5404999.1699999999</v>
      </c>
      <c r="BI269" s="42">
        <f t="shared" si="328"/>
        <v>2779367.3400000003</v>
      </c>
      <c r="BJ269" s="42">
        <f t="shared" si="328"/>
        <v>42235702.259999998</v>
      </c>
      <c r="BK269" s="42">
        <f t="shared" si="328"/>
        <v>106628858.31999999</v>
      </c>
      <c r="BL269" s="42">
        <f t="shared" si="328"/>
        <v>2228513.59</v>
      </c>
      <c r="BM269" s="42">
        <f t="shared" si="328"/>
        <v>3092990.46</v>
      </c>
      <c r="BN269" s="42">
        <f t="shared" si="328"/>
        <v>27358972.530000001</v>
      </c>
      <c r="BO269" s="42">
        <f t="shared" si="328"/>
        <v>11897936.67</v>
      </c>
      <c r="BP269" s="42">
        <f t="shared" ref="BP269:EA269" si="329">+BP240</f>
        <v>2527194.3200000003</v>
      </c>
      <c r="BQ269" s="42">
        <f t="shared" si="329"/>
        <v>43445893.440000005</v>
      </c>
      <c r="BR269" s="42">
        <f t="shared" si="329"/>
        <v>33623188.670000002</v>
      </c>
      <c r="BS269" s="42">
        <f t="shared" si="329"/>
        <v>8980386.75</v>
      </c>
      <c r="BT269" s="42">
        <f t="shared" si="329"/>
        <v>3469301.56</v>
      </c>
      <c r="BU269" s="42">
        <f t="shared" si="329"/>
        <v>4029339.25</v>
      </c>
      <c r="BV269" s="42">
        <f t="shared" si="329"/>
        <v>9750743.129999999</v>
      </c>
      <c r="BW269" s="42">
        <f t="shared" si="329"/>
        <v>13302334.520000001</v>
      </c>
      <c r="BX269" s="42">
        <f t="shared" si="329"/>
        <v>1273732.1599999999</v>
      </c>
      <c r="BY269" s="42">
        <f t="shared" si="329"/>
        <v>4600177.88</v>
      </c>
      <c r="BZ269" s="42">
        <f t="shared" si="329"/>
        <v>2500323.4700000002</v>
      </c>
      <c r="CA269" s="42">
        <f t="shared" si="329"/>
        <v>2450173.7999999998</v>
      </c>
      <c r="CB269" s="42">
        <f t="shared" si="329"/>
        <v>608438275.54999995</v>
      </c>
      <c r="CC269" s="42">
        <f t="shared" si="329"/>
        <v>2119023.2599999998</v>
      </c>
      <c r="CD269" s="42">
        <f t="shared" si="329"/>
        <v>1122350.32</v>
      </c>
      <c r="CE269" s="42">
        <f t="shared" si="329"/>
        <v>1930658.19</v>
      </c>
      <c r="CF269" s="42">
        <f t="shared" si="329"/>
        <v>1642554.15</v>
      </c>
      <c r="CG269" s="42">
        <f t="shared" si="329"/>
        <v>2133226.75</v>
      </c>
      <c r="CH269" s="42">
        <f t="shared" si="329"/>
        <v>1708357.1199999999</v>
      </c>
      <c r="CI269" s="42">
        <f t="shared" si="329"/>
        <v>5657553.5300000003</v>
      </c>
      <c r="CJ269" s="42">
        <f t="shared" si="329"/>
        <v>8859151.5299999993</v>
      </c>
      <c r="CK269" s="42">
        <f t="shared" si="329"/>
        <v>36303425.710000001</v>
      </c>
      <c r="CL269" s="42">
        <f t="shared" si="329"/>
        <v>10559093.120000001</v>
      </c>
      <c r="CM269" s="42">
        <f t="shared" si="329"/>
        <v>6477999.25</v>
      </c>
      <c r="CN269" s="42">
        <f t="shared" si="329"/>
        <v>199623899.82999998</v>
      </c>
      <c r="CO269" s="42">
        <f t="shared" si="329"/>
        <v>109153125.14999999</v>
      </c>
      <c r="CP269" s="42">
        <f t="shared" si="329"/>
        <v>8884646.9299999997</v>
      </c>
      <c r="CQ269" s="42">
        <f t="shared" si="329"/>
        <v>10723527.039999999</v>
      </c>
      <c r="CR269" s="42">
        <f t="shared" si="329"/>
        <v>2362729.71</v>
      </c>
      <c r="CS269" s="42">
        <f t="shared" si="329"/>
        <v>3402047.3299999996</v>
      </c>
      <c r="CT269" s="42">
        <f t="shared" si="329"/>
        <v>1433593.62</v>
      </c>
      <c r="CU269" s="42">
        <f t="shared" si="329"/>
        <v>3107858.46</v>
      </c>
      <c r="CV269" s="42">
        <f t="shared" si="329"/>
        <v>787256.96000000008</v>
      </c>
      <c r="CW269" s="42">
        <f t="shared" si="329"/>
        <v>2107031.7799999998</v>
      </c>
      <c r="CX269" s="42">
        <f t="shared" si="329"/>
        <v>3814640.07</v>
      </c>
      <c r="CY269" s="42">
        <f t="shared" si="329"/>
        <v>1214957.32</v>
      </c>
      <c r="CZ269" s="42">
        <f t="shared" si="329"/>
        <v>16603793.559999999</v>
      </c>
      <c r="DA269" s="42">
        <f t="shared" si="329"/>
        <v>2339961.3699999996</v>
      </c>
      <c r="DB269" s="42">
        <f t="shared" si="329"/>
        <v>3149050.0700000003</v>
      </c>
      <c r="DC269" s="42">
        <f t="shared" si="329"/>
        <v>2323106.7200000002</v>
      </c>
      <c r="DD269" s="42">
        <f t="shared" si="329"/>
        <v>1700257.5699999998</v>
      </c>
      <c r="DE269" s="42">
        <f t="shared" si="329"/>
        <v>4009875.83</v>
      </c>
      <c r="DF269" s="42">
        <f t="shared" si="329"/>
        <v>158126478.23000002</v>
      </c>
      <c r="DG269" s="42">
        <f t="shared" si="329"/>
        <v>1374864.17</v>
      </c>
      <c r="DH269" s="42">
        <f t="shared" si="329"/>
        <v>16092651.51</v>
      </c>
      <c r="DI269" s="42">
        <f t="shared" si="329"/>
        <v>20366352.080000002</v>
      </c>
      <c r="DJ269" s="42">
        <f t="shared" si="329"/>
        <v>5804119.5300000003</v>
      </c>
      <c r="DK269" s="42">
        <f t="shared" si="329"/>
        <v>3617294.55</v>
      </c>
      <c r="DL269" s="42">
        <f t="shared" si="329"/>
        <v>45780428.619999997</v>
      </c>
      <c r="DM269" s="42">
        <f t="shared" si="329"/>
        <v>3311086.4099999997</v>
      </c>
      <c r="DN269" s="42">
        <f t="shared" si="329"/>
        <v>11480225.780000001</v>
      </c>
      <c r="DO269" s="42">
        <f t="shared" si="329"/>
        <v>22915388.140000001</v>
      </c>
      <c r="DP269" s="42">
        <f t="shared" si="329"/>
        <v>2520765.6300000004</v>
      </c>
      <c r="DQ269" s="42">
        <f t="shared" si="329"/>
        <v>4260389.74</v>
      </c>
      <c r="DR269" s="42">
        <f t="shared" si="329"/>
        <v>10609067.949999999</v>
      </c>
      <c r="DS269" s="42">
        <f t="shared" si="329"/>
        <v>6765023.9100000001</v>
      </c>
      <c r="DT269" s="42">
        <f t="shared" si="329"/>
        <v>2140364.39</v>
      </c>
      <c r="DU269" s="42">
        <f t="shared" si="329"/>
        <v>3633708.4499999997</v>
      </c>
      <c r="DV269" s="42">
        <f t="shared" si="329"/>
        <v>2507429.5999999996</v>
      </c>
      <c r="DW269" s="42">
        <f t="shared" si="329"/>
        <v>3395019.12</v>
      </c>
      <c r="DX269" s="42">
        <f t="shared" si="329"/>
        <v>2730375.5999999996</v>
      </c>
      <c r="DY269" s="42">
        <f t="shared" si="329"/>
        <v>3560472.23</v>
      </c>
      <c r="DZ269" s="42">
        <f t="shared" si="329"/>
        <v>8726901.7000000011</v>
      </c>
      <c r="EA269" s="42">
        <f t="shared" si="329"/>
        <v>4524732.43</v>
      </c>
      <c r="EB269" s="42">
        <f t="shared" ref="EB269:FX269" si="330">+EB240</f>
        <v>4775040.21</v>
      </c>
      <c r="EC269" s="42">
        <f t="shared" si="330"/>
        <v>2825282.08</v>
      </c>
      <c r="ED269" s="42">
        <f t="shared" si="330"/>
        <v>16500044.41</v>
      </c>
      <c r="EE269" s="42">
        <f t="shared" si="330"/>
        <v>2522099.41</v>
      </c>
      <c r="EF269" s="42">
        <f t="shared" si="330"/>
        <v>12085837.689999999</v>
      </c>
      <c r="EG269" s="42">
        <f t="shared" si="330"/>
        <v>2740962.91</v>
      </c>
      <c r="EH269" s="42">
        <f t="shared" si="330"/>
        <v>2529171.59</v>
      </c>
      <c r="EI269" s="42">
        <f t="shared" si="330"/>
        <v>130441162.75</v>
      </c>
      <c r="EJ269" s="42">
        <f t="shared" si="330"/>
        <v>63685734.439999998</v>
      </c>
      <c r="EK269" s="42">
        <f t="shared" si="330"/>
        <v>5147517.82</v>
      </c>
      <c r="EL269" s="42">
        <f t="shared" si="330"/>
        <v>3743902.1</v>
      </c>
      <c r="EM269" s="42">
        <f t="shared" si="330"/>
        <v>4548621.9700000007</v>
      </c>
      <c r="EN269" s="42">
        <f t="shared" si="330"/>
        <v>8696470.6599999983</v>
      </c>
      <c r="EO269" s="42">
        <f t="shared" si="330"/>
        <v>3799577.91</v>
      </c>
      <c r="EP269" s="42">
        <f t="shared" si="330"/>
        <v>3789459.18</v>
      </c>
      <c r="EQ269" s="42">
        <f t="shared" si="330"/>
        <v>17496798.779999997</v>
      </c>
      <c r="ER269" s="42">
        <f t="shared" si="330"/>
        <v>3814889.65</v>
      </c>
      <c r="ES269" s="42">
        <f t="shared" si="330"/>
        <v>1609605.46</v>
      </c>
      <c r="ET269" s="42">
        <f t="shared" si="330"/>
        <v>2695866.08</v>
      </c>
      <c r="EU269" s="42">
        <f t="shared" si="330"/>
        <v>5136545.38</v>
      </c>
      <c r="EV269" s="42">
        <f t="shared" si="330"/>
        <v>1066792.3599999999</v>
      </c>
      <c r="EW269" s="42">
        <f t="shared" si="330"/>
        <v>8148684.9000000004</v>
      </c>
      <c r="EX269" s="42">
        <f t="shared" si="330"/>
        <v>3011268.6</v>
      </c>
      <c r="EY269" s="42">
        <f t="shared" si="330"/>
        <v>8020708.9299999997</v>
      </c>
      <c r="EZ269" s="42">
        <f t="shared" si="330"/>
        <v>1741225.15</v>
      </c>
      <c r="FA269" s="42">
        <f t="shared" si="330"/>
        <v>23693638.59</v>
      </c>
      <c r="FB269" s="42">
        <f t="shared" si="330"/>
        <v>3577818.83</v>
      </c>
      <c r="FC269" s="42">
        <f t="shared" si="330"/>
        <v>19127843.800000001</v>
      </c>
      <c r="FD269" s="42">
        <f t="shared" si="330"/>
        <v>3387746.29</v>
      </c>
      <c r="FE269" s="42">
        <f t="shared" si="330"/>
        <v>1466671.73</v>
      </c>
      <c r="FF269" s="42">
        <f t="shared" si="330"/>
        <v>2352846.5499999998</v>
      </c>
      <c r="FG269" s="42">
        <f t="shared" si="330"/>
        <v>1636740.32</v>
      </c>
      <c r="FH269" s="42">
        <f t="shared" si="330"/>
        <v>1341957.8999999999</v>
      </c>
      <c r="FI269" s="42">
        <f t="shared" si="330"/>
        <v>14025004.49</v>
      </c>
      <c r="FJ269" s="42">
        <f t="shared" si="330"/>
        <v>13303179.869999999</v>
      </c>
      <c r="FK269" s="42">
        <f t="shared" si="330"/>
        <v>16146713.51</v>
      </c>
      <c r="FL269" s="42">
        <f t="shared" si="330"/>
        <v>32822563.23</v>
      </c>
      <c r="FM269" s="42">
        <f t="shared" si="330"/>
        <v>23157450.039999999</v>
      </c>
      <c r="FN269" s="42">
        <f t="shared" si="330"/>
        <v>144934567.64000002</v>
      </c>
      <c r="FO269" s="42">
        <f t="shared" si="330"/>
        <v>8438897.8300000001</v>
      </c>
      <c r="FP269" s="42">
        <f t="shared" si="330"/>
        <v>17840397.279999997</v>
      </c>
      <c r="FQ269" s="42">
        <f t="shared" si="330"/>
        <v>6638323.1299999999</v>
      </c>
      <c r="FR269" s="42">
        <f t="shared" si="330"/>
        <v>2067455.2000000002</v>
      </c>
      <c r="FS269" s="42">
        <f t="shared" si="330"/>
        <v>2192959.79</v>
      </c>
      <c r="FT269" s="42">
        <f t="shared" si="330"/>
        <v>1318869.8999999999</v>
      </c>
      <c r="FU269" s="42">
        <f t="shared" si="330"/>
        <v>6680370.5399999991</v>
      </c>
      <c r="FV269" s="42">
        <f t="shared" si="330"/>
        <v>5614826.2599999998</v>
      </c>
      <c r="FW269" s="42">
        <f t="shared" si="330"/>
        <v>2135242.59</v>
      </c>
      <c r="FX269" s="42">
        <f t="shared" si="330"/>
        <v>1225550.01</v>
      </c>
      <c r="FY269" s="43"/>
      <c r="FZ269" s="129">
        <f>SUM(C269:FX269)</f>
        <v>6309364346.3199959</v>
      </c>
      <c r="GA269" s="5"/>
      <c r="GB269" s="129">
        <v>6309364346.3199959</v>
      </c>
      <c r="GC269" s="44">
        <f>GC270</f>
        <v>5294013280.5497303</v>
      </c>
      <c r="GD269" s="42">
        <f>GC269-GB269</f>
        <v>-1015351065.7702656</v>
      </c>
      <c r="GE269" s="18"/>
      <c r="GF269" s="5"/>
      <c r="GG269" s="5"/>
      <c r="GH269" s="5"/>
      <c r="GI269" s="5"/>
      <c r="GJ269" s="5"/>
      <c r="GK269" s="5"/>
      <c r="GL269" s="5"/>
      <c r="GM269" s="5"/>
    </row>
    <row r="270" spans="1:256" x14ac:dyDescent="0.2">
      <c r="A270" s="3" t="s">
        <v>622</v>
      </c>
      <c r="B270" s="2" t="s">
        <v>623</v>
      </c>
      <c r="C270" s="42">
        <f t="shared" ref="C270:BN270" si="331">ROUND(C254*C42,2)</f>
        <v>11797852.369999999</v>
      </c>
      <c r="D270" s="42">
        <f t="shared" si="331"/>
        <v>46905531.950000003</v>
      </c>
      <c r="E270" s="42">
        <f t="shared" si="331"/>
        <v>13957483.99</v>
      </c>
      <c r="F270" s="42">
        <f t="shared" si="331"/>
        <v>21210697.640000001</v>
      </c>
      <c r="G270" s="42">
        <f t="shared" si="331"/>
        <v>2128998.37</v>
      </c>
      <c r="H270" s="42">
        <f t="shared" si="331"/>
        <v>2368678.6800000002</v>
      </c>
      <c r="I270" s="42">
        <f t="shared" si="331"/>
        <v>14255861.76</v>
      </c>
      <c r="J270" s="42">
        <f t="shared" si="331"/>
        <v>3290920.03</v>
      </c>
      <c r="K270" s="42">
        <f t="shared" si="331"/>
        <v>694575.41</v>
      </c>
      <c r="L270" s="42">
        <f t="shared" si="331"/>
        <v>9001230.2400000002</v>
      </c>
      <c r="M270" s="42">
        <f t="shared" si="331"/>
        <v>3084843.53</v>
      </c>
      <c r="N270" s="42">
        <f t="shared" si="331"/>
        <v>110263078.79000001</v>
      </c>
      <c r="O270" s="42">
        <f t="shared" si="331"/>
        <v>32334026.379999999</v>
      </c>
      <c r="P270" s="42">
        <f t="shared" si="331"/>
        <v>664424.91</v>
      </c>
      <c r="Q270" s="42">
        <f t="shared" si="331"/>
        <v>45711206.200000003</v>
      </c>
      <c r="R270" s="42">
        <f t="shared" si="331"/>
        <v>1080715.25</v>
      </c>
      <c r="S270" s="42">
        <f t="shared" si="331"/>
        <v>5951014.2999999998</v>
      </c>
      <c r="T270" s="42">
        <f t="shared" si="331"/>
        <v>489880.4</v>
      </c>
      <c r="U270" s="42">
        <f t="shared" si="331"/>
        <v>196310.83</v>
      </c>
      <c r="V270" s="42">
        <f t="shared" si="331"/>
        <v>585369.29</v>
      </c>
      <c r="W270" s="43">
        <f t="shared" si="331"/>
        <v>138457.46</v>
      </c>
      <c r="X270" s="42">
        <f t="shared" si="331"/>
        <v>125342.62</v>
      </c>
      <c r="Y270" s="42">
        <f t="shared" si="331"/>
        <v>1025946.13</v>
      </c>
      <c r="Z270" s="42">
        <f t="shared" si="331"/>
        <v>356735.27</v>
      </c>
      <c r="AA270" s="42">
        <f t="shared" si="331"/>
        <v>60902523.609999999</v>
      </c>
      <c r="AB270" s="42">
        <f t="shared" si="331"/>
        <v>118411303.73999999</v>
      </c>
      <c r="AC270" s="42">
        <f t="shared" si="331"/>
        <v>2815479.63</v>
      </c>
      <c r="AD270" s="42">
        <f t="shared" si="331"/>
        <v>2918254.32</v>
      </c>
      <c r="AE270" s="42">
        <f t="shared" si="331"/>
        <v>448769.63</v>
      </c>
      <c r="AF270" s="42">
        <f t="shared" si="331"/>
        <v>673855.41</v>
      </c>
      <c r="AG270" s="42">
        <f t="shared" si="331"/>
        <v>6993554.5300000003</v>
      </c>
      <c r="AH270" s="42">
        <f t="shared" si="331"/>
        <v>452545.38</v>
      </c>
      <c r="AI270" s="42">
        <f t="shared" si="331"/>
        <v>188802.14</v>
      </c>
      <c r="AJ270" s="42">
        <f t="shared" si="331"/>
        <v>514579.4</v>
      </c>
      <c r="AK270" s="42">
        <f t="shared" si="331"/>
        <v>1057568.6599999999</v>
      </c>
      <c r="AL270" s="42">
        <f t="shared" si="331"/>
        <v>1750100.74</v>
      </c>
      <c r="AM270" s="42">
        <f t="shared" si="331"/>
        <v>579547.39</v>
      </c>
      <c r="AN270" s="42">
        <f t="shared" si="331"/>
        <v>2204512</v>
      </c>
      <c r="AO270" s="42">
        <f t="shared" si="331"/>
        <v>9806813.4499999993</v>
      </c>
      <c r="AP270" s="42">
        <f t="shared" si="331"/>
        <v>255595629.22999999</v>
      </c>
      <c r="AQ270" s="42">
        <f t="shared" si="331"/>
        <v>1683033.72</v>
      </c>
      <c r="AR270" s="42">
        <f t="shared" si="331"/>
        <v>116457417.64</v>
      </c>
      <c r="AS270" s="42">
        <f t="shared" si="331"/>
        <v>29271369.640000001</v>
      </c>
      <c r="AT270" s="42">
        <f t="shared" si="331"/>
        <v>4120622.75</v>
      </c>
      <c r="AU270" s="42">
        <f t="shared" si="331"/>
        <v>554282.99</v>
      </c>
      <c r="AV270" s="42">
        <f t="shared" si="331"/>
        <v>337371.82</v>
      </c>
      <c r="AW270" s="42">
        <f t="shared" si="331"/>
        <v>346858.68</v>
      </c>
      <c r="AX270" s="42">
        <f t="shared" si="331"/>
        <v>212304.71</v>
      </c>
      <c r="AY270" s="42">
        <f t="shared" si="331"/>
        <v>572006.88</v>
      </c>
      <c r="AZ270" s="42">
        <f t="shared" si="331"/>
        <v>9976211.4000000004</v>
      </c>
      <c r="BA270" s="42">
        <f t="shared" si="331"/>
        <v>6387190.7000000002</v>
      </c>
      <c r="BB270" s="42">
        <f t="shared" si="331"/>
        <v>2509118.5</v>
      </c>
      <c r="BC270" s="42">
        <f t="shared" si="331"/>
        <v>55664663.810000002</v>
      </c>
      <c r="BD270" s="42">
        <f t="shared" si="331"/>
        <v>9997230.5999999996</v>
      </c>
      <c r="BE270" s="42">
        <f t="shared" si="331"/>
        <v>2516259.37</v>
      </c>
      <c r="BF270" s="42">
        <f t="shared" si="331"/>
        <v>35113180.149999999</v>
      </c>
      <c r="BG270" s="42">
        <f t="shared" si="331"/>
        <v>732816.72</v>
      </c>
      <c r="BH270" s="42">
        <f t="shared" si="331"/>
        <v>808203.34</v>
      </c>
      <c r="BI270" s="42">
        <f t="shared" si="331"/>
        <v>318805.01</v>
      </c>
      <c r="BJ270" s="42">
        <f t="shared" si="331"/>
        <v>9892404.6400000006</v>
      </c>
      <c r="BK270" s="42">
        <f t="shared" si="331"/>
        <v>16233873.91</v>
      </c>
      <c r="BL270" s="42">
        <f t="shared" si="331"/>
        <v>80376.710000000006</v>
      </c>
      <c r="BM270" s="42">
        <f t="shared" si="331"/>
        <v>297545.98</v>
      </c>
      <c r="BN270" s="42">
        <f t="shared" si="331"/>
        <v>6096304.8899999997</v>
      </c>
      <c r="BO270" s="42">
        <f t="shared" ref="BO270:DZ270" si="332">ROUND(BO254*BO42,2)</f>
        <v>2387597.25</v>
      </c>
      <c r="BP270" s="42">
        <f t="shared" si="332"/>
        <v>1230774.68</v>
      </c>
      <c r="BQ270" s="42">
        <f t="shared" si="332"/>
        <v>22140029.25</v>
      </c>
      <c r="BR270" s="42">
        <f t="shared" si="332"/>
        <v>7292269.5800000001</v>
      </c>
      <c r="BS270" s="42">
        <f t="shared" si="332"/>
        <v>2965259.07</v>
      </c>
      <c r="BT270" s="42">
        <f t="shared" si="332"/>
        <v>1238642.48</v>
      </c>
      <c r="BU270" s="42">
        <f t="shared" si="332"/>
        <v>3392311.96</v>
      </c>
      <c r="BV270" s="42">
        <f t="shared" si="332"/>
        <v>6721663.96</v>
      </c>
      <c r="BW270" s="42">
        <f t="shared" si="332"/>
        <v>8785245.1999999993</v>
      </c>
      <c r="BX270" s="42">
        <f t="shared" si="332"/>
        <v>977636.61</v>
      </c>
      <c r="BY270" s="42">
        <f t="shared" si="332"/>
        <v>1869141.18</v>
      </c>
      <c r="BZ270" s="42">
        <f t="shared" si="332"/>
        <v>947077.29</v>
      </c>
      <c r="CA270" s="42">
        <f t="shared" si="332"/>
        <v>975444.19</v>
      </c>
      <c r="CB270" s="42">
        <f t="shared" si="332"/>
        <v>182437699.75999999</v>
      </c>
      <c r="CC270" s="42">
        <f t="shared" si="332"/>
        <v>518756.22</v>
      </c>
      <c r="CD270" s="42">
        <f t="shared" si="332"/>
        <v>383514.91</v>
      </c>
      <c r="CE270" s="42">
        <f t="shared" si="332"/>
        <v>558105.9</v>
      </c>
      <c r="CF270" s="42">
        <f t="shared" si="332"/>
        <v>327716.26</v>
      </c>
      <c r="CG270" s="42">
        <f t="shared" si="332"/>
        <v>429104.82</v>
      </c>
      <c r="CH270" s="42">
        <f t="shared" si="332"/>
        <v>336771.55</v>
      </c>
      <c r="CI270" s="42">
        <f t="shared" si="332"/>
        <v>1815622.96</v>
      </c>
      <c r="CJ270" s="42">
        <f t="shared" si="332"/>
        <v>3273095.66</v>
      </c>
      <c r="CK270" s="42">
        <f t="shared" si="332"/>
        <v>9859482.2599999998</v>
      </c>
      <c r="CL270" s="42">
        <f t="shared" si="332"/>
        <v>2384954.75</v>
      </c>
      <c r="CM270" s="42">
        <f t="shared" si="332"/>
        <v>1200466.8799999999</v>
      </c>
      <c r="CN270" s="42">
        <f t="shared" si="332"/>
        <v>63334263.719999999</v>
      </c>
      <c r="CO270" s="42">
        <f t="shared" si="332"/>
        <v>28818603.469999999</v>
      </c>
      <c r="CP270" s="42">
        <f t="shared" si="332"/>
        <v>7329743.6399999997</v>
      </c>
      <c r="CQ270" s="42">
        <f t="shared" si="332"/>
        <v>1518747.04</v>
      </c>
      <c r="CR270" s="42">
        <f t="shared" si="332"/>
        <v>407520.17</v>
      </c>
      <c r="CS270" s="42">
        <f t="shared" si="332"/>
        <v>984136.41</v>
      </c>
      <c r="CT270" s="42">
        <f t="shared" si="332"/>
        <v>343544.38</v>
      </c>
      <c r="CU270" s="42">
        <f t="shared" si="332"/>
        <v>256015.87</v>
      </c>
      <c r="CV270" s="42">
        <f t="shared" si="332"/>
        <v>149156.19</v>
      </c>
      <c r="CW270" s="42">
        <f t="shared" si="332"/>
        <v>1229402.18</v>
      </c>
      <c r="CX270" s="42">
        <f t="shared" si="332"/>
        <v>933304.87</v>
      </c>
      <c r="CY270" s="42">
        <f t="shared" si="332"/>
        <v>179653.44</v>
      </c>
      <c r="CZ270" s="42">
        <f t="shared" si="332"/>
        <v>4596515.83</v>
      </c>
      <c r="DA270" s="42">
        <f t="shared" si="332"/>
        <v>245783.43</v>
      </c>
      <c r="DB270" s="42">
        <f t="shared" si="332"/>
        <v>440935.35</v>
      </c>
      <c r="DC270" s="42">
        <f t="shared" si="332"/>
        <v>1126537.19</v>
      </c>
      <c r="DD270" s="42">
        <f t="shared" si="332"/>
        <v>1631282.97</v>
      </c>
      <c r="DE270" s="42">
        <f t="shared" si="332"/>
        <v>2564421.12</v>
      </c>
      <c r="DF270" s="42">
        <f t="shared" si="332"/>
        <v>41675539.640000001</v>
      </c>
      <c r="DG270" s="42">
        <f t="shared" si="332"/>
        <v>763194.23</v>
      </c>
      <c r="DH270" s="42">
        <f t="shared" si="332"/>
        <v>9882239.0399999991</v>
      </c>
      <c r="DI270" s="42">
        <f t="shared" si="332"/>
        <v>10237782.939999999</v>
      </c>
      <c r="DJ270" s="42">
        <f t="shared" si="332"/>
        <v>1251331.9099999999</v>
      </c>
      <c r="DK270" s="42">
        <f t="shared" si="332"/>
        <v>798726.95</v>
      </c>
      <c r="DL270" s="42">
        <f t="shared" si="332"/>
        <v>11517891.960000001</v>
      </c>
      <c r="DM270" s="42">
        <f t="shared" si="332"/>
        <v>883361.5</v>
      </c>
      <c r="DN270" s="42">
        <f t="shared" si="332"/>
        <v>4923481.05</v>
      </c>
      <c r="DO270" s="42">
        <f t="shared" si="332"/>
        <v>5410509.75</v>
      </c>
      <c r="DP270" s="42">
        <f t="shared" si="332"/>
        <v>381488.4</v>
      </c>
      <c r="DQ270" s="42">
        <f t="shared" si="332"/>
        <v>1253662.3700000001</v>
      </c>
      <c r="DR270" s="42">
        <f t="shared" si="332"/>
        <v>1401913.21</v>
      </c>
      <c r="DS270" s="42">
        <f t="shared" si="332"/>
        <v>793549.51</v>
      </c>
      <c r="DT270" s="42">
        <f t="shared" si="332"/>
        <v>158174.67000000001</v>
      </c>
      <c r="DU270" s="42">
        <f t="shared" si="332"/>
        <v>496161.21</v>
      </c>
      <c r="DV270" s="42">
        <f t="shared" si="332"/>
        <v>121836.12</v>
      </c>
      <c r="DW270" s="42">
        <f t="shared" si="332"/>
        <v>334326.53000000003</v>
      </c>
      <c r="DX270" s="42">
        <f t="shared" si="332"/>
        <v>1053619</v>
      </c>
      <c r="DY270" s="42">
        <f t="shared" si="332"/>
        <v>1555587.97</v>
      </c>
      <c r="DZ270" s="42">
        <f t="shared" si="332"/>
        <v>2074247.13</v>
      </c>
      <c r="EA270" s="42">
        <f t="shared" ref="EA270:FX270" si="333">ROUND(EA254*EA42,2)</f>
        <v>3985300.9</v>
      </c>
      <c r="EB270" s="42">
        <f t="shared" si="333"/>
        <v>1371748.01</v>
      </c>
      <c r="EC270" s="42">
        <f t="shared" si="333"/>
        <v>584837.02</v>
      </c>
      <c r="ED270" s="42">
        <f t="shared" si="333"/>
        <v>11229627.380000001</v>
      </c>
      <c r="EE270" s="42">
        <f t="shared" si="333"/>
        <v>311572.14</v>
      </c>
      <c r="EF270" s="42">
        <f t="shared" si="333"/>
        <v>1637842.41</v>
      </c>
      <c r="EG270" s="42">
        <f t="shared" si="333"/>
        <v>487289.96</v>
      </c>
      <c r="EH270" s="42">
        <f t="shared" si="333"/>
        <v>304611.86</v>
      </c>
      <c r="EI270" s="42">
        <f t="shared" si="333"/>
        <v>25657586.57</v>
      </c>
      <c r="EJ270" s="42">
        <f t="shared" si="333"/>
        <v>17613234.190000001</v>
      </c>
      <c r="EK270" s="42">
        <f t="shared" si="333"/>
        <v>5007121.5199999996</v>
      </c>
      <c r="EL270" s="42">
        <f t="shared" si="333"/>
        <v>1010464.89</v>
      </c>
      <c r="EM270" s="42">
        <f t="shared" si="333"/>
        <v>1498860.68</v>
      </c>
      <c r="EN270" s="42">
        <f t="shared" si="333"/>
        <v>1363133.75</v>
      </c>
      <c r="EO270" s="42">
        <f t="shared" si="333"/>
        <v>864142.24</v>
      </c>
      <c r="EP270" s="42">
        <f t="shared" si="333"/>
        <v>2156019.9300000002</v>
      </c>
      <c r="EQ270" s="42">
        <f t="shared" si="333"/>
        <v>9074669.7899999991</v>
      </c>
      <c r="ER270" s="42">
        <f t="shared" si="333"/>
        <v>2483436.65</v>
      </c>
      <c r="ES270" s="42">
        <f t="shared" si="333"/>
        <v>372366.65</v>
      </c>
      <c r="ET270" s="42">
        <f t="shared" si="333"/>
        <v>699322.22</v>
      </c>
      <c r="EU270" s="42">
        <f t="shared" si="333"/>
        <v>717337.43</v>
      </c>
      <c r="EV270" s="42">
        <f t="shared" si="333"/>
        <v>524771.74</v>
      </c>
      <c r="EW270" s="42">
        <f t="shared" si="333"/>
        <v>4808802.82</v>
      </c>
      <c r="EX270" s="42">
        <f t="shared" si="333"/>
        <v>251841.14</v>
      </c>
      <c r="EY270" s="42">
        <f t="shared" si="333"/>
        <v>848490.39</v>
      </c>
      <c r="EZ270" s="42">
        <f t="shared" si="333"/>
        <v>560034.18000000005</v>
      </c>
      <c r="FA270" s="42">
        <f t="shared" si="333"/>
        <v>17009080.969999999</v>
      </c>
      <c r="FB270" s="42">
        <f t="shared" si="333"/>
        <v>3197347.88</v>
      </c>
      <c r="FC270" s="42">
        <f t="shared" si="333"/>
        <v>5630333.9699999997</v>
      </c>
      <c r="FD270" s="42">
        <f t="shared" si="333"/>
        <v>966303.06</v>
      </c>
      <c r="FE270" s="42">
        <f t="shared" si="333"/>
        <v>505338.15</v>
      </c>
      <c r="FF270" s="42">
        <f t="shared" si="333"/>
        <v>413765.52</v>
      </c>
      <c r="FG270" s="42">
        <f t="shared" si="333"/>
        <v>181795.35</v>
      </c>
      <c r="FH270" s="42">
        <f t="shared" si="333"/>
        <v>500452.51</v>
      </c>
      <c r="FI270" s="42">
        <f t="shared" si="333"/>
        <v>6828332.25</v>
      </c>
      <c r="FJ270" s="42">
        <f t="shared" si="333"/>
        <v>7227268.4199999999</v>
      </c>
      <c r="FK270" s="42">
        <f t="shared" si="333"/>
        <v>5544076.0300000003</v>
      </c>
      <c r="FL270" s="42">
        <f t="shared" si="333"/>
        <v>13066962.390000001</v>
      </c>
      <c r="FM270" s="42">
        <f t="shared" si="333"/>
        <v>5755072.1900000004</v>
      </c>
      <c r="FN270" s="42">
        <f t="shared" si="333"/>
        <v>26276705.399999999</v>
      </c>
      <c r="FO270" s="42">
        <f t="shared" si="333"/>
        <v>6090559.6600000001</v>
      </c>
      <c r="FP270" s="42">
        <f t="shared" si="333"/>
        <v>5381756.8700000001</v>
      </c>
      <c r="FQ270" s="42">
        <f t="shared" si="333"/>
        <v>2797358.95</v>
      </c>
      <c r="FR270" s="42">
        <f t="shared" si="333"/>
        <v>615964.04</v>
      </c>
      <c r="FS270" s="42">
        <f t="shared" si="333"/>
        <v>680006.21</v>
      </c>
      <c r="FT270" s="42">
        <f t="shared" si="333"/>
        <v>1230470.67</v>
      </c>
      <c r="FU270" s="42">
        <f t="shared" si="333"/>
        <v>2339997.39</v>
      </c>
      <c r="FV270" s="42">
        <f t="shared" si="333"/>
        <v>1594568.25</v>
      </c>
      <c r="FW270" s="42">
        <f t="shared" si="333"/>
        <v>403604.76</v>
      </c>
      <c r="FX270" s="42">
        <f t="shared" si="333"/>
        <v>399956.84</v>
      </c>
      <c r="FY270" s="43"/>
      <c r="FZ270" s="129">
        <f>SUM(C270:FX270)</f>
        <v>1790680596.8000031</v>
      </c>
      <c r="GA270" s="5"/>
      <c r="GB270" s="129">
        <v>1790680596.8000031</v>
      </c>
      <c r="GC270" s="44">
        <v>5294013280.5497303</v>
      </c>
      <c r="GD270" s="44"/>
      <c r="GE270" s="112">
        <f>GD269/GB269</f>
        <v>-0.16092763233153273</v>
      </c>
      <c r="GF270" s="5"/>
      <c r="GG270" s="5"/>
      <c r="GH270" s="5"/>
      <c r="GI270" s="5"/>
      <c r="GJ270" s="5"/>
      <c r="GK270" s="5"/>
      <c r="GL270" s="5"/>
      <c r="GM270" s="5"/>
    </row>
    <row r="271" spans="1:256" x14ac:dyDescent="0.2">
      <c r="A271" s="3" t="s">
        <v>624</v>
      </c>
      <c r="B271" s="2" t="s">
        <v>625</v>
      </c>
      <c r="C271" s="42">
        <f t="shared" ref="C271:BN271" si="334">C41</f>
        <v>872107.08</v>
      </c>
      <c r="D271" s="42">
        <f t="shared" si="334"/>
        <v>3133846.45</v>
      </c>
      <c r="E271" s="42">
        <f t="shared" si="334"/>
        <v>916476.95</v>
      </c>
      <c r="F271" s="42">
        <f t="shared" si="334"/>
        <v>1420273.02</v>
      </c>
      <c r="G271" s="42">
        <f t="shared" si="334"/>
        <v>120319.96</v>
      </c>
      <c r="H271" s="42">
        <f t="shared" si="334"/>
        <v>132430.94</v>
      </c>
      <c r="I271" s="42">
        <f t="shared" si="334"/>
        <v>918573.95</v>
      </c>
      <c r="J271" s="42">
        <f t="shared" si="334"/>
        <v>366178.34</v>
      </c>
      <c r="K271" s="42">
        <f t="shared" si="334"/>
        <v>40142.25</v>
      </c>
      <c r="L271" s="42">
        <f t="shared" si="334"/>
        <v>516467.68</v>
      </c>
      <c r="M271" s="42">
        <f t="shared" si="334"/>
        <v>228787.1</v>
      </c>
      <c r="N271" s="42">
        <f t="shared" si="334"/>
        <v>7838602.6399999997</v>
      </c>
      <c r="O271" s="42">
        <f t="shared" si="334"/>
        <v>2261511.98</v>
      </c>
      <c r="P271" s="42">
        <f t="shared" si="334"/>
        <v>36977.68</v>
      </c>
      <c r="Q271" s="42">
        <f t="shared" si="334"/>
        <v>3021084.37</v>
      </c>
      <c r="R271" s="42">
        <f t="shared" si="334"/>
        <v>57885.35</v>
      </c>
      <c r="S271" s="42">
        <f t="shared" si="334"/>
        <v>442958.9</v>
      </c>
      <c r="T271" s="42">
        <f t="shared" si="334"/>
        <v>62481.440000000002</v>
      </c>
      <c r="U271" s="42">
        <f t="shared" si="334"/>
        <v>24857.439999999999</v>
      </c>
      <c r="V271" s="42">
        <f t="shared" si="334"/>
        <v>73312</v>
      </c>
      <c r="W271" s="43">
        <f t="shared" si="334"/>
        <v>18383.259999999998</v>
      </c>
      <c r="X271" s="42">
        <f t="shared" si="334"/>
        <v>16369.69</v>
      </c>
      <c r="Y271" s="42">
        <f t="shared" si="334"/>
        <v>81289.36</v>
      </c>
      <c r="Z271" s="42">
        <f t="shared" si="334"/>
        <v>38718.050000000003</v>
      </c>
      <c r="AA271" s="42">
        <f t="shared" si="334"/>
        <v>3127652.6</v>
      </c>
      <c r="AB271" s="42">
        <f t="shared" si="334"/>
        <v>5867510.1299999999</v>
      </c>
      <c r="AC271" s="42">
        <f t="shared" si="334"/>
        <v>301140.99</v>
      </c>
      <c r="AD271" s="42">
        <f t="shared" si="334"/>
        <v>251553.01</v>
      </c>
      <c r="AE271" s="42">
        <f t="shared" si="334"/>
        <v>51999.58</v>
      </c>
      <c r="AF271" s="42">
        <f t="shared" si="334"/>
        <v>67982.53</v>
      </c>
      <c r="AG271" s="42">
        <f t="shared" si="334"/>
        <v>244399.29</v>
      </c>
      <c r="AH271" s="42">
        <f t="shared" si="334"/>
        <v>114320.64</v>
      </c>
      <c r="AI271" s="42">
        <f t="shared" si="334"/>
        <v>20997.15</v>
      </c>
      <c r="AJ271" s="42">
        <f t="shared" si="334"/>
        <v>93352.51</v>
      </c>
      <c r="AK271" s="42">
        <f t="shared" si="334"/>
        <v>50744</v>
      </c>
      <c r="AL271" s="42">
        <f t="shared" si="334"/>
        <v>81615.16</v>
      </c>
      <c r="AM271" s="42">
        <f t="shared" si="334"/>
        <v>64506.28</v>
      </c>
      <c r="AN271" s="42">
        <f t="shared" si="334"/>
        <v>225316.42</v>
      </c>
      <c r="AO271" s="42">
        <f t="shared" si="334"/>
        <v>931445.17</v>
      </c>
      <c r="AP271" s="42">
        <f t="shared" si="334"/>
        <v>17084724.440000001</v>
      </c>
      <c r="AQ271" s="42">
        <f t="shared" si="334"/>
        <v>72569.399999999994</v>
      </c>
      <c r="AR271" s="42">
        <f t="shared" si="334"/>
        <v>8592959.7200000007</v>
      </c>
      <c r="AS271" s="42">
        <f t="shared" si="334"/>
        <v>1255302.72</v>
      </c>
      <c r="AT271" s="42">
        <f t="shared" si="334"/>
        <v>591491.35</v>
      </c>
      <c r="AU271" s="42">
        <f t="shared" si="334"/>
        <v>85935.76</v>
      </c>
      <c r="AV271" s="42">
        <f t="shared" si="334"/>
        <v>34274.370000000003</v>
      </c>
      <c r="AW271" s="42">
        <f t="shared" si="334"/>
        <v>50357.35</v>
      </c>
      <c r="AX271" s="42">
        <f t="shared" si="334"/>
        <v>29413.11</v>
      </c>
      <c r="AY271" s="42">
        <f t="shared" si="334"/>
        <v>55263.14</v>
      </c>
      <c r="AZ271" s="42">
        <f t="shared" si="334"/>
        <v>958888.48</v>
      </c>
      <c r="BA271" s="42">
        <f t="shared" si="334"/>
        <v>590701.02</v>
      </c>
      <c r="BB271" s="42">
        <f t="shared" si="334"/>
        <v>255113.67</v>
      </c>
      <c r="BC271" s="42">
        <f t="shared" si="334"/>
        <v>5244134.47</v>
      </c>
      <c r="BD271" s="42">
        <f t="shared" si="334"/>
        <v>880969.39</v>
      </c>
      <c r="BE271" s="42">
        <f t="shared" si="334"/>
        <v>235222.64</v>
      </c>
      <c r="BF271" s="42">
        <f t="shared" si="334"/>
        <v>3358357.57</v>
      </c>
      <c r="BG271" s="42">
        <f t="shared" si="334"/>
        <v>72476</v>
      </c>
      <c r="BH271" s="42">
        <f t="shared" si="334"/>
        <v>72130.92</v>
      </c>
      <c r="BI271" s="42">
        <f t="shared" si="334"/>
        <v>31819.23</v>
      </c>
      <c r="BJ271" s="42">
        <f t="shared" si="334"/>
        <v>899220.65</v>
      </c>
      <c r="BK271" s="42">
        <f t="shared" si="334"/>
        <v>1556399.67</v>
      </c>
      <c r="BL271" s="42">
        <f t="shared" si="334"/>
        <v>6165.14</v>
      </c>
      <c r="BM271" s="42">
        <f t="shared" si="334"/>
        <v>33470.300000000003</v>
      </c>
      <c r="BN271" s="42">
        <f t="shared" si="334"/>
        <v>742301.38</v>
      </c>
      <c r="BO271" s="42">
        <f t="shared" ref="BO271:DZ271" si="335">BO41</f>
        <v>407874.62</v>
      </c>
      <c r="BP271" s="42">
        <f t="shared" si="335"/>
        <v>140756.23000000001</v>
      </c>
      <c r="BQ271" s="42">
        <f t="shared" si="335"/>
        <v>990636.25</v>
      </c>
      <c r="BR271" s="42">
        <f t="shared" si="335"/>
        <v>310673.82</v>
      </c>
      <c r="BS271" s="42">
        <f t="shared" si="335"/>
        <v>153865.45000000001</v>
      </c>
      <c r="BT271" s="42">
        <f t="shared" si="335"/>
        <v>55061.98</v>
      </c>
      <c r="BU271" s="42">
        <f t="shared" si="335"/>
        <v>115557.34</v>
      </c>
      <c r="BV271" s="42">
        <f t="shared" si="335"/>
        <v>311181.31</v>
      </c>
      <c r="BW271" s="42">
        <f t="shared" si="335"/>
        <v>420737.6</v>
      </c>
      <c r="BX271" s="42">
        <f t="shared" si="335"/>
        <v>49421.77</v>
      </c>
      <c r="BY271" s="42">
        <f t="shared" si="335"/>
        <v>166652.57</v>
      </c>
      <c r="BZ271" s="42">
        <f t="shared" si="335"/>
        <v>85457.8</v>
      </c>
      <c r="CA271" s="42">
        <f t="shared" si="335"/>
        <v>198067.98</v>
      </c>
      <c r="CB271" s="42">
        <f t="shared" si="335"/>
        <v>12950764.539999999</v>
      </c>
      <c r="CC271" s="42">
        <f t="shared" si="335"/>
        <v>52508.53</v>
      </c>
      <c r="CD271" s="42">
        <f t="shared" si="335"/>
        <v>45591</v>
      </c>
      <c r="CE271" s="42">
        <f t="shared" si="335"/>
        <v>59777.46</v>
      </c>
      <c r="CF271" s="42">
        <f t="shared" si="335"/>
        <v>50823.26</v>
      </c>
      <c r="CG271" s="42">
        <f t="shared" si="335"/>
        <v>47113.22</v>
      </c>
      <c r="CH271" s="42">
        <f t="shared" si="335"/>
        <v>39048.339999999997</v>
      </c>
      <c r="CI271" s="42">
        <f t="shared" si="335"/>
        <v>169356.75</v>
      </c>
      <c r="CJ271" s="42">
        <f t="shared" si="335"/>
        <v>186801.17</v>
      </c>
      <c r="CK271" s="42">
        <f t="shared" si="335"/>
        <v>1059432.57</v>
      </c>
      <c r="CL271" s="42">
        <f t="shared" si="335"/>
        <v>193824</v>
      </c>
      <c r="CM271" s="42">
        <f t="shared" si="335"/>
        <v>58080.4</v>
      </c>
      <c r="CN271" s="42">
        <f t="shared" si="335"/>
        <v>4311922.4800000004</v>
      </c>
      <c r="CO271" s="42">
        <f t="shared" si="335"/>
        <v>2079791.01</v>
      </c>
      <c r="CP271" s="42">
        <f t="shared" si="335"/>
        <v>486569.09</v>
      </c>
      <c r="CQ271" s="42">
        <f t="shared" si="335"/>
        <v>230290.25</v>
      </c>
      <c r="CR271" s="42">
        <f t="shared" si="335"/>
        <v>86770.76</v>
      </c>
      <c r="CS271" s="42">
        <f t="shared" si="335"/>
        <v>149942.29</v>
      </c>
      <c r="CT271" s="42">
        <f t="shared" si="335"/>
        <v>51145.88</v>
      </c>
      <c r="CU271" s="42">
        <f t="shared" si="335"/>
        <v>34875.449999999997</v>
      </c>
      <c r="CV271" s="42">
        <f t="shared" si="335"/>
        <v>26478.73</v>
      </c>
      <c r="CW271" s="42">
        <f t="shared" si="335"/>
        <v>90314.85</v>
      </c>
      <c r="CX271" s="42">
        <f t="shared" si="335"/>
        <v>98025.47</v>
      </c>
      <c r="CY271" s="42">
        <f t="shared" si="335"/>
        <v>17469.72</v>
      </c>
      <c r="CZ271" s="42">
        <f t="shared" si="335"/>
        <v>436826.3</v>
      </c>
      <c r="DA271" s="42">
        <f t="shared" si="335"/>
        <v>24893.09</v>
      </c>
      <c r="DB271" s="42">
        <f t="shared" si="335"/>
        <v>40794.39</v>
      </c>
      <c r="DC271" s="42">
        <f t="shared" si="335"/>
        <v>108908.15</v>
      </c>
      <c r="DD271" s="42">
        <f t="shared" si="335"/>
        <v>93188.08</v>
      </c>
      <c r="DE271" s="42">
        <f t="shared" si="335"/>
        <v>259009</v>
      </c>
      <c r="DF271" s="42">
        <f t="shared" si="335"/>
        <v>5318524.8899999997</v>
      </c>
      <c r="DG271" s="42">
        <f t="shared" si="335"/>
        <v>73952.320000000007</v>
      </c>
      <c r="DH271" s="42">
        <f t="shared" si="335"/>
        <v>640446.12</v>
      </c>
      <c r="DI271" s="42">
        <f t="shared" si="335"/>
        <v>789258.23</v>
      </c>
      <c r="DJ271" s="42">
        <f t="shared" si="335"/>
        <v>120030.43</v>
      </c>
      <c r="DK271" s="42">
        <f t="shared" si="335"/>
        <v>78362.080000000002</v>
      </c>
      <c r="DL271" s="42">
        <f t="shared" si="335"/>
        <v>1151714.69</v>
      </c>
      <c r="DM271" s="42">
        <f t="shared" si="335"/>
        <v>85638.05</v>
      </c>
      <c r="DN271" s="42">
        <f t="shared" si="335"/>
        <v>473377.46</v>
      </c>
      <c r="DO271" s="42">
        <f t="shared" si="335"/>
        <v>522629.33</v>
      </c>
      <c r="DP271" s="42">
        <f t="shared" si="335"/>
        <v>35864.910000000003</v>
      </c>
      <c r="DQ271" s="42">
        <f t="shared" si="335"/>
        <v>99898.64</v>
      </c>
      <c r="DR271" s="42">
        <f t="shared" si="335"/>
        <v>245514.47</v>
      </c>
      <c r="DS271" s="42">
        <f t="shared" si="335"/>
        <v>132855.76999999999</v>
      </c>
      <c r="DT271" s="42">
        <f t="shared" si="335"/>
        <v>24263.22</v>
      </c>
      <c r="DU271" s="42">
        <f t="shared" si="335"/>
        <v>67585.91</v>
      </c>
      <c r="DV271" s="42">
        <f t="shared" si="335"/>
        <v>20039.07</v>
      </c>
      <c r="DW271" s="42">
        <f t="shared" si="335"/>
        <v>57112.72</v>
      </c>
      <c r="DX271" s="42">
        <f t="shared" si="335"/>
        <v>62654.93</v>
      </c>
      <c r="DY271" s="42">
        <f t="shared" si="335"/>
        <v>74070.009999999995</v>
      </c>
      <c r="DZ271" s="42">
        <f t="shared" si="335"/>
        <v>202009.51</v>
      </c>
      <c r="EA271" s="42">
        <f t="shared" ref="EA271:FU271" si="336">EA41</f>
        <v>369262.05</v>
      </c>
      <c r="EB271" s="42">
        <f t="shared" si="336"/>
        <v>173771.95</v>
      </c>
      <c r="EC271" s="42">
        <f t="shared" si="336"/>
        <v>72891.350000000006</v>
      </c>
      <c r="ED271" s="42">
        <f t="shared" si="336"/>
        <v>340550.64</v>
      </c>
      <c r="EE271" s="42">
        <f t="shared" si="336"/>
        <v>39296.410000000003</v>
      </c>
      <c r="EF271" s="42">
        <f t="shared" si="336"/>
        <v>224350.43</v>
      </c>
      <c r="EG271" s="42">
        <f t="shared" si="336"/>
        <v>61500.84</v>
      </c>
      <c r="EH271" s="42">
        <f t="shared" si="336"/>
        <v>34866.68</v>
      </c>
      <c r="EI271" s="42">
        <f t="shared" si="336"/>
        <v>1883264.37</v>
      </c>
      <c r="EJ271" s="42">
        <f t="shared" si="336"/>
        <v>1212532.48</v>
      </c>
      <c r="EK271" s="42">
        <f t="shared" si="336"/>
        <v>139505.14000000001</v>
      </c>
      <c r="EL271" s="42">
        <f t="shared" si="336"/>
        <v>38715.050000000003</v>
      </c>
      <c r="EM271" s="42">
        <f t="shared" si="336"/>
        <v>181814.63</v>
      </c>
      <c r="EN271" s="42">
        <f t="shared" si="336"/>
        <v>154050.45000000001</v>
      </c>
      <c r="EO271" s="42">
        <f t="shared" si="336"/>
        <v>92914.1</v>
      </c>
      <c r="EP271" s="42">
        <f t="shared" si="336"/>
        <v>107029.66</v>
      </c>
      <c r="EQ271" s="42">
        <f t="shared" si="336"/>
        <v>611008.4</v>
      </c>
      <c r="ER271" s="42">
        <f t="shared" si="336"/>
        <v>183540.61</v>
      </c>
      <c r="ES271" s="42">
        <f t="shared" si="336"/>
        <v>33405.24</v>
      </c>
      <c r="ET271" s="42">
        <f t="shared" si="336"/>
        <v>55895.1</v>
      </c>
      <c r="EU271" s="42">
        <f t="shared" si="336"/>
        <v>69988.59</v>
      </c>
      <c r="EV271" s="42">
        <f t="shared" si="336"/>
        <v>26356.61</v>
      </c>
      <c r="EW271" s="42">
        <f t="shared" si="336"/>
        <v>143190.12</v>
      </c>
      <c r="EX271" s="42">
        <f t="shared" si="336"/>
        <v>8143.76</v>
      </c>
      <c r="EY271" s="42">
        <f t="shared" si="336"/>
        <v>51663.46</v>
      </c>
      <c r="EZ271" s="42">
        <f t="shared" si="336"/>
        <v>53772.13</v>
      </c>
      <c r="FA271" s="42">
        <f t="shared" si="336"/>
        <v>814449.46</v>
      </c>
      <c r="FB271" s="42">
        <f t="shared" si="336"/>
        <v>206115.4</v>
      </c>
      <c r="FC271" s="42">
        <f t="shared" si="336"/>
        <v>450939.76</v>
      </c>
      <c r="FD271" s="42">
        <f t="shared" si="336"/>
        <v>98965.69</v>
      </c>
      <c r="FE271" s="42">
        <f t="shared" si="336"/>
        <v>33372.61</v>
      </c>
      <c r="FF271" s="42">
        <f t="shared" si="336"/>
        <v>43434.77</v>
      </c>
      <c r="FG271" s="42">
        <f t="shared" si="336"/>
        <v>18685.91</v>
      </c>
      <c r="FH271" s="42">
        <f t="shared" si="336"/>
        <v>56726.3</v>
      </c>
      <c r="FI271" s="42">
        <f t="shared" si="336"/>
        <v>382104.68</v>
      </c>
      <c r="FJ271" s="42">
        <f t="shared" si="336"/>
        <v>319762.98</v>
      </c>
      <c r="FK271" s="42">
        <f t="shared" si="336"/>
        <v>271239.03000000003</v>
      </c>
      <c r="FL271" s="42">
        <f t="shared" si="336"/>
        <v>885890.16</v>
      </c>
      <c r="FM271" s="42">
        <f t="shared" si="336"/>
        <v>362854.13</v>
      </c>
      <c r="FN271" s="42">
        <f t="shared" si="336"/>
        <v>1753924.78</v>
      </c>
      <c r="FO271" s="42">
        <f t="shared" si="336"/>
        <v>304696.99</v>
      </c>
      <c r="FP271" s="42">
        <f t="shared" si="336"/>
        <v>304832.93</v>
      </c>
      <c r="FQ271" s="42">
        <f t="shared" si="336"/>
        <v>198390.83</v>
      </c>
      <c r="FR271" s="42">
        <f t="shared" si="336"/>
        <v>19708.560000000001</v>
      </c>
      <c r="FS271" s="42">
        <f t="shared" si="336"/>
        <v>21030</v>
      </c>
      <c r="FT271" s="42">
        <f t="shared" si="336"/>
        <v>88342.83</v>
      </c>
      <c r="FU271" s="42">
        <f t="shared" si="336"/>
        <v>206734.03</v>
      </c>
      <c r="FV271" s="42">
        <f>FV41</f>
        <v>148298.57</v>
      </c>
      <c r="FW271" s="42">
        <f>FW41</f>
        <v>30240.95</v>
      </c>
      <c r="FX271" s="42">
        <f>FX41</f>
        <v>37949.410000000003</v>
      </c>
      <c r="FY271" s="42"/>
      <c r="FZ271" s="129">
        <f>SUM(C271:FX271)</f>
        <v>127568287.95000002</v>
      </c>
      <c r="GA271" s="2"/>
      <c r="GB271" s="129">
        <v>127568287.95000002</v>
      </c>
      <c r="GC271" s="44"/>
      <c r="GD271" s="42"/>
      <c r="GE271" s="112"/>
      <c r="GF271" s="130"/>
      <c r="GG271" s="18"/>
      <c r="GH271" s="130"/>
      <c r="GI271" s="18"/>
      <c r="GJ271" s="18"/>
      <c r="GK271" s="18"/>
      <c r="GL271" s="18"/>
      <c r="GM271" s="18"/>
    </row>
    <row r="272" spans="1:256" x14ac:dyDescent="0.2">
      <c r="A272" s="3" t="s">
        <v>626</v>
      </c>
      <c r="B272" s="2" t="s">
        <v>627</v>
      </c>
      <c r="C272" s="42">
        <f t="shared" ref="C272:BN272" si="337">C269-C270-C271</f>
        <v>46792707.800000004</v>
      </c>
      <c r="D272" s="42">
        <f t="shared" si="337"/>
        <v>275314077.39000005</v>
      </c>
      <c r="E272" s="42">
        <f t="shared" si="337"/>
        <v>46152082.199999996</v>
      </c>
      <c r="F272" s="42">
        <f t="shared" si="337"/>
        <v>96397375.599999994</v>
      </c>
      <c r="G272" s="42">
        <f t="shared" si="337"/>
        <v>5915770.8699999992</v>
      </c>
      <c r="H272" s="42">
        <f t="shared" si="337"/>
        <v>5033889.2499999991</v>
      </c>
      <c r="I272" s="42">
        <f t="shared" si="337"/>
        <v>86025864.389999986</v>
      </c>
      <c r="J272" s="42">
        <f t="shared" si="337"/>
        <v>12253566.84</v>
      </c>
      <c r="K272" s="42">
        <f t="shared" si="337"/>
        <v>2273067.75</v>
      </c>
      <c r="L272" s="42">
        <f t="shared" si="337"/>
        <v>12967488.189999999</v>
      </c>
      <c r="M272" s="42">
        <f t="shared" si="337"/>
        <v>9916066.6400000006</v>
      </c>
      <c r="N272" s="42">
        <f t="shared" si="337"/>
        <v>266957369.82999998</v>
      </c>
      <c r="O272" s="42">
        <f t="shared" si="337"/>
        <v>75957821.339999989</v>
      </c>
      <c r="P272" s="42">
        <f t="shared" si="337"/>
        <v>1631596.9200000002</v>
      </c>
      <c r="Q272" s="42">
        <f t="shared" si="337"/>
        <v>249656303.74000001</v>
      </c>
      <c r="R272" s="42">
        <f t="shared" si="337"/>
        <v>3294076.4899999998</v>
      </c>
      <c r="S272" s="42">
        <f t="shared" si="337"/>
        <v>4918990.3899999997</v>
      </c>
      <c r="T272" s="42">
        <f t="shared" si="337"/>
        <v>1342314.2200000002</v>
      </c>
      <c r="U272" s="42">
        <f t="shared" si="337"/>
        <v>697817.96000000008</v>
      </c>
      <c r="V272" s="42">
        <f t="shared" si="337"/>
        <v>2121998.15</v>
      </c>
      <c r="W272" s="43">
        <f t="shared" si="337"/>
        <v>1758162.37</v>
      </c>
      <c r="X272" s="42">
        <f t="shared" si="337"/>
        <v>580391.15</v>
      </c>
      <c r="Y272" s="42">
        <f t="shared" si="337"/>
        <v>3197842.23</v>
      </c>
      <c r="Z272" s="42">
        <f t="shared" si="337"/>
        <v>2309592.5900000003</v>
      </c>
      <c r="AA272" s="42">
        <f t="shared" si="337"/>
        <v>141424589.65000001</v>
      </c>
      <c r="AB272" s="42">
        <f t="shared" si="337"/>
        <v>92665319.540000007</v>
      </c>
      <c r="AC272" s="42">
        <f t="shared" si="337"/>
        <v>4216284.54</v>
      </c>
      <c r="AD272" s="42">
        <f t="shared" si="337"/>
        <v>5147566.6999999993</v>
      </c>
      <c r="AE272" s="42">
        <f t="shared" si="337"/>
        <v>1014912.0299999999</v>
      </c>
      <c r="AF272" s="42">
        <f t="shared" si="337"/>
        <v>1487055.1199999994</v>
      </c>
      <c r="AG272" s="42">
        <f t="shared" si="337"/>
        <v>248.86000000036438</v>
      </c>
      <c r="AH272" s="42">
        <f t="shared" si="337"/>
        <v>7366994.5600000005</v>
      </c>
      <c r="AI272" s="42">
        <f t="shared" si="337"/>
        <v>2974098.38</v>
      </c>
      <c r="AJ272" s="42">
        <f t="shared" si="337"/>
        <v>2143120.4300000006</v>
      </c>
      <c r="AK272" s="42">
        <f t="shared" si="337"/>
        <v>1466099.3300000003</v>
      </c>
      <c r="AL272" s="42">
        <f t="shared" si="337"/>
        <v>1089977.3900000001</v>
      </c>
      <c r="AM272" s="42">
        <f t="shared" si="337"/>
        <v>3360472.77</v>
      </c>
      <c r="AN272" s="42">
        <f t="shared" si="337"/>
        <v>1314183.5</v>
      </c>
      <c r="AO272" s="42">
        <f t="shared" si="337"/>
        <v>26218122.099999998</v>
      </c>
      <c r="AP272" s="42">
        <f t="shared" si="337"/>
        <v>358750872.5399999</v>
      </c>
      <c r="AQ272" s="42">
        <f t="shared" si="337"/>
        <v>1139935.1500000001</v>
      </c>
      <c r="AR272" s="42">
        <f t="shared" si="337"/>
        <v>328852458.69</v>
      </c>
      <c r="AS272" s="42">
        <f t="shared" si="337"/>
        <v>19840249.089999996</v>
      </c>
      <c r="AT272" s="42">
        <f t="shared" si="337"/>
        <v>14360933.660000002</v>
      </c>
      <c r="AU272" s="42">
        <f t="shared" si="337"/>
        <v>2908899.9800000004</v>
      </c>
      <c r="AV272" s="42">
        <f t="shared" si="337"/>
        <v>2783005.43</v>
      </c>
      <c r="AW272" s="42">
        <f t="shared" si="337"/>
        <v>2272388.0699999998</v>
      </c>
      <c r="AX272" s="42">
        <f t="shared" si="337"/>
        <v>441302.96000000008</v>
      </c>
      <c r="AY272" s="42">
        <f t="shared" si="337"/>
        <v>4301767.4600000009</v>
      </c>
      <c r="AZ272" s="42">
        <f t="shared" si="337"/>
        <v>70125453.75999999</v>
      </c>
      <c r="BA272" s="42">
        <f t="shared" si="337"/>
        <v>56487121.909999996</v>
      </c>
      <c r="BB272" s="42">
        <f t="shared" si="337"/>
        <v>50870370.539999999</v>
      </c>
      <c r="BC272" s="42">
        <f t="shared" si="337"/>
        <v>168086065.84</v>
      </c>
      <c r="BD272" s="42">
        <f t="shared" si="337"/>
        <v>21208217.829999998</v>
      </c>
      <c r="BE272" s="42">
        <f t="shared" si="337"/>
        <v>8391078.5</v>
      </c>
      <c r="BF272" s="42">
        <f t="shared" si="337"/>
        <v>127945990.84</v>
      </c>
      <c r="BG272" s="42">
        <f t="shared" si="337"/>
        <v>7058065.1900000004</v>
      </c>
      <c r="BH272" s="42">
        <f t="shared" si="337"/>
        <v>4524664.91</v>
      </c>
      <c r="BI272" s="42">
        <f t="shared" si="337"/>
        <v>2428743.1</v>
      </c>
      <c r="BJ272" s="42">
        <f t="shared" si="337"/>
        <v>31444076.969999999</v>
      </c>
      <c r="BK272" s="42">
        <f t="shared" si="337"/>
        <v>88838584.739999995</v>
      </c>
      <c r="BL272" s="42">
        <f t="shared" si="337"/>
        <v>2141971.7399999998</v>
      </c>
      <c r="BM272" s="42">
        <f t="shared" si="337"/>
        <v>2761974.18</v>
      </c>
      <c r="BN272" s="42">
        <f t="shared" si="337"/>
        <v>20520366.260000002</v>
      </c>
      <c r="BO272" s="42">
        <f t="shared" ref="BO272:DZ272" si="338">BO269-BO270-BO271</f>
        <v>9102464.8000000007</v>
      </c>
      <c r="BP272" s="42">
        <f t="shared" si="338"/>
        <v>1155663.4100000004</v>
      </c>
      <c r="BQ272" s="42">
        <f t="shared" si="338"/>
        <v>20315227.940000005</v>
      </c>
      <c r="BR272" s="42">
        <f t="shared" si="338"/>
        <v>26020245.270000003</v>
      </c>
      <c r="BS272" s="42">
        <f t="shared" si="338"/>
        <v>5861262.2299999995</v>
      </c>
      <c r="BT272" s="42">
        <f t="shared" si="338"/>
        <v>2175597.1</v>
      </c>
      <c r="BU272" s="42">
        <f t="shared" si="338"/>
        <v>521469.95000000007</v>
      </c>
      <c r="BV272" s="42">
        <f t="shared" si="338"/>
        <v>2717897.8599999989</v>
      </c>
      <c r="BW272" s="42">
        <f t="shared" si="338"/>
        <v>4096351.7200000021</v>
      </c>
      <c r="BX272" s="42">
        <f t="shared" si="338"/>
        <v>246673.77999999994</v>
      </c>
      <c r="BY272" s="42">
        <f t="shared" si="338"/>
        <v>2564384.1300000004</v>
      </c>
      <c r="BZ272" s="42">
        <f t="shared" si="338"/>
        <v>1467788.3800000001</v>
      </c>
      <c r="CA272" s="42">
        <f t="shared" si="338"/>
        <v>1276661.6299999999</v>
      </c>
      <c r="CB272" s="42">
        <f t="shared" si="338"/>
        <v>413049811.24999994</v>
      </c>
      <c r="CC272" s="42">
        <f t="shared" si="338"/>
        <v>1547758.5099999998</v>
      </c>
      <c r="CD272" s="42">
        <f t="shared" si="338"/>
        <v>693244.41000000015</v>
      </c>
      <c r="CE272" s="42">
        <f t="shared" si="338"/>
        <v>1312774.83</v>
      </c>
      <c r="CF272" s="42">
        <f t="shared" si="338"/>
        <v>1264014.6299999999</v>
      </c>
      <c r="CG272" s="42">
        <f t="shared" si="338"/>
        <v>1657008.71</v>
      </c>
      <c r="CH272" s="42">
        <f t="shared" si="338"/>
        <v>1332537.2299999997</v>
      </c>
      <c r="CI272" s="42">
        <f t="shared" si="338"/>
        <v>3672573.8200000003</v>
      </c>
      <c r="CJ272" s="42">
        <f t="shared" si="338"/>
        <v>5399254.6999999993</v>
      </c>
      <c r="CK272" s="42">
        <f t="shared" si="338"/>
        <v>25384510.880000003</v>
      </c>
      <c r="CL272" s="42">
        <f t="shared" si="338"/>
        <v>7980314.370000001</v>
      </c>
      <c r="CM272" s="42">
        <f t="shared" si="338"/>
        <v>5219451.97</v>
      </c>
      <c r="CN272" s="42">
        <f t="shared" si="338"/>
        <v>131977713.62999998</v>
      </c>
      <c r="CO272" s="42">
        <f t="shared" si="338"/>
        <v>78254730.669999987</v>
      </c>
      <c r="CP272" s="42">
        <f t="shared" si="338"/>
        <v>1068334.2</v>
      </c>
      <c r="CQ272" s="42">
        <f t="shared" si="338"/>
        <v>8974489.75</v>
      </c>
      <c r="CR272" s="42">
        <f t="shared" si="338"/>
        <v>1868438.78</v>
      </c>
      <c r="CS272" s="42">
        <f t="shared" si="338"/>
        <v>2267968.6299999994</v>
      </c>
      <c r="CT272" s="42">
        <f t="shared" si="338"/>
        <v>1038903.3600000002</v>
      </c>
      <c r="CU272" s="42">
        <f t="shared" si="338"/>
        <v>2816967.1399999997</v>
      </c>
      <c r="CV272" s="42">
        <f t="shared" si="338"/>
        <v>611622.04</v>
      </c>
      <c r="CW272" s="42">
        <f t="shared" si="338"/>
        <v>787314.74999999988</v>
      </c>
      <c r="CX272" s="42">
        <f t="shared" si="338"/>
        <v>2783309.7299999995</v>
      </c>
      <c r="CY272" s="42">
        <f t="shared" si="338"/>
        <v>1017834.1600000001</v>
      </c>
      <c r="CZ272" s="42">
        <f t="shared" si="338"/>
        <v>11570451.429999998</v>
      </c>
      <c r="DA272" s="42">
        <f t="shared" si="338"/>
        <v>2069284.8499999996</v>
      </c>
      <c r="DB272" s="42">
        <f t="shared" si="338"/>
        <v>2667320.33</v>
      </c>
      <c r="DC272" s="42">
        <f t="shared" si="338"/>
        <v>1087661.3800000004</v>
      </c>
      <c r="DD272" s="42">
        <f t="shared" si="338"/>
        <v>-24213.480000000141</v>
      </c>
      <c r="DE272" s="42">
        <f t="shared" si="338"/>
        <v>1186445.71</v>
      </c>
      <c r="DF272" s="42">
        <f t="shared" si="338"/>
        <v>111132413.70000002</v>
      </c>
      <c r="DG272" s="42">
        <f t="shared" si="338"/>
        <v>537717.61999999988</v>
      </c>
      <c r="DH272" s="42">
        <f t="shared" si="338"/>
        <v>5569966.3500000006</v>
      </c>
      <c r="DI272" s="42">
        <f t="shared" si="338"/>
        <v>9339310.910000002</v>
      </c>
      <c r="DJ272" s="42">
        <f t="shared" si="338"/>
        <v>4432757.1900000004</v>
      </c>
      <c r="DK272" s="42">
        <f t="shared" si="338"/>
        <v>2740205.5199999996</v>
      </c>
      <c r="DL272" s="42">
        <f t="shared" si="338"/>
        <v>33110821.969999995</v>
      </c>
      <c r="DM272" s="42">
        <f t="shared" si="338"/>
        <v>2342086.86</v>
      </c>
      <c r="DN272" s="42">
        <f t="shared" si="338"/>
        <v>6083367.2700000014</v>
      </c>
      <c r="DO272" s="42">
        <f t="shared" si="338"/>
        <v>16982249.060000002</v>
      </c>
      <c r="DP272" s="42">
        <f t="shared" si="338"/>
        <v>2103412.3200000003</v>
      </c>
      <c r="DQ272" s="42">
        <f t="shared" si="338"/>
        <v>2906828.73</v>
      </c>
      <c r="DR272" s="42">
        <f t="shared" si="338"/>
        <v>8961640.2699999977</v>
      </c>
      <c r="DS272" s="42">
        <f t="shared" si="338"/>
        <v>5838618.6300000008</v>
      </c>
      <c r="DT272" s="42">
        <f t="shared" si="338"/>
        <v>1957926.5000000002</v>
      </c>
      <c r="DU272" s="42">
        <f t="shared" si="338"/>
        <v>3069961.3299999996</v>
      </c>
      <c r="DV272" s="42">
        <f t="shared" si="338"/>
        <v>2365554.4099999997</v>
      </c>
      <c r="DW272" s="42">
        <f t="shared" si="338"/>
        <v>3003579.8699999996</v>
      </c>
      <c r="DX272" s="42">
        <f t="shared" si="338"/>
        <v>1614101.6699999997</v>
      </c>
      <c r="DY272" s="42">
        <f t="shared" si="338"/>
        <v>1930814.25</v>
      </c>
      <c r="DZ272" s="42">
        <f t="shared" si="338"/>
        <v>6450645.0600000015</v>
      </c>
      <c r="EA272" s="42">
        <f t="shared" ref="EA272:FX272" si="339">EA269-EA270-EA271</f>
        <v>170169.47999999981</v>
      </c>
      <c r="EB272" s="42">
        <f t="shared" si="339"/>
        <v>3229520.25</v>
      </c>
      <c r="EC272" s="42">
        <f t="shared" si="339"/>
        <v>2167553.71</v>
      </c>
      <c r="ED272" s="42">
        <f t="shared" si="339"/>
        <v>4929866.3899999997</v>
      </c>
      <c r="EE272" s="42">
        <f t="shared" si="339"/>
        <v>2171230.86</v>
      </c>
      <c r="EF272" s="42">
        <f t="shared" si="339"/>
        <v>10223644.85</v>
      </c>
      <c r="EG272" s="42">
        <f t="shared" si="339"/>
        <v>2192172.1100000003</v>
      </c>
      <c r="EH272" s="42">
        <f t="shared" si="339"/>
        <v>2189693.0499999998</v>
      </c>
      <c r="EI272" s="42">
        <f t="shared" si="339"/>
        <v>102900311.81</v>
      </c>
      <c r="EJ272" s="42">
        <f t="shared" si="339"/>
        <v>44859967.770000003</v>
      </c>
      <c r="EK272" s="42">
        <f t="shared" si="339"/>
        <v>891.16000000073109</v>
      </c>
      <c r="EL272" s="42">
        <f t="shared" si="339"/>
        <v>2694722.16</v>
      </c>
      <c r="EM272" s="42">
        <f t="shared" si="339"/>
        <v>2867946.6600000011</v>
      </c>
      <c r="EN272" s="42">
        <f t="shared" si="339"/>
        <v>7179286.4599999981</v>
      </c>
      <c r="EO272" s="42">
        <f t="shared" si="339"/>
        <v>2842521.57</v>
      </c>
      <c r="EP272" s="42">
        <f t="shared" si="339"/>
        <v>1526409.59</v>
      </c>
      <c r="EQ272" s="42">
        <f t="shared" si="339"/>
        <v>7811120.589999998</v>
      </c>
      <c r="ER272" s="42">
        <f t="shared" si="339"/>
        <v>1147912.3900000001</v>
      </c>
      <c r="ES272" s="42">
        <f t="shared" si="339"/>
        <v>1203833.57</v>
      </c>
      <c r="ET272" s="42">
        <f t="shared" si="339"/>
        <v>1940648.76</v>
      </c>
      <c r="EU272" s="42">
        <f t="shared" si="339"/>
        <v>4349219.3600000003</v>
      </c>
      <c r="EV272" s="42">
        <f t="shared" si="339"/>
        <v>515664.00999999989</v>
      </c>
      <c r="EW272" s="42">
        <f t="shared" si="339"/>
        <v>3196691.96</v>
      </c>
      <c r="EX272" s="42">
        <f t="shared" si="339"/>
        <v>2751283.7</v>
      </c>
      <c r="EY272" s="42">
        <f t="shared" si="339"/>
        <v>7120555.0800000001</v>
      </c>
      <c r="EZ272" s="42">
        <f t="shared" si="339"/>
        <v>1127418.8399999999</v>
      </c>
      <c r="FA272" s="42">
        <f t="shared" si="339"/>
        <v>5870108.1600000011</v>
      </c>
      <c r="FB272" s="42">
        <f t="shared" si="339"/>
        <v>174355.55000000019</v>
      </c>
      <c r="FC272" s="42">
        <f t="shared" si="339"/>
        <v>13046570.070000002</v>
      </c>
      <c r="FD272" s="42">
        <f t="shared" si="339"/>
        <v>2322477.54</v>
      </c>
      <c r="FE272" s="42">
        <f t="shared" si="339"/>
        <v>927960.97</v>
      </c>
      <c r="FF272" s="42">
        <f t="shared" si="339"/>
        <v>1895646.2599999998</v>
      </c>
      <c r="FG272" s="42">
        <f t="shared" si="339"/>
        <v>1436259.06</v>
      </c>
      <c r="FH272" s="42">
        <f t="shared" si="339"/>
        <v>784779.08999999985</v>
      </c>
      <c r="FI272" s="42">
        <f t="shared" si="339"/>
        <v>6814567.5600000005</v>
      </c>
      <c r="FJ272" s="42">
        <f t="shared" si="339"/>
        <v>5756148.4699999988</v>
      </c>
      <c r="FK272" s="42">
        <f t="shared" si="339"/>
        <v>10331398.450000001</v>
      </c>
      <c r="FL272" s="42">
        <f t="shared" si="339"/>
        <v>18869710.68</v>
      </c>
      <c r="FM272" s="42">
        <f t="shared" si="339"/>
        <v>17039523.719999999</v>
      </c>
      <c r="FN272" s="42">
        <f t="shared" si="339"/>
        <v>116903937.46000001</v>
      </c>
      <c r="FO272" s="42">
        <f t="shared" si="339"/>
        <v>2043641.18</v>
      </c>
      <c r="FP272" s="42">
        <f t="shared" si="339"/>
        <v>12153807.479999997</v>
      </c>
      <c r="FQ272" s="42">
        <f t="shared" si="339"/>
        <v>3642573.3499999996</v>
      </c>
      <c r="FR272" s="42">
        <f t="shared" si="339"/>
        <v>1431782.6</v>
      </c>
      <c r="FS272" s="42">
        <f t="shared" si="339"/>
        <v>1491923.58</v>
      </c>
      <c r="FT272" s="42">
        <f t="shared" si="339"/>
        <v>56.399999999979627</v>
      </c>
      <c r="FU272" s="42">
        <f t="shared" si="339"/>
        <v>4133639.1199999987</v>
      </c>
      <c r="FV272" s="42">
        <f t="shared" si="339"/>
        <v>3871959.44</v>
      </c>
      <c r="FW272" s="42">
        <f t="shared" si="339"/>
        <v>1701396.88</v>
      </c>
      <c r="FX272" s="42">
        <f t="shared" si="339"/>
        <v>787643.75999999989</v>
      </c>
      <c r="FY272" s="42"/>
      <c r="FZ272" s="129">
        <f>SUM(C272:FX272)</f>
        <v>4391115461.5699987</v>
      </c>
      <c r="GA272" s="5"/>
      <c r="GB272" s="129">
        <v>4391115461.5699987</v>
      </c>
      <c r="GC272" s="44"/>
      <c r="GD272" s="42"/>
      <c r="GE272" s="112"/>
      <c r="GF272" s="18"/>
      <c r="GG272" s="18"/>
      <c r="GH272" s="18"/>
      <c r="GI272" s="18"/>
      <c r="GJ272" s="18"/>
      <c r="GK272" s="18"/>
      <c r="GL272" s="18"/>
      <c r="GM272" s="18"/>
    </row>
    <row r="273" spans="1:195" x14ac:dyDescent="0.2">
      <c r="A273" s="44"/>
      <c r="B273" s="2" t="s">
        <v>628</v>
      </c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7"/>
      <c r="X273" s="116"/>
      <c r="Y273" s="116"/>
      <c r="Z273" s="116"/>
      <c r="AA273" s="116"/>
      <c r="AB273" s="116"/>
      <c r="AC273" s="116"/>
      <c r="AD273" s="116"/>
      <c r="AE273" s="116"/>
      <c r="AF273" s="116"/>
      <c r="AG273" s="116"/>
      <c r="AH273" s="116"/>
      <c r="AI273" s="116"/>
      <c r="AJ273" s="116"/>
      <c r="AK273" s="116"/>
      <c r="AL273" s="116"/>
      <c r="AM273" s="116"/>
      <c r="AN273" s="116"/>
      <c r="AO273" s="116"/>
      <c r="AP273" s="116"/>
      <c r="AQ273" s="116"/>
      <c r="AR273" s="116"/>
      <c r="AS273" s="116"/>
      <c r="AT273" s="116"/>
      <c r="AU273" s="116"/>
      <c r="AV273" s="116"/>
      <c r="AW273" s="116"/>
      <c r="AX273" s="116"/>
      <c r="AY273" s="116"/>
      <c r="AZ273" s="116"/>
      <c r="BA273" s="116"/>
      <c r="BB273" s="116"/>
      <c r="BC273" s="116"/>
      <c r="BD273" s="116"/>
      <c r="BE273" s="116"/>
      <c r="BF273" s="116"/>
      <c r="BG273" s="116"/>
      <c r="BH273" s="116"/>
      <c r="BI273" s="116"/>
      <c r="BJ273" s="116"/>
      <c r="BK273" s="116"/>
      <c r="BL273" s="116"/>
      <c r="BM273" s="116"/>
      <c r="BN273" s="116"/>
      <c r="BO273" s="116"/>
      <c r="BP273" s="116"/>
      <c r="BQ273" s="116"/>
      <c r="BR273" s="116"/>
      <c r="BS273" s="116"/>
      <c r="BT273" s="116"/>
      <c r="BU273" s="116"/>
      <c r="BV273" s="116"/>
      <c r="BW273" s="116"/>
      <c r="BX273" s="116"/>
      <c r="BY273" s="116"/>
      <c r="BZ273" s="116"/>
      <c r="CA273" s="116"/>
      <c r="CB273" s="116"/>
      <c r="CC273" s="116"/>
      <c r="CD273" s="116"/>
      <c r="CE273" s="116"/>
      <c r="CF273" s="116"/>
      <c r="CG273" s="116"/>
      <c r="CH273" s="116"/>
      <c r="CI273" s="116"/>
      <c r="CJ273" s="116"/>
      <c r="CK273" s="116"/>
      <c r="CL273" s="116"/>
      <c r="CM273" s="116"/>
      <c r="CN273" s="116"/>
      <c r="CO273" s="116"/>
      <c r="CP273" s="116"/>
      <c r="CQ273" s="116"/>
      <c r="CR273" s="116"/>
      <c r="CS273" s="116"/>
      <c r="CT273" s="116"/>
      <c r="CU273" s="116"/>
      <c r="CV273" s="116"/>
      <c r="CW273" s="116"/>
      <c r="CX273" s="116"/>
      <c r="CY273" s="116"/>
      <c r="CZ273" s="116"/>
      <c r="DA273" s="116"/>
      <c r="DB273" s="116"/>
      <c r="DC273" s="116"/>
      <c r="DD273" s="116"/>
      <c r="DE273" s="116"/>
      <c r="DF273" s="116"/>
      <c r="DG273" s="116"/>
      <c r="DH273" s="116"/>
      <c r="DI273" s="116"/>
      <c r="DJ273" s="116"/>
      <c r="DK273" s="116"/>
      <c r="DL273" s="116"/>
      <c r="DM273" s="116"/>
      <c r="DN273" s="116"/>
      <c r="DO273" s="116"/>
      <c r="DP273" s="116"/>
      <c r="DQ273" s="116"/>
      <c r="DR273" s="116"/>
      <c r="DS273" s="116"/>
      <c r="DT273" s="116"/>
      <c r="DU273" s="116"/>
      <c r="DV273" s="116"/>
      <c r="DW273" s="116"/>
      <c r="DX273" s="116"/>
      <c r="DY273" s="116"/>
      <c r="DZ273" s="116"/>
      <c r="EA273" s="116"/>
      <c r="EB273" s="116"/>
      <c r="EC273" s="116"/>
      <c r="ED273" s="116"/>
      <c r="EE273" s="116"/>
      <c r="EF273" s="116"/>
      <c r="EG273" s="116"/>
      <c r="EH273" s="116"/>
      <c r="EI273" s="116"/>
      <c r="EJ273" s="116"/>
      <c r="EK273" s="116"/>
      <c r="EL273" s="116"/>
      <c r="EM273" s="116"/>
      <c r="EN273" s="116"/>
      <c r="EO273" s="116"/>
      <c r="EP273" s="116"/>
      <c r="EQ273" s="116"/>
      <c r="ER273" s="116"/>
      <c r="ES273" s="116"/>
      <c r="ET273" s="116"/>
      <c r="EU273" s="116"/>
      <c r="EV273" s="116"/>
      <c r="EW273" s="116"/>
      <c r="EX273" s="116"/>
      <c r="EY273" s="116"/>
      <c r="EZ273" s="116"/>
      <c r="FA273" s="116"/>
      <c r="FB273" s="116"/>
      <c r="FC273" s="116"/>
      <c r="FD273" s="116"/>
      <c r="FE273" s="116"/>
      <c r="FF273" s="116"/>
      <c r="FG273" s="116"/>
      <c r="FH273" s="116"/>
      <c r="FI273" s="116"/>
      <c r="FJ273" s="116"/>
      <c r="FK273" s="116"/>
      <c r="FL273" s="116"/>
      <c r="FM273" s="116"/>
      <c r="FN273" s="116"/>
      <c r="FO273" s="116"/>
      <c r="FP273" s="116"/>
      <c r="FQ273" s="116"/>
      <c r="FR273" s="116"/>
      <c r="FS273" s="116"/>
      <c r="FT273" s="116"/>
      <c r="FU273" s="116"/>
      <c r="FV273" s="116"/>
      <c r="FW273" s="116"/>
      <c r="FX273" s="116"/>
      <c r="FY273" s="42"/>
      <c r="FZ273" s="129"/>
      <c r="GA273" s="5"/>
      <c r="GB273" s="5"/>
      <c r="GC273" s="5"/>
      <c r="GD273" s="5"/>
      <c r="GE273" s="44"/>
      <c r="GF273" s="44"/>
      <c r="GG273" s="5"/>
      <c r="GH273" s="44"/>
      <c r="GI273" s="42"/>
      <c r="GJ273" s="42"/>
      <c r="GK273" s="42"/>
      <c r="GL273" s="5"/>
      <c r="GM273" s="5"/>
    </row>
    <row r="274" spans="1:195" x14ac:dyDescent="0.2">
      <c r="A274" s="3" t="s">
        <v>629</v>
      </c>
      <c r="B274" s="2" t="s">
        <v>630</v>
      </c>
      <c r="C274" s="42">
        <f t="shared" ref="C274:BN274" si="340">ROUND(C265*C42,2)</f>
        <v>0</v>
      </c>
      <c r="D274" s="42">
        <f t="shared" si="340"/>
        <v>0</v>
      </c>
      <c r="E274" s="42">
        <f t="shared" si="340"/>
        <v>0</v>
      </c>
      <c r="F274" s="42">
        <f t="shared" si="340"/>
        <v>0</v>
      </c>
      <c r="G274" s="42">
        <f t="shared" si="340"/>
        <v>0</v>
      </c>
      <c r="H274" s="42">
        <f t="shared" si="340"/>
        <v>0</v>
      </c>
      <c r="I274" s="42">
        <f t="shared" si="340"/>
        <v>0</v>
      </c>
      <c r="J274" s="42">
        <f t="shared" si="340"/>
        <v>0</v>
      </c>
      <c r="K274" s="42">
        <f t="shared" si="340"/>
        <v>0</v>
      </c>
      <c r="L274" s="42">
        <f t="shared" si="340"/>
        <v>0</v>
      </c>
      <c r="M274" s="42">
        <f t="shared" si="340"/>
        <v>0</v>
      </c>
      <c r="N274" s="42">
        <f t="shared" si="340"/>
        <v>0</v>
      </c>
      <c r="O274" s="42">
        <f t="shared" si="340"/>
        <v>0</v>
      </c>
      <c r="P274" s="42">
        <f t="shared" si="340"/>
        <v>0</v>
      </c>
      <c r="Q274" s="42">
        <f t="shared" si="340"/>
        <v>0</v>
      </c>
      <c r="R274" s="42">
        <f t="shared" si="340"/>
        <v>0</v>
      </c>
      <c r="S274" s="42">
        <f t="shared" si="340"/>
        <v>0</v>
      </c>
      <c r="T274" s="42">
        <f t="shared" si="340"/>
        <v>0</v>
      </c>
      <c r="U274" s="42">
        <f t="shared" si="340"/>
        <v>0</v>
      </c>
      <c r="V274" s="42">
        <f t="shared" si="340"/>
        <v>0</v>
      </c>
      <c r="W274" s="43">
        <f t="shared" si="340"/>
        <v>0</v>
      </c>
      <c r="X274" s="42">
        <f t="shared" si="340"/>
        <v>0</v>
      </c>
      <c r="Y274" s="42">
        <f t="shared" si="340"/>
        <v>0</v>
      </c>
      <c r="Z274" s="42">
        <f t="shared" si="340"/>
        <v>0</v>
      </c>
      <c r="AA274" s="42">
        <f t="shared" si="340"/>
        <v>0</v>
      </c>
      <c r="AB274" s="42">
        <f t="shared" si="340"/>
        <v>0</v>
      </c>
      <c r="AC274" s="42">
        <f t="shared" si="340"/>
        <v>0</v>
      </c>
      <c r="AD274" s="42">
        <f t="shared" si="340"/>
        <v>0</v>
      </c>
      <c r="AE274" s="42">
        <f t="shared" si="340"/>
        <v>0</v>
      </c>
      <c r="AF274" s="42">
        <f t="shared" si="340"/>
        <v>0</v>
      </c>
      <c r="AG274" s="42">
        <f t="shared" si="340"/>
        <v>374391.08</v>
      </c>
      <c r="AH274" s="42">
        <f t="shared" si="340"/>
        <v>0</v>
      </c>
      <c r="AI274" s="42">
        <f t="shared" si="340"/>
        <v>0</v>
      </c>
      <c r="AJ274" s="42">
        <f t="shared" si="340"/>
        <v>0</v>
      </c>
      <c r="AK274" s="42">
        <f t="shared" si="340"/>
        <v>0</v>
      </c>
      <c r="AL274" s="42">
        <f t="shared" si="340"/>
        <v>0</v>
      </c>
      <c r="AM274" s="42">
        <f t="shared" si="340"/>
        <v>0</v>
      </c>
      <c r="AN274" s="42">
        <f t="shared" si="340"/>
        <v>0</v>
      </c>
      <c r="AO274" s="42">
        <f t="shared" si="340"/>
        <v>0</v>
      </c>
      <c r="AP274" s="42">
        <f t="shared" si="340"/>
        <v>0</v>
      </c>
      <c r="AQ274" s="42">
        <f t="shared" si="340"/>
        <v>0</v>
      </c>
      <c r="AR274" s="42">
        <f t="shared" si="340"/>
        <v>0</v>
      </c>
      <c r="AS274" s="42">
        <f t="shared" si="340"/>
        <v>0</v>
      </c>
      <c r="AT274" s="42">
        <f t="shared" si="340"/>
        <v>0</v>
      </c>
      <c r="AU274" s="42">
        <f t="shared" si="340"/>
        <v>0</v>
      </c>
      <c r="AV274" s="42">
        <f t="shared" si="340"/>
        <v>0</v>
      </c>
      <c r="AW274" s="42">
        <f t="shared" si="340"/>
        <v>0</v>
      </c>
      <c r="AX274" s="42">
        <f t="shared" si="340"/>
        <v>0</v>
      </c>
      <c r="AY274" s="42">
        <f t="shared" si="340"/>
        <v>0</v>
      </c>
      <c r="AZ274" s="42">
        <f t="shared" si="340"/>
        <v>0</v>
      </c>
      <c r="BA274" s="42">
        <f t="shared" si="340"/>
        <v>0</v>
      </c>
      <c r="BB274" s="42">
        <f t="shared" si="340"/>
        <v>0</v>
      </c>
      <c r="BC274" s="42">
        <f t="shared" si="340"/>
        <v>0</v>
      </c>
      <c r="BD274" s="42">
        <f t="shared" si="340"/>
        <v>0</v>
      </c>
      <c r="BE274" s="42">
        <f t="shared" si="340"/>
        <v>0</v>
      </c>
      <c r="BF274" s="42">
        <f t="shared" si="340"/>
        <v>0</v>
      </c>
      <c r="BG274" s="42">
        <f t="shared" si="340"/>
        <v>0</v>
      </c>
      <c r="BH274" s="42">
        <f t="shared" si="340"/>
        <v>0</v>
      </c>
      <c r="BI274" s="42">
        <f t="shared" si="340"/>
        <v>0</v>
      </c>
      <c r="BJ274" s="42">
        <f t="shared" si="340"/>
        <v>0</v>
      </c>
      <c r="BK274" s="42">
        <f t="shared" si="340"/>
        <v>0</v>
      </c>
      <c r="BL274" s="42">
        <f t="shared" si="340"/>
        <v>0</v>
      </c>
      <c r="BM274" s="42">
        <f t="shared" si="340"/>
        <v>0</v>
      </c>
      <c r="BN274" s="42">
        <f t="shared" si="340"/>
        <v>0</v>
      </c>
      <c r="BO274" s="42">
        <f t="shared" ref="BO274:DZ274" si="341">ROUND(BO265*BO42,2)</f>
        <v>0</v>
      </c>
      <c r="BP274" s="42">
        <f t="shared" si="341"/>
        <v>0</v>
      </c>
      <c r="BQ274" s="42">
        <f t="shared" si="341"/>
        <v>0</v>
      </c>
      <c r="BR274" s="42">
        <f t="shared" si="341"/>
        <v>0</v>
      </c>
      <c r="BS274" s="42">
        <f t="shared" si="341"/>
        <v>0</v>
      </c>
      <c r="BT274" s="42">
        <f t="shared" si="341"/>
        <v>0</v>
      </c>
      <c r="BU274" s="42">
        <f t="shared" si="341"/>
        <v>0</v>
      </c>
      <c r="BV274" s="42">
        <f t="shared" si="341"/>
        <v>0</v>
      </c>
      <c r="BW274" s="42">
        <f t="shared" si="341"/>
        <v>0</v>
      </c>
      <c r="BX274" s="42">
        <f t="shared" si="341"/>
        <v>0</v>
      </c>
      <c r="BY274" s="42">
        <f t="shared" si="341"/>
        <v>0</v>
      </c>
      <c r="BZ274" s="42">
        <f t="shared" si="341"/>
        <v>0</v>
      </c>
      <c r="CA274" s="42">
        <f t="shared" si="341"/>
        <v>0</v>
      </c>
      <c r="CB274" s="42">
        <f t="shared" si="341"/>
        <v>0</v>
      </c>
      <c r="CC274" s="42">
        <f t="shared" si="341"/>
        <v>0</v>
      </c>
      <c r="CD274" s="42">
        <f t="shared" si="341"/>
        <v>0</v>
      </c>
      <c r="CE274" s="42">
        <f t="shared" si="341"/>
        <v>0</v>
      </c>
      <c r="CF274" s="42">
        <f t="shared" si="341"/>
        <v>0</v>
      </c>
      <c r="CG274" s="42">
        <f t="shared" si="341"/>
        <v>0</v>
      </c>
      <c r="CH274" s="42">
        <f t="shared" si="341"/>
        <v>0</v>
      </c>
      <c r="CI274" s="42">
        <f t="shared" si="341"/>
        <v>0</v>
      </c>
      <c r="CJ274" s="42">
        <f t="shared" si="341"/>
        <v>0</v>
      </c>
      <c r="CK274" s="42">
        <f t="shared" si="341"/>
        <v>0</v>
      </c>
      <c r="CL274" s="42">
        <f t="shared" si="341"/>
        <v>0</v>
      </c>
      <c r="CM274" s="42">
        <f t="shared" si="341"/>
        <v>0</v>
      </c>
      <c r="CN274" s="42">
        <f t="shared" si="341"/>
        <v>0</v>
      </c>
      <c r="CO274" s="42">
        <f t="shared" si="341"/>
        <v>0</v>
      </c>
      <c r="CP274" s="42">
        <f t="shared" si="341"/>
        <v>0</v>
      </c>
      <c r="CQ274" s="42">
        <f t="shared" si="341"/>
        <v>0</v>
      </c>
      <c r="CR274" s="42">
        <f t="shared" si="341"/>
        <v>0</v>
      </c>
      <c r="CS274" s="42">
        <f t="shared" si="341"/>
        <v>0</v>
      </c>
      <c r="CT274" s="42">
        <f t="shared" si="341"/>
        <v>0</v>
      </c>
      <c r="CU274" s="42">
        <f t="shared" si="341"/>
        <v>0</v>
      </c>
      <c r="CV274" s="42">
        <f t="shared" si="341"/>
        <v>0</v>
      </c>
      <c r="CW274" s="42">
        <f t="shared" si="341"/>
        <v>0</v>
      </c>
      <c r="CX274" s="42">
        <f t="shared" si="341"/>
        <v>0</v>
      </c>
      <c r="CY274" s="42">
        <f t="shared" si="341"/>
        <v>0</v>
      </c>
      <c r="CZ274" s="42">
        <f t="shared" si="341"/>
        <v>0</v>
      </c>
      <c r="DA274" s="42">
        <f t="shared" si="341"/>
        <v>0</v>
      </c>
      <c r="DB274" s="42">
        <f t="shared" si="341"/>
        <v>0</v>
      </c>
      <c r="DC274" s="42">
        <f t="shared" si="341"/>
        <v>0</v>
      </c>
      <c r="DD274" s="42">
        <f t="shared" si="341"/>
        <v>24621.32</v>
      </c>
      <c r="DE274" s="42">
        <f t="shared" si="341"/>
        <v>0</v>
      </c>
      <c r="DF274" s="42">
        <f t="shared" si="341"/>
        <v>0</v>
      </c>
      <c r="DG274" s="42">
        <f t="shared" si="341"/>
        <v>0</v>
      </c>
      <c r="DH274" s="42">
        <f t="shared" si="341"/>
        <v>0</v>
      </c>
      <c r="DI274" s="42">
        <f t="shared" si="341"/>
        <v>0</v>
      </c>
      <c r="DJ274" s="42">
        <f t="shared" si="341"/>
        <v>0</v>
      </c>
      <c r="DK274" s="42">
        <f t="shared" si="341"/>
        <v>0</v>
      </c>
      <c r="DL274" s="42">
        <f t="shared" si="341"/>
        <v>0</v>
      </c>
      <c r="DM274" s="42">
        <f t="shared" si="341"/>
        <v>0</v>
      </c>
      <c r="DN274" s="42">
        <f t="shared" si="341"/>
        <v>0</v>
      </c>
      <c r="DO274" s="42">
        <f t="shared" si="341"/>
        <v>0</v>
      </c>
      <c r="DP274" s="42">
        <f t="shared" si="341"/>
        <v>0</v>
      </c>
      <c r="DQ274" s="42">
        <f t="shared" si="341"/>
        <v>0</v>
      </c>
      <c r="DR274" s="42">
        <f t="shared" si="341"/>
        <v>0</v>
      </c>
      <c r="DS274" s="42">
        <f t="shared" si="341"/>
        <v>0</v>
      </c>
      <c r="DT274" s="42">
        <f t="shared" si="341"/>
        <v>0</v>
      </c>
      <c r="DU274" s="42">
        <f t="shared" si="341"/>
        <v>0</v>
      </c>
      <c r="DV274" s="42">
        <f t="shared" si="341"/>
        <v>0</v>
      </c>
      <c r="DW274" s="42">
        <f t="shared" si="341"/>
        <v>0</v>
      </c>
      <c r="DX274" s="42">
        <f t="shared" si="341"/>
        <v>0</v>
      </c>
      <c r="DY274" s="42">
        <f t="shared" si="341"/>
        <v>0</v>
      </c>
      <c r="DZ274" s="42">
        <f t="shared" si="341"/>
        <v>0</v>
      </c>
      <c r="EA274" s="42">
        <f t="shared" ref="EA274:FX274" si="342">ROUND(EA265*EA42,2)</f>
        <v>0</v>
      </c>
      <c r="EB274" s="42">
        <f t="shared" si="342"/>
        <v>0</v>
      </c>
      <c r="EC274" s="42">
        <f t="shared" si="342"/>
        <v>0</v>
      </c>
      <c r="ED274" s="42">
        <f t="shared" si="342"/>
        <v>0</v>
      </c>
      <c r="EE274" s="42">
        <f t="shared" si="342"/>
        <v>0</v>
      </c>
      <c r="EF274" s="42">
        <f t="shared" si="342"/>
        <v>0</v>
      </c>
      <c r="EG274" s="42">
        <f t="shared" si="342"/>
        <v>0</v>
      </c>
      <c r="EH274" s="42">
        <f t="shared" si="342"/>
        <v>0</v>
      </c>
      <c r="EI274" s="42">
        <f t="shared" si="342"/>
        <v>0</v>
      </c>
      <c r="EJ274" s="42">
        <f t="shared" si="342"/>
        <v>0</v>
      </c>
      <c r="EK274" s="42">
        <f t="shared" si="342"/>
        <v>214590.92</v>
      </c>
      <c r="EL274" s="42">
        <f t="shared" si="342"/>
        <v>0</v>
      </c>
      <c r="EM274" s="42">
        <f t="shared" si="342"/>
        <v>0</v>
      </c>
      <c r="EN274" s="42">
        <f t="shared" si="342"/>
        <v>0</v>
      </c>
      <c r="EO274" s="42">
        <f t="shared" si="342"/>
        <v>0</v>
      </c>
      <c r="EP274" s="42">
        <f t="shared" si="342"/>
        <v>0</v>
      </c>
      <c r="EQ274" s="42">
        <f t="shared" si="342"/>
        <v>0</v>
      </c>
      <c r="ER274" s="42">
        <f t="shared" si="342"/>
        <v>0</v>
      </c>
      <c r="ES274" s="42">
        <f t="shared" si="342"/>
        <v>0</v>
      </c>
      <c r="ET274" s="42">
        <f t="shared" si="342"/>
        <v>0</v>
      </c>
      <c r="EU274" s="42">
        <f t="shared" si="342"/>
        <v>0</v>
      </c>
      <c r="EV274" s="42">
        <f t="shared" si="342"/>
        <v>0</v>
      </c>
      <c r="EW274" s="42">
        <f t="shared" si="342"/>
        <v>0</v>
      </c>
      <c r="EX274" s="42">
        <f t="shared" si="342"/>
        <v>0</v>
      </c>
      <c r="EY274" s="42">
        <f t="shared" si="342"/>
        <v>0</v>
      </c>
      <c r="EZ274" s="42">
        <f t="shared" si="342"/>
        <v>0</v>
      </c>
      <c r="FA274" s="42">
        <f t="shared" si="342"/>
        <v>0</v>
      </c>
      <c r="FB274" s="42">
        <f t="shared" si="342"/>
        <v>0</v>
      </c>
      <c r="FC274" s="42">
        <f t="shared" si="342"/>
        <v>0</v>
      </c>
      <c r="FD274" s="42">
        <f t="shared" si="342"/>
        <v>0</v>
      </c>
      <c r="FE274" s="42">
        <f t="shared" si="342"/>
        <v>0</v>
      </c>
      <c r="FF274" s="42">
        <f t="shared" si="342"/>
        <v>0</v>
      </c>
      <c r="FG274" s="42">
        <f t="shared" si="342"/>
        <v>0</v>
      </c>
      <c r="FH274" s="42">
        <f t="shared" si="342"/>
        <v>0</v>
      </c>
      <c r="FI274" s="42">
        <f t="shared" si="342"/>
        <v>0</v>
      </c>
      <c r="FJ274" s="42">
        <f t="shared" si="342"/>
        <v>0</v>
      </c>
      <c r="FK274" s="42">
        <f t="shared" si="342"/>
        <v>0</v>
      </c>
      <c r="FL274" s="42">
        <f t="shared" si="342"/>
        <v>0</v>
      </c>
      <c r="FM274" s="42">
        <f t="shared" si="342"/>
        <v>0</v>
      </c>
      <c r="FN274" s="42">
        <f t="shared" si="342"/>
        <v>0</v>
      </c>
      <c r="FO274" s="42">
        <f t="shared" si="342"/>
        <v>0</v>
      </c>
      <c r="FP274" s="42">
        <f t="shared" si="342"/>
        <v>0</v>
      </c>
      <c r="FQ274" s="42">
        <f t="shared" si="342"/>
        <v>0</v>
      </c>
      <c r="FR274" s="42">
        <f t="shared" si="342"/>
        <v>0</v>
      </c>
      <c r="FS274" s="42">
        <f t="shared" si="342"/>
        <v>0</v>
      </c>
      <c r="FT274" s="42">
        <f t="shared" si="342"/>
        <v>69725</v>
      </c>
      <c r="FU274" s="42">
        <f t="shared" si="342"/>
        <v>0</v>
      </c>
      <c r="FV274" s="42">
        <f t="shared" si="342"/>
        <v>0</v>
      </c>
      <c r="FW274" s="42">
        <f t="shared" si="342"/>
        <v>0</v>
      </c>
      <c r="FX274" s="42">
        <f t="shared" si="342"/>
        <v>0</v>
      </c>
      <c r="FY274" s="42"/>
      <c r="FZ274" s="129">
        <f>SUM(C274:FX274)</f>
        <v>683328.32000000007</v>
      </c>
      <c r="GA274" s="5"/>
      <c r="GB274" s="5"/>
      <c r="GC274" s="5"/>
      <c r="GD274" s="5"/>
      <c r="GE274" s="5"/>
      <c r="GF274" s="44"/>
      <c r="GG274" s="5"/>
      <c r="GH274" s="44"/>
      <c r="GI274" s="42"/>
      <c r="GJ274" s="42"/>
      <c r="GK274" s="42"/>
      <c r="GL274" s="5"/>
      <c r="GM274" s="5"/>
    </row>
    <row r="275" spans="1:195" x14ac:dyDescent="0.2">
      <c r="A275" s="44"/>
      <c r="B275" s="2" t="s">
        <v>631</v>
      </c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3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  <c r="DB275" s="42"/>
      <c r="DC275" s="42"/>
      <c r="DD275" s="42"/>
      <c r="DE275" s="42"/>
      <c r="DF275" s="42"/>
      <c r="DG275" s="42"/>
      <c r="DH275" s="42"/>
      <c r="DI275" s="42"/>
      <c r="DJ275" s="42"/>
      <c r="DK275" s="42"/>
      <c r="DL275" s="42"/>
      <c r="DM275" s="42"/>
      <c r="DN275" s="42"/>
      <c r="DO275" s="42"/>
      <c r="DP275" s="42"/>
      <c r="DQ275" s="42"/>
      <c r="DR275" s="42"/>
      <c r="DS275" s="42"/>
      <c r="DT275" s="42"/>
      <c r="DU275" s="42"/>
      <c r="DV275" s="42"/>
      <c r="DW275" s="42"/>
      <c r="DX275" s="42"/>
      <c r="DY275" s="42"/>
      <c r="DZ275" s="42"/>
      <c r="EA275" s="42"/>
      <c r="EB275" s="42"/>
      <c r="EC275" s="42"/>
      <c r="ED275" s="42"/>
      <c r="EE275" s="42"/>
      <c r="EF275" s="42"/>
      <c r="EG275" s="42"/>
      <c r="EH275" s="42"/>
      <c r="EI275" s="42"/>
      <c r="EJ275" s="42"/>
      <c r="EK275" s="42"/>
      <c r="EL275" s="42"/>
      <c r="EM275" s="42"/>
      <c r="EN275" s="42"/>
      <c r="EO275" s="42"/>
      <c r="EP275" s="42"/>
      <c r="EQ275" s="42"/>
      <c r="ER275" s="42"/>
      <c r="ES275" s="42"/>
      <c r="ET275" s="42"/>
      <c r="EU275" s="42"/>
      <c r="EV275" s="42"/>
      <c r="EW275" s="42"/>
      <c r="EX275" s="42"/>
      <c r="EY275" s="42"/>
      <c r="EZ275" s="42"/>
      <c r="FA275" s="42"/>
      <c r="FB275" s="42"/>
      <c r="FC275" s="42"/>
      <c r="FD275" s="42"/>
      <c r="FE275" s="42"/>
      <c r="FF275" s="42"/>
      <c r="FG275" s="42"/>
      <c r="FH275" s="42"/>
      <c r="FI275" s="42"/>
      <c r="FJ275" s="42"/>
      <c r="FK275" s="42"/>
      <c r="FL275" s="42"/>
      <c r="FM275" s="42"/>
      <c r="FN275" s="42"/>
      <c r="FO275" s="42"/>
      <c r="FP275" s="42"/>
      <c r="FQ275" s="42"/>
      <c r="FR275" s="42"/>
      <c r="FS275" s="42"/>
      <c r="FT275" s="42"/>
      <c r="FU275" s="42"/>
      <c r="FV275" s="42"/>
      <c r="FW275" s="42"/>
      <c r="FX275" s="42"/>
      <c r="FY275" s="116"/>
      <c r="FZ275" s="42"/>
      <c r="GA275" s="42"/>
      <c r="GB275" s="5"/>
      <c r="GC275" s="5"/>
      <c r="GD275" s="5"/>
      <c r="GE275" s="5"/>
      <c r="GF275" s="44"/>
      <c r="GG275" s="5"/>
      <c r="GH275" s="44"/>
      <c r="GI275" s="42"/>
      <c r="GJ275" s="42"/>
      <c r="GK275" s="42"/>
      <c r="GL275" s="5"/>
      <c r="GM275" s="5"/>
    </row>
    <row r="276" spans="1:195" x14ac:dyDescent="0.2">
      <c r="A276" s="3" t="s">
        <v>632</v>
      </c>
      <c r="B276" s="2" t="s">
        <v>633</v>
      </c>
      <c r="C276" s="42">
        <f t="shared" ref="C276:BN276" si="343">ROUND(C269/C101,2)</f>
        <v>7828.46</v>
      </c>
      <c r="D276" s="42">
        <f t="shared" si="343"/>
        <v>7500.91</v>
      </c>
      <c r="E276" s="42">
        <f t="shared" si="343"/>
        <v>8182.74</v>
      </c>
      <c r="F276" s="42">
        <f t="shared" si="343"/>
        <v>7416.97</v>
      </c>
      <c r="G276" s="42">
        <f t="shared" si="343"/>
        <v>7949.65</v>
      </c>
      <c r="H276" s="42">
        <f t="shared" si="343"/>
        <v>7947.47</v>
      </c>
      <c r="I276" s="42">
        <f t="shared" si="343"/>
        <v>8020.12</v>
      </c>
      <c r="J276" s="42">
        <f t="shared" si="343"/>
        <v>7631.01</v>
      </c>
      <c r="K276" s="42">
        <f t="shared" si="343"/>
        <v>10175.19</v>
      </c>
      <c r="L276" s="42">
        <f t="shared" si="343"/>
        <v>7917.6</v>
      </c>
      <c r="M276" s="42">
        <f t="shared" si="343"/>
        <v>8995.51</v>
      </c>
      <c r="N276" s="42">
        <f t="shared" si="343"/>
        <v>7634.71</v>
      </c>
      <c r="O276" s="42">
        <f t="shared" si="343"/>
        <v>7428.66</v>
      </c>
      <c r="P276" s="42">
        <f t="shared" si="343"/>
        <v>14383.47</v>
      </c>
      <c r="Q276" s="42">
        <f t="shared" si="343"/>
        <v>8043.1</v>
      </c>
      <c r="R276" s="42">
        <f t="shared" si="343"/>
        <v>8549.0400000000009</v>
      </c>
      <c r="S276" s="42">
        <f t="shared" si="343"/>
        <v>7804.2</v>
      </c>
      <c r="T276" s="42">
        <f t="shared" si="343"/>
        <v>13148.34</v>
      </c>
      <c r="U276" s="42">
        <f t="shared" si="343"/>
        <v>15215</v>
      </c>
      <c r="V276" s="42">
        <f t="shared" si="343"/>
        <v>10364.07</v>
      </c>
      <c r="W276" s="43">
        <f t="shared" si="343"/>
        <v>8808.66</v>
      </c>
      <c r="X276" s="42">
        <f t="shared" si="343"/>
        <v>15363.9</v>
      </c>
      <c r="Y276" s="42">
        <f t="shared" si="343"/>
        <v>8274.2199999999993</v>
      </c>
      <c r="Z276" s="42">
        <f t="shared" si="343"/>
        <v>10234.76</v>
      </c>
      <c r="AA276" s="42">
        <f t="shared" si="343"/>
        <v>7551.32</v>
      </c>
      <c r="AB276" s="42">
        <f t="shared" si="343"/>
        <v>7601.83</v>
      </c>
      <c r="AC276" s="42">
        <f t="shared" si="343"/>
        <v>7946.36</v>
      </c>
      <c r="AD276" s="42">
        <f t="shared" si="343"/>
        <v>7658.02</v>
      </c>
      <c r="AE276" s="42">
        <f t="shared" si="343"/>
        <v>13704.17</v>
      </c>
      <c r="AF276" s="42">
        <f t="shared" si="343"/>
        <v>12831.85</v>
      </c>
      <c r="AG276" s="42">
        <f t="shared" si="343"/>
        <v>8114.58</v>
      </c>
      <c r="AH276" s="42">
        <f t="shared" si="343"/>
        <v>7636.05</v>
      </c>
      <c r="AI276" s="42">
        <f t="shared" si="343"/>
        <v>9616.1200000000008</v>
      </c>
      <c r="AJ276" s="42">
        <f t="shared" si="343"/>
        <v>11448.41</v>
      </c>
      <c r="AK276" s="42">
        <f t="shared" si="343"/>
        <v>12103.49</v>
      </c>
      <c r="AL276" s="42">
        <f t="shared" si="343"/>
        <v>10942.67</v>
      </c>
      <c r="AM276" s="42">
        <f t="shared" si="343"/>
        <v>8423.49</v>
      </c>
      <c r="AN276" s="42">
        <f t="shared" si="343"/>
        <v>8774.34</v>
      </c>
      <c r="AO276" s="42">
        <f t="shared" si="343"/>
        <v>7340.19</v>
      </c>
      <c r="AP276" s="42">
        <f t="shared" si="343"/>
        <v>8173.71</v>
      </c>
      <c r="AQ276" s="42">
        <f t="shared" si="343"/>
        <v>10877.3</v>
      </c>
      <c r="AR276" s="42">
        <f t="shared" si="343"/>
        <v>7416.82</v>
      </c>
      <c r="AS276" s="42">
        <f t="shared" si="343"/>
        <v>8019.96</v>
      </c>
      <c r="AT276" s="42">
        <f t="shared" si="343"/>
        <v>7562.37</v>
      </c>
      <c r="AU276" s="42">
        <f t="shared" si="343"/>
        <v>10017.27</v>
      </c>
      <c r="AV276" s="42">
        <f t="shared" si="343"/>
        <v>10568.35</v>
      </c>
      <c r="AW276" s="42">
        <f t="shared" si="343"/>
        <v>12457.32</v>
      </c>
      <c r="AX276" s="42">
        <f t="shared" si="343"/>
        <v>16906.45</v>
      </c>
      <c r="AY276" s="42">
        <f t="shared" si="343"/>
        <v>8685.5300000000007</v>
      </c>
      <c r="AZ276" s="42">
        <f t="shared" si="343"/>
        <v>7796.61</v>
      </c>
      <c r="BA276" s="42">
        <f t="shared" si="343"/>
        <v>7324.72</v>
      </c>
      <c r="BB276" s="42">
        <f t="shared" si="343"/>
        <v>7324.83</v>
      </c>
      <c r="BC276" s="42">
        <f t="shared" si="343"/>
        <v>7562.58</v>
      </c>
      <c r="BD276" s="42">
        <f t="shared" si="343"/>
        <v>7324.83</v>
      </c>
      <c r="BE276" s="42">
        <f t="shared" si="343"/>
        <v>7793.64</v>
      </c>
      <c r="BF276" s="42">
        <f t="shared" si="343"/>
        <v>7324.43</v>
      </c>
      <c r="BG276" s="42">
        <f t="shared" si="343"/>
        <v>8262.43</v>
      </c>
      <c r="BH276" s="42">
        <f t="shared" si="343"/>
        <v>8405.91</v>
      </c>
      <c r="BI276" s="42">
        <f t="shared" si="343"/>
        <v>12396.82</v>
      </c>
      <c r="BJ276" s="42">
        <f t="shared" si="343"/>
        <v>7324.83</v>
      </c>
      <c r="BK276" s="42">
        <f t="shared" si="343"/>
        <v>7316.93</v>
      </c>
      <c r="BL276" s="42">
        <f t="shared" si="343"/>
        <v>12562.08</v>
      </c>
      <c r="BM276" s="42">
        <f t="shared" si="343"/>
        <v>10592.43</v>
      </c>
      <c r="BN276" s="42">
        <f t="shared" si="343"/>
        <v>7324.83</v>
      </c>
      <c r="BO276" s="42">
        <f t="shared" ref="BO276:DZ276" si="344">ROUND(BO269/BO101,2)</f>
        <v>7455.31</v>
      </c>
      <c r="BP276" s="42">
        <f t="shared" si="344"/>
        <v>12173.38</v>
      </c>
      <c r="BQ276" s="42">
        <f t="shared" si="344"/>
        <v>7985.64</v>
      </c>
      <c r="BR276" s="42">
        <f t="shared" si="344"/>
        <v>7429.88</v>
      </c>
      <c r="BS276" s="42">
        <f t="shared" si="344"/>
        <v>8036.14</v>
      </c>
      <c r="BT276" s="42">
        <f t="shared" si="344"/>
        <v>10306.9</v>
      </c>
      <c r="BU276" s="42">
        <f t="shared" si="344"/>
        <v>9203.61</v>
      </c>
      <c r="BV276" s="42">
        <f t="shared" si="344"/>
        <v>7698.97</v>
      </c>
      <c r="BW276" s="42">
        <f t="shared" si="344"/>
        <v>7696.33</v>
      </c>
      <c r="BX276" s="42">
        <f t="shared" si="344"/>
        <v>15921.65</v>
      </c>
      <c r="BY276" s="42">
        <f t="shared" si="344"/>
        <v>8405.2199999999993</v>
      </c>
      <c r="BZ276" s="42">
        <f t="shared" si="344"/>
        <v>11197.15</v>
      </c>
      <c r="CA276" s="42">
        <f t="shared" si="344"/>
        <v>13039.78</v>
      </c>
      <c r="CB276" s="42">
        <f t="shared" si="344"/>
        <v>7528.7</v>
      </c>
      <c r="CC276" s="42">
        <f t="shared" si="344"/>
        <v>12284.19</v>
      </c>
      <c r="CD276" s="42">
        <f t="shared" si="344"/>
        <v>14481.94</v>
      </c>
      <c r="CE276" s="42">
        <f t="shared" si="344"/>
        <v>13001.07</v>
      </c>
      <c r="CF276" s="42">
        <f t="shared" si="344"/>
        <v>13278.53</v>
      </c>
      <c r="CG276" s="42">
        <f t="shared" si="344"/>
        <v>12482.31</v>
      </c>
      <c r="CH276" s="42">
        <f t="shared" si="344"/>
        <v>14025.92</v>
      </c>
      <c r="CI276" s="42">
        <f t="shared" si="344"/>
        <v>7739.47</v>
      </c>
      <c r="CJ276" s="42">
        <f t="shared" si="344"/>
        <v>8225</v>
      </c>
      <c r="CK276" s="42">
        <f t="shared" si="344"/>
        <v>7563.06</v>
      </c>
      <c r="CL276" s="42">
        <f t="shared" si="344"/>
        <v>7966.72</v>
      </c>
      <c r="CM276" s="42">
        <f t="shared" si="344"/>
        <v>8625.83</v>
      </c>
      <c r="CN276" s="42">
        <f t="shared" si="344"/>
        <v>7318.37</v>
      </c>
      <c r="CO276" s="42">
        <f t="shared" si="344"/>
        <v>7324.09</v>
      </c>
      <c r="CP276" s="42">
        <f t="shared" si="344"/>
        <v>8033.86</v>
      </c>
      <c r="CQ276" s="42">
        <f t="shared" si="344"/>
        <v>7792.13</v>
      </c>
      <c r="CR276" s="42">
        <f t="shared" si="344"/>
        <v>12312.3</v>
      </c>
      <c r="CS276" s="42">
        <f t="shared" si="344"/>
        <v>9330.9</v>
      </c>
      <c r="CT276" s="42">
        <f t="shared" si="344"/>
        <v>14628.51</v>
      </c>
      <c r="CU276" s="42">
        <f t="shared" si="344"/>
        <v>7207.46</v>
      </c>
      <c r="CV276" s="42">
        <f t="shared" si="344"/>
        <v>14633.03</v>
      </c>
      <c r="CW276" s="42">
        <f t="shared" si="344"/>
        <v>13070.92</v>
      </c>
      <c r="CX276" s="42">
        <f t="shared" si="344"/>
        <v>8583.7999999999993</v>
      </c>
      <c r="CY276" s="42">
        <f t="shared" si="344"/>
        <v>9073.6200000000008</v>
      </c>
      <c r="CZ276" s="42">
        <f t="shared" si="344"/>
        <v>7354.3</v>
      </c>
      <c r="DA276" s="42">
        <f t="shared" si="344"/>
        <v>12263.95</v>
      </c>
      <c r="DB276" s="42">
        <f t="shared" si="344"/>
        <v>10009.700000000001</v>
      </c>
      <c r="DC276" s="42">
        <f t="shared" si="344"/>
        <v>12666.89</v>
      </c>
      <c r="DD276" s="42">
        <f t="shared" si="344"/>
        <v>14323.99</v>
      </c>
      <c r="DE276" s="42">
        <f t="shared" si="344"/>
        <v>8336.5400000000009</v>
      </c>
      <c r="DF276" s="42">
        <f t="shared" si="344"/>
        <v>7324.74</v>
      </c>
      <c r="DG276" s="42">
        <f t="shared" si="344"/>
        <v>15208.67</v>
      </c>
      <c r="DH276" s="42">
        <f t="shared" si="344"/>
        <v>7324.83</v>
      </c>
      <c r="DI276" s="42">
        <f t="shared" si="344"/>
        <v>7336.32</v>
      </c>
      <c r="DJ276" s="42">
        <f t="shared" si="344"/>
        <v>8141.56</v>
      </c>
      <c r="DK276" s="42">
        <f t="shared" si="344"/>
        <v>9447.1</v>
      </c>
      <c r="DL276" s="42">
        <f t="shared" si="344"/>
        <v>7653.29</v>
      </c>
      <c r="DM276" s="42">
        <f t="shared" si="344"/>
        <v>10949.36</v>
      </c>
      <c r="DN276" s="42">
        <f t="shared" si="344"/>
        <v>7897.79</v>
      </c>
      <c r="DO276" s="42">
        <f t="shared" si="344"/>
        <v>7702.39</v>
      </c>
      <c r="DP276" s="42">
        <f t="shared" si="344"/>
        <v>12705.47</v>
      </c>
      <c r="DQ276" s="42">
        <f t="shared" si="344"/>
        <v>8662.85</v>
      </c>
      <c r="DR276" s="42">
        <f t="shared" si="344"/>
        <v>8037.17</v>
      </c>
      <c r="DS276" s="42">
        <f t="shared" si="344"/>
        <v>8330.2800000000007</v>
      </c>
      <c r="DT276" s="42">
        <f t="shared" si="344"/>
        <v>13598.25</v>
      </c>
      <c r="DU276" s="42">
        <f t="shared" si="344"/>
        <v>8880.0300000000007</v>
      </c>
      <c r="DV276" s="42">
        <f t="shared" si="344"/>
        <v>12195.67</v>
      </c>
      <c r="DW276" s="42">
        <f t="shared" si="344"/>
        <v>9533.89</v>
      </c>
      <c r="DX276" s="42">
        <f t="shared" si="344"/>
        <v>13831.69</v>
      </c>
      <c r="DY276" s="42">
        <f t="shared" si="344"/>
        <v>10802.4</v>
      </c>
      <c r="DZ276" s="42">
        <f t="shared" si="344"/>
        <v>8075.23</v>
      </c>
      <c r="EA276" s="42">
        <f t="shared" ref="EA276:FX276" si="345">ROUND(EA269/EA101,2)</f>
        <v>8772.26</v>
      </c>
      <c r="EB276" s="42">
        <f t="shared" si="345"/>
        <v>8102.9</v>
      </c>
      <c r="EC276" s="42">
        <f t="shared" si="345"/>
        <v>9728.93</v>
      </c>
      <c r="ED276" s="42">
        <f t="shared" si="345"/>
        <v>9986.7099999999991</v>
      </c>
      <c r="EE276" s="42">
        <f t="shared" si="345"/>
        <v>11526.96</v>
      </c>
      <c r="EF276" s="42">
        <f t="shared" si="345"/>
        <v>7674.03</v>
      </c>
      <c r="EG276" s="42">
        <f t="shared" si="345"/>
        <v>10040.16</v>
      </c>
      <c r="EH276" s="42">
        <f t="shared" si="345"/>
        <v>11316.2</v>
      </c>
      <c r="EI276" s="42">
        <f t="shared" si="345"/>
        <v>7646.92</v>
      </c>
      <c r="EJ276" s="42">
        <f t="shared" si="345"/>
        <v>7324.83</v>
      </c>
      <c r="EK276" s="42">
        <f t="shared" si="345"/>
        <v>7979.41</v>
      </c>
      <c r="EL276" s="42">
        <f t="shared" si="345"/>
        <v>8068.75</v>
      </c>
      <c r="EM276" s="42">
        <f t="shared" si="345"/>
        <v>8306.4699999999993</v>
      </c>
      <c r="EN276" s="42">
        <f t="shared" si="345"/>
        <v>7875.81</v>
      </c>
      <c r="EO276" s="42">
        <f t="shared" si="345"/>
        <v>8174.65</v>
      </c>
      <c r="EP276" s="42">
        <f t="shared" si="345"/>
        <v>9907.08</v>
      </c>
      <c r="EQ276" s="42">
        <f t="shared" si="345"/>
        <v>7711.58</v>
      </c>
      <c r="ER276" s="42">
        <f t="shared" si="345"/>
        <v>9968.36</v>
      </c>
      <c r="ES276" s="42">
        <f t="shared" si="345"/>
        <v>14371.48</v>
      </c>
      <c r="ET276" s="42">
        <f t="shared" si="345"/>
        <v>13698.51</v>
      </c>
      <c r="EU276" s="42">
        <f t="shared" si="345"/>
        <v>8747.52</v>
      </c>
      <c r="EV276" s="42">
        <f t="shared" si="345"/>
        <v>16539.419999999998</v>
      </c>
      <c r="EW276" s="42">
        <f t="shared" si="345"/>
        <v>10483.32</v>
      </c>
      <c r="EX276" s="42">
        <f t="shared" si="345"/>
        <v>11767.36</v>
      </c>
      <c r="EY276" s="42">
        <f t="shared" si="345"/>
        <v>7459.04</v>
      </c>
      <c r="EZ276" s="42">
        <f t="shared" si="345"/>
        <v>14225.7</v>
      </c>
      <c r="FA276" s="42">
        <f t="shared" si="345"/>
        <v>8030.65</v>
      </c>
      <c r="FB276" s="42">
        <f t="shared" si="345"/>
        <v>9339.1299999999992</v>
      </c>
      <c r="FC276" s="42">
        <f t="shared" si="345"/>
        <v>7372.17</v>
      </c>
      <c r="FD276" s="42">
        <f t="shared" si="345"/>
        <v>9449.7800000000007</v>
      </c>
      <c r="FE276" s="42">
        <f t="shared" si="345"/>
        <v>14579.24</v>
      </c>
      <c r="FF276" s="42">
        <f t="shared" si="345"/>
        <v>12649.71</v>
      </c>
      <c r="FG276" s="42">
        <f t="shared" si="345"/>
        <v>14471.62</v>
      </c>
      <c r="FH276" s="42">
        <f t="shared" si="345"/>
        <v>14682.25</v>
      </c>
      <c r="FI276" s="42">
        <f t="shared" si="345"/>
        <v>7755.91</v>
      </c>
      <c r="FJ276" s="42">
        <f t="shared" si="345"/>
        <v>7450.67</v>
      </c>
      <c r="FK276" s="42">
        <f t="shared" si="345"/>
        <v>7538.15</v>
      </c>
      <c r="FL276" s="42">
        <f t="shared" si="345"/>
        <v>7324.83</v>
      </c>
      <c r="FM276" s="42">
        <f t="shared" si="345"/>
        <v>7324.83</v>
      </c>
      <c r="FN276" s="42">
        <f t="shared" si="345"/>
        <v>7534.59</v>
      </c>
      <c r="FO276" s="42">
        <f t="shared" si="345"/>
        <v>7739.98</v>
      </c>
      <c r="FP276" s="42">
        <f t="shared" si="345"/>
        <v>7943.19</v>
      </c>
      <c r="FQ276" s="42">
        <f t="shared" si="345"/>
        <v>8138.19</v>
      </c>
      <c r="FR276" s="42">
        <f t="shared" si="345"/>
        <v>13530.47</v>
      </c>
      <c r="FS276" s="42">
        <f t="shared" si="345"/>
        <v>12839.34</v>
      </c>
      <c r="FT276" s="42">
        <f t="shared" si="345"/>
        <v>15072.8</v>
      </c>
      <c r="FU276" s="42">
        <f t="shared" si="345"/>
        <v>8625.4</v>
      </c>
      <c r="FV276" s="42">
        <f t="shared" si="345"/>
        <v>8206.41</v>
      </c>
      <c r="FW276" s="42">
        <f t="shared" si="345"/>
        <v>13687.45</v>
      </c>
      <c r="FX276" s="42">
        <f t="shared" si="345"/>
        <v>15772.84</v>
      </c>
      <c r="FY276" s="42"/>
      <c r="FZ276" s="42">
        <f>ROUND(FZ269/FZ101,2)</f>
        <v>7716.51</v>
      </c>
      <c r="GA276" s="42"/>
      <c r="GB276" s="42"/>
      <c r="GC276" s="44"/>
      <c r="GD276" s="42"/>
      <c r="GE276" s="5"/>
      <c r="GF276" s="44"/>
      <c r="GG276" s="5"/>
      <c r="GH276" s="44"/>
      <c r="GI276" s="42"/>
      <c r="GJ276" s="5"/>
      <c r="GK276" s="5"/>
      <c r="GL276" s="5"/>
      <c r="GM276" s="5"/>
    </row>
    <row r="277" spans="1:195" x14ac:dyDescent="0.2">
      <c r="A277" s="44"/>
      <c r="B277" s="2" t="s">
        <v>634</v>
      </c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3">
        <f>(W269-W166)/W96</f>
        <v>13287.086156351792</v>
      </c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>
        <f>(AM269-AM166)/(AM96)</f>
        <v>8423.4885149347901</v>
      </c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131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  <c r="DB277" s="42"/>
      <c r="DC277" s="42"/>
      <c r="DD277" s="42"/>
      <c r="DE277" s="42"/>
      <c r="DF277" s="42"/>
      <c r="DG277" s="42"/>
      <c r="DH277" s="42"/>
      <c r="DI277" s="42"/>
      <c r="DJ277" s="42"/>
      <c r="DK277" s="42"/>
      <c r="DL277" s="42"/>
      <c r="DM277" s="42"/>
      <c r="DN277" s="42"/>
      <c r="DO277" s="42"/>
      <c r="DP277" s="42"/>
      <c r="DQ277" s="42"/>
      <c r="DR277" s="42"/>
      <c r="DS277" s="42"/>
      <c r="DT277" s="42"/>
      <c r="DU277" s="42"/>
      <c r="DV277" s="42"/>
      <c r="DW277" s="42"/>
      <c r="DX277" s="42"/>
      <c r="DY277" s="42"/>
      <c r="DZ277" s="42"/>
      <c r="EA277" s="42"/>
      <c r="EB277" s="42"/>
      <c r="EC277" s="42"/>
      <c r="ED277" s="42"/>
      <c r="EE277" s="42"/>
      <c r="EF277" s="42"/>
      <c r="EG277" s="42"/>
      <c r="EH277" s="42"/>
      <c r="EI277" s="42"/>
      <c r="EJ277" s="42"/>
      <c r="EK277" s="42"/>
      <c r="EL277" s="42"/>
      <c r="EM277" s="42"/>
      <c r="EN277" s="42"/>
      <c r="EO277" s="42"/>
      <c r="EP277" s="42"/>
      <c r="EQ277" s="42"/>
      <c r="ER277" s="42"/>
      <c r="ES277" s="42"/>
      <c r="ET277" s="42"/>
      <c r="EU277" s="42"/>
      <c r="EV277" s="42"/>
      <c r="EW277" s="42"/>
      <c r="EX277" s="42"/>
      <c r="EY277" s="42"/>
      <c r="EZ277" s="42"/>
      <c r="FA277" s="42"/>
      <c r="FB277" s="42"/>
      <c r="FC277" s="42"/>
      <c r="FD277" s="42"/>
      <c r="FE277" s="42"/>
      <c r="FF277" s="42"/>
      <c r="FG277" s="42"/>
      <c r="FH277" s="42"/>
      <c r="FI277" s="42"/>
      <c r="FJ277" s="42"/>
      <c r="FK277" s="42"/>
      <c r="FL277" s="42"/>
      <c r="FM277" s="42"/>
      <c r="FN277" s="42"/>
      <c r="FO277" s="42"/>
      <c r="FP277" s="42"/>
      <c r="FQ277" s="42"/>
      <c r="FR277" s="42"/>
      <c r="FS277" s="42"/>
      <c r="FT277" s="42"/>
      <c r="FU277" s="42"/>
      <c r="FV277" s="42"/>
      <c r="FW277" s="42"/>
      <c r="FX277" s="42"/>
      <c r="FY277" s="42"/>
      <c r="FZ277" s="42"/>
      <c r="GA277" s="42"/>
      <c r="GB277" s="42"/>
      <c r="GC277" s="44"/>
      <c r="GD277" s="42"/>
      <c r="GE277" s="44"/>
      <c r="GF277" s="44"/>
      <c r="GG277" s="5"/>
      <c r="GH277" s="5"/>
      <c r="GI277" s="42"/>
      <c r="GJ277" s="42"/>
      <c r="GK277" s="42"/>
      <c r="GL277" s="42"/>
      <c r="GM277" s="42"/>
    </row>
    <row r="278" spans="1:195" x14ac:dyDescent="0.2">
      <c r="A278" s="3"/>
      <c r="B278" s="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  <c r="DB278" s="42"/>
      <c r="DC278" s="42"/>
      <c r="DD278" s="42"/>
      <c r="DE278" s="42"/>
      <c r="DF278" s="42"/>
      <c r="DG278" s="42"/>
      <c r="DH278" s="42"/>
      <c r="DI278" s="42"/>
      <c r="DJ278" s="42"/>
      <c r="DK278" s="42"/>
      <c r="DL278" s="42"/>
      <c r="DM278" s="42"/>
      <c r="DN278" s="42"/>
      <c r="DO278" s="42"/>
      <c r="DP278" s="42"/>
      <c r="DQ278" s="42"/>
      <c r="DR278" s="42"/>
      <c r="DS278" s="42"/>
      <c r="DT278" s="42"/>
      <c r="DU278" s="42"/>
      <c r="DV278" s="42"/>
      <c r="DW278" s="42"/>
      <c r="DX278" s="42"/>
      <c r="DY278" s="42"/>
      <c r="DZ278" s="42"/>
      <c r="EA278" s="42"/>
      <c r="EB278" s="42"/>
      <c r="EC278" s="42"/>
      <c r="ED278" s="42"/>
      <c r="EE278" s="42"/>
      <c r="EF278" s="42"/>
      <c r="EG278" s="42"/>
      <c r="EH278" s="42"/>
      <c r="EI278" s="42"/>
      <c r="EJ278" s="42"/>
      <c r="EK278" s="42"/>
      <c r="EL278" s="42"/>
      <c r="EM278" s="42"/>
      <c r="EN278" s="42"/>
      <c r="EO278" s="42"/>
      <c r="EP278" s="42"/>
      <c r="EQ278" s="42"/>
      <c r="ER278" s="42"/>
      <c r="ES278" s="42"/>
      <c r="ET278" s="42"/>
      <c r="EU278" s="42"/>
      <c r="EV278" s="42"/>
      <c r="EW278" s="42"/>
      <c r="EX278" s="42"/>
      <c r="EY278" s="42"/>
      <c r="EZ278" s="42"/>
      <c r="FA278" s="42"/>
      <c r="FB278" s="42"/>
      <c r="FC278" s="42"/>
      <c r="FD278" s="42"/>
      <c r="FE278" s="42"/>
      <c r="FF278" s="42"/>
      <c r="FG278" s="42"/>
      <c r="FH278" s="42"/>
      <c r="FI278" s="42"/>
      <c r="FJ278" s="42"/>
      <c r="FK278" s="42"/>
      <c r="FL278" s="42"/>
      <c r="FM278" s="42"/>
      <c r="FN278" s="42"/>
      <c r="FO278" s="42"/>
      <c r="FP278" s="42"/>
      <c r="FQ278" s="42"/>
      <c r="FR278" s="42"/>
      <c r="FS278" s="42"/>
      <c r="FT278" s="42"/>
      <c r="FU278" s="42"/>
      <c r="FV278" s="42"/>
      <c r="FW278" s="42"/>
      <c r="FX278" s="42"/>
      <c r="FY278" s="42"/>
      <c r="FZ278" s="42"/>
      <c r="GA278" s="42"/>
      <c r="GB278" s="42"/>
      <c r="GC278" s="44"/>
      <c r="GD278" s="42"/>
      <c r="GE278" s="5"/>
      <c r="GF278" s="5"/>
      <c r="GG278" s="5"/>
      <c r="GH278" s="42"/>
      <c r="GI278" s="42"/>
      <c r="GJ278" s="42"/>
      <c r="GK278" s="42"/>
      <c r="GL278" s="42"/>
      <c r="GM278" s="42"/>
    </row>
    <row r="279" spans="1:195" ht="15.75" x14ac:dyDescent="0.25">
      <c r="A279" s="3" t="s">
        <v>635</v>
      </c>
      <c r="B279" s="41" t="s">
        <v>636</v>
      </c>
      <c r="C279" s="42">
        <f t="shared" ref="C279:BN279" si="346">IF(((C272*-1)&gt;(C269*$GE$270)),-C272,(C269*$GE$270))</f>
        <v>-9569186.2526602726</v>
      </c>
      <c r="D279" s="42">
        <f t="shared" si="346"/>
        <v>-52358361.311166711</v>
      </c>
      <c r="E279" s="42">
        <f t="shared" si="346"/>
        <v>-9820776.6330821756</v>
      </c>
      <c r="F279" s="42">
        <f t="shared" si="346"/>
        <v>-19154949.943959646</v>
      </c>
      <c r="G279" s="42">
        <f t="shared" si="346"/>
        <v>-1313988.4727317686</v>
      </c>
      <c r="H279" s="42">
        <f t="shared" si="346"/>
        <v>-1212589.5277698745</v>
      </c>
      <c r="I279" s="42">
        <f t="shared" si="346"/>
        <v>-16285924.686333574</v>
      </c>
      <c r="J279" s="42">
        <f t="shared" si="346"/>
        <v>-2560465.681064989</v>
      </c>
      <c r="K279" s="42">
        <f t="shared" si="346"/>
        <v>-484035.78459262848</v>
      </c>
      <c r="L279" s="42">
        <f t="shared" si="346"/>
        <v>-3618487.7632161668</v>
      </c>
      <c r="M279" s="42">
        <f t="shared" si="346"/>
        <v>-2129023.8581240424</v>
      </c>
      <c r="N279" s="42">
        <f t="shared" si="346"/>
        <v>-61966641.427098095</v>
      </c>
      <c r="O279" s="42">
        <f t="shared" si="346"/>
        <v>-17791090.422817286</v>
      </c>
      <c r="P279" s="42">
        <f t="shared" si="346"/>
        <v>-375444.08737492608</v>
      </c>
      <c r="Q279" s="42">
        <f t="shared" si="346"/>
        <v>-48018969.997042559</v>
      </c>
      <c r="R279" s="42">
        <f t="shared" si="346"/>
        <v>-713340.22898392845</v>
      </c>
      <c r="S279" s="42">
        <f t="shared" si="346"/>
        <v>-1820568.4451915366</v>
      </c>
      <c r="T279" s="42">
        <f t="shared" si="346"/>
        <v>-304905.73237103707</v>
      </c>
      <c r="U279" s="42">
        <f t="shared" si="346"/>
        <v>-147890.27813918138</v>
      </c>
      <c r="V279" s="42">
        <f t="shared" si="346"/>
        <v>-447488.1585521723</v>
      </c>
      <c r="W279" s="42">
        <f t="shared" si="346"/>
        <v>-308176.91318126908</v>
      </c>
      <c r="X279" s="42">
        <f t="shared" si="346"/>
        <v>-116206.40011620765</v>
      </c>
      <c r="Y279" s="42">
        <f t="shared" si="346"/>
        <v>-692805.96448283317</v>
      </c>
      <c r="Z279" s="42">
        <f t="shared" si="346"/>
        <v>-435316.63364439638</v>
      </c>
      <c r="AA279" s="42">
        <f t="shared" si="346"/>
        <v>-33063349.021079227</v>
      </c>
      <c r="AB279" s="42">
        <f t="shared" si="346"/>
        <v>-34912305.737887464</v>
      </c>
      <c r="AC279" s="42">
        <f t="shared" si="346"/>
        <v>-1180067.0655104793</v>
      </c>
      <c r="AD279" s="42">
        <f t="shared" si="346"/>
        <v>-1338495.3098636786</v>
      </c>
      <c r="AE279" s="42">
        <f t="shared" si="346"/>
        <v>-243914.99332252162</v>
      </c>
      <c r="AF279" s="42">
        <f t="shared" si="346"/>
        <v>-358690.48286598484</v>
      </c>
      <c r="AG279" s="42">
        <f t="shared" si="346"/>
        <v>-248.86000000036438</v>
      </c>
      <c r="AH279" s="42">
        <f t="shared" si="346"/>
        <v>-1276777.398387881</v>
      </c>
      <c r="AI279" s="42">
        <f t="shared" si="346"/>
        <v>-512377.11361898371</v>
      </c>
      <c r="AJ279" s="42">
        <f t="shared" si="346"/>
        <v>-442720.33949632285</v>
      </c>
      <c r="AK279" s="42">
        <f t="shared" si="346"/>
        <v>-414294.02619660954</v>
      </c>
      <c r="AL279" s="42">
        <f t="shared" si="346"/>
        <v>-470181.18355862628</v>
      </c>
      <c r="AM279" s="42">
        <f t="shared" si="346"/>
        <v>-644438.95859822165</v>
      </c>
      <c r="AN279" s="42">
        <f t="shared" si="346"/>
        <v>-602514.97370663588</v>
      </c>
      <c r="AO279" s="42">
        <f t="shared" si="346"/>
        <v>-5947302.8488123044</v>
      </c>
      <c r="AP279" s="42">
        <f t="shared" si="346"/>
        <v>-101614732.21417174</v>
      </c>
      <c r="AQ279" s="42">
        <f t="shared" si="346"/>
        <v>-465972.11811644235</v>
      </c>
      <c r="AR279" s="42">
        <f t="shared" si="346"/>
        <v>-73045508.714094386</v>
      </c>
      <c r="AS279" s="42">
        <f t="shared" si="346"/>
        <v>-8105429.4167767884</v>
      </c>
      <c r="AT279" s="42">
        <f t="shared" si="346"/>
        <v>-3069380.4173630443</v>
      </c>
      <c r="AU279" s="42">
        <f t="shared" si="346"/>
        <v>-571151.27408239641</v>
      </c>
      <c r="AV279" s="42">
        <f t="shared" si="346"/>
        <v>-507670.61603743414</v>
      </c>
      <c r="AW279" s="42">
        <f t="shared" si="346"/>
        <v>-429613.06707555236</v>
      </c>
      <c r="AX279" s="42">
        <f t="shared" si="346"/>
        <v>-109916.91695863671</v>
      </c>
      <c r="AY279" s="42">
        <f t="shared" si="346"/>
        <v>-793218.33132978471</v>
      </c>
      <c r="AZ279" s="42">
        <f t="shared" si="346"/>
        <v>-13044882.972768407</v>
      </c>
      <c r="BA279" s="42">
        <f t="shared" si="346"/>
        <v>-10213274.379364355</v>
      </c>
      <c r="BB279" s="42">
        <f t="shared" si="346"/>
        <v>-8631289.6251627095</v>
      </c>
      <c r="BC279" s="42">
        <f t="shared" si="346"/>
        <v>-36851601.298912659</v>
      </c>
      <c r="BD279" s="42">
        <f t="shared" si="346"/>
        <v>-5163591.2497728998</v>
      </c>
      <c r="BE279" s="42">
        <f t="shared" si="346"/>
        <v>-1793145.8809851361</v>
      </c>
      <c r="BF279" s="42">
        <f t="shared" si="346"/>
        <v>-26781178.849626027</v>
      </c>
      <c r="BG279" s="42">
        <f t="shared" si="346"/>
        <v>-1265431.5706317297</v>
      </c>
      <c r="BH279" s="42">
        <f t="shared" si="346"/>
        <v>-869813.71918199956</v>
      </c>
      <c r="BI279" s="42">
        <f t="shared" si="346"/>
        <v>-447277.00540579017</v>
      </c>
      <c r="BJ279" s="42">
        <f t="shared" si="346"/>
        <v>-6796891.5645613661</v>
      </c>
      <c r="BK279" s="42">
        <f t="shared" si="346"/>
        <v>-17159529.707652055</v>
      </c>
      <c r="BL279" s="42">
        <f t="shared" si="346"/>
        <v>-358629.41565734404</v>
      </c>
      <c r="BM279" s="42">
        <f t="shared" si="346"/>
        <v>-497747.63155181828</v>
      </c>
      <c r="BN279" s="42">
        <f t="shared" si="346"/>
        <v>-4402814.6722763442</v>
      </c>
      <c r="BO279" s="42">
        <f t="shared" ref="BO279:DZ279" si="347">IF(((BO272*-1)&gt;(BO269*$GE$270)),-BO272,(BO269*$GE$270))</f>
        <v>-1914706.7779336208</v>
      </c>
      <c r="BP279" s="42">
        <f t="shared" si="347"/>
        <v>-406695.39835929795</v>
      </c>
      <c r="BQ279" s="42">
        <f t="shared" si="347"/>
        <v>-6991644.7658272702</v>
      </c>
      <c r="BR279" s="42">
        <f t="shared" si="347"/>
        <v>-5410900.1440995177</v>
      </c>
      <c r="BS279" s="42">
        <f t="shared" si="347"/>
        <v>-1445192.3770989683</v>
      </c>
      <c r="BT279" s="42">
        <f t="shared" si="347"/>
        <v>-558306.48589489295</v>
      </c>
      <c r="BU279" s="42">
        <f t="shared" si="347"/>
        <v>-521469.95000000007</v>
      </c>
      <c r="BV279" s="42">
        <f t="shared" si="347"/>
        <v>-1569164.0053838585</v>
      </c>
      <c r="BW279" s="42">
        <f t="shared" si="347"/>
        <v>-2140713.1987856161</v>
      </c>
      <c r="BX279" s="42">
        <f t="shared" si="347"/>
        <v>-204978.70073332902</v>
      </c>
      <c r="BY279" s="42">
        <f t="shared" si="347"/>
        <v>-740295.73453228967</v>
      </c>
      <c r="BZ279" s="42">
        <f t="shared" si="347"/>
        <v>-402371.13609006215</v>
      </c>
      <c r="CA279" s="42">
        <f t="shared" si="347"/>
        <v>-394300.66843475436</v>
      </c>
      <c r="CB279" s="42">
        <f t="shared" si="347"/>
        <v>-97914531.104142189</v>
      </c>
      <c r="CC279" s="42">
        <f t="shared" si="347"/>
        <v>-341009.39608724584</v>
      </c>
      <c r="CD279" s="42">
        <f t="shared" si="347"/>
        <v>-180617.17964413812</v>
      </c>
      <c r="CE279" s="42">
        <f t="shared" si="347"/>
        <v>-310696.25135818246</v>
      </c>
      <c r="CF279" s="42">
        <f t="shared" si="347"/>
        <v>-264332.35033583327</v>
      </c>
      <c r="CG279" s="42">
        <f t="shared" si="347"/>
        <v>-343295.13010379049</v>
      </c>
      <c r="CH279" s="42">
        <f t="shared" si="347"/>
        <v>-274921.86649831611</v>
      </c>
      <c r="CI279" s="42">
        <f t="shared" si="347"/>
        <v>-910456.69437180518</v>
      </c>
      <c r="CJ279" s="42">
        <f t="shared" si="347"/>
        <v>-1425682.2801891756</v>
      </c>
      <c r="CK279" s="42">
        <f t="shared" si="347"/>
        <v>-5842224.345033993</v>
      </c>
      <c r="CL279" s="42">
        <f t="shared" si="347"/>
        <v>-1699249.855369777</v>
      </c>
      <c r="CM279" s="42">
        <f t="shared" si="347"/>
        <v>-1042489.0815479448</v>
      </c>
      <c r="CN279" s="42">
        <f t="shared" si="347"/>
        <v>-32125001.556428958</v>
      </c>
      <c r="CO279" s="42">
        <f t="shared" si="347"/>
        <v>-17565753.991976976</v>
      </c>
      <c r="CP279" s="42">
        <f t="shared" si="347"/>
        <v>-1068334.2</v>
      </c>
      <c r="CQ279" s="42">
        <f t="shared" si="347"/>
        <v>-1725711.8167903693</v>
      </c>
      <c r="CR279" s="42">
        <f t="shared" si="347"/>
        <v>-380228.49806966895</v>
      </c>
      <c r="CS279" s="42">
        <f t="shared" si="347"/>
        <v>-547483.42189671251</v>
      </c>
      <c r="CT279" s="42">
        <f t="shared" si="347"/>
        <v>-230704.82699219105</v>
      </c>
      <c r="CU279" s="42">
        <f t="shared" si="347"/>
        <v>-500140.30358932354</v>
      </c>
      <c r="CV279" s="42">
        <f t="shared" si="347"/>
        <v>-126691.39860932018</v>
      </c>
      <c r="CW279" s="42">
        <f t="shared" si="347"/>
        <v>-339079.63560269494</v>
      </c>
      <c r="CX279" s="42">
        <f t="shared" si="347"/>
        <v>-613880.9946620923</v>
      </c>
      <c r="CY279" s="42">
        <f t="shared" si="347"/>
        <v>-195520.20489146438</v>
      </c>
      <c r="CZ279" s="42">
        <f t="shared" si="347"/>
        <v>-2672009.1853323509</v>
      </c>
      <c r="DA279" s="42">
        <f t="shared" si="347"/>
        <v>-376564.44302134955</v>
      </c>
      <c r="DB279" s="42">
        <f t="shared" si="347"/>
        <v>-506769.17185854749</v>
      </c>
      <c r="DC279" s="42">
        <f t="shared" si="347"/>
        <v>-373852.06410307297</v>
      </c>
      <c r="DD279" s="42">
        <f t="shared" si="347"/>
        <v>24213.480000000141</v>
      </c>
      <c r="DE279" s="42">
        <f t="shared" si="347"/>
        <v>-645299.82326533971</v>
      </c>
      <c r="DF279" s="42">
        <f t="shared" si="347"/>
        <v>-25446919.750477556</v>
      </c>
      <c r="DG279" s="42">
        <f t="shared" si="347"/>
        <v>-221253.63565555791</v>
      </c>
      <c r="DH279" s="42">
        <f t="shared" si="347"/>
        <v>-2589752.3054407649</v>
      </c>
      <c r="DI279" s="42">
        <f t="shared" si="347"/>
        <v>-3277508.8194647874</v>
      </c>
      <c r="DJ279" s="42">
        <f t="shared" si="347"/>
        <v>-934043.21373210859</v>
      </c>
      <c r="DK279" s="42">
        <f t="shared" si="347"/>
        <v>-582122.64737725712</v>
      </c>
      <c r="DL279" s="42">
        <f t="shared" si="347"/>
        <v>-7367335.9849393377</v>
      </c>
      <c r="DM279" s="42">
        <f t="shared" si="347"/>
        <v>-532845.29640641459</v>
      </c>
      <c r="DN279" s="42">
        <f t="shared" si="347"/>
        <v>-1847485.5534068239</v>
      </c>
      <c r="DO279" s="42">
        <f t="shared" si="347"/>
        <v>-3687719.1573282857</v>
      </c>
      <c r="DP279" s="42">
        <f t="shared" si="347"/>
        <v>-405660.84449860454</v>
      </c>
      <c r="DQ279" s="42">
        <f t="shared" si="347"/>
        <v>-685614.43366775441</v>
      </c>
      <c r="DR279" s="42">
        <f t="shared" si="347"/>
        <v>-1707292.1864378476</v>
      </c>
      <c r="DS279" s="42">
        <f t="shared" si="347"/>
        <v>-1088679.2805025079</v>
      </c>
      <c r="DT279" s="42">
        <f t="shared" si="347"/>
        <v>-344443.77360942535</v>
      </c>
      <c r="DU279" s="42">
        <f t="shared" si="347"/>
        <v>-584764.09744158364</v>
      </c>
      <c r="DV279" s="42">
        <f t="shared" si="347"/>
        <v>-403514.70876600215</v>
      </c>
      <c r="DW279" s="42">
        <f t="shared" si="347"/>
        <v>-546352.38870188384</v>
      </c>
      <c r="DX279" s="42">
        <f t="shared" si="347"/>
        <v>-439392.88068378804</v>
      </c>
      <c r="DY279" s="42">
        <f t="shared" si="347"/>
        <v>-572978.36595607246</v>
      </c>
      <c r="DZ279" s="42">
        <f t="shared" si="347"/>
        <v>-1404399.6281710281</v>
      </c>
      <c r="EA279" s="42">
        <f t="shared" ref="EA279:FX279" si="348">IF(((EA272*-1)&gt;(EA269*$GE$270)),-EA272,(EA269*$GE$270))</f>
        <v>-170169.47999999981</v>
      </c>
      <c r="EB279" s="42">
        <f t="shared" si="348"/>
        <v>-768435.91528316482</v>
      </c>
      <c r="EC279" s="42">
        <f t="shared" si="348"/>
        <v>-454665.95580310805</v>
      </c>
      <c r="ED279" s="42">
        <f t="shared" si="348"/>
        <v>-2655313.0802664421</v>
      </c>
      <c r="EE279" s="42">
        <f t="shared" si="348"/>
        <v>-405875.48655605566</v>
      </c>
      <c r="EF279" s="42">
        <f t="shared" si="348"/>
        <v>-1944945.2441949008</v>
      </c>
      <c r="EG279" s="42">
        <f t="shared" si="348"/>
        <v>-441096.67141484807</v>
      </c>
      <c r="EH279" s="42">
        <f t="shared" si="348"/>
        <v>-407013.59573887801</v>
      </c>
      <c r="EI279" s="42">
        <f t="shared" si="348"/>
        <v>-20991587.479929622</v>
      </c>
      <c r="EJ279" s="42">
        <f t="shared" si="348"/>
        <v>-10248794.456723951</v>
      </c>
      <c r="EK279" s="42">
        <f t="shared" si="348"/>
        <v>-891.16000000073109</v>
      </c>
      <c r="EL279" s="42">
        <f t="shared" si="348"/>
        <v>-602497.3006340533</v>
      </c>
      <c r="EM279" s="42">
        <f t="shared" si="348"/>
        <v>-731998.96400329226</v>
      </c>
      <c r="EN279" s="42">
        <f t="shared" si="348"/>
        <v>-1399502.4329544415</v>
      </c>
      <c r="EO279" s="42">
        <f t="shared" si="348"/>
        <v>-611457.07691549358</v>
      </c>
      <c r="EP279" s="42">
        <f t="shared" si="348"/>
        <v>-609828.69365439157</v>
      </c>
      <c r="EQ279" s="42">
        <f t="shared" si="348"/>
        <v>-2815718.40104665</v>
      </c>
      <c r="ER279" s="42">
        <f t="shared" si="348"/>
        <v>-613921.15898056957</v>
      </c>
      <c r="ES279" s="42">
        <f t="shared" si="348"/>
        <v>-259029.99566570763</v>
      </c>
      <c r="ET279" s="42">
        <f t="shared" si="348"/>
        <v>-433839.34533729043</v>
      </c>
      <c r="EU279" s="42">
        <f t="shared" si="348"/>
        <v>-826612.08636687312</v>
      </c>
      <c r="EV279" s="42">
        <f t="shared" si="348"/>
        <v>-171676.36868416809</v>
      </c>
      <c r="EW279" s="42">
        <f t="shared" si="348"/>
        <v>-1311348.5675727127</v>
      </c>
      <c r="EX279" s="42">
        <f t="shared" si="348"/>
        <v>-484596.32611228933</v>
      </c>
      <c r="EY279" s="42">
        <f t="shared" si="348"/>
        <v>-1290753.6977252814</v>
      </c>
      <c r="EZ279" s="42">
        <f t="shared" si="348"/>
        <v>-280211.24074561789</v>
      </c>
      <c r="FA279" s="42">
        <f t="shared" si="348"/>
        <v>-3812961.1596077355</v>
      </c>
      <c r="FB279" s="42">
        <f t="shared" si="348"/>
        <v>-174355.55000000019</v>
      </c>
      <c r="FC279" s="42">
        <f t="shared" si="348"/>
        <v>-3078198.614341388</v>
      </c>
      <c r="FD279" s="42">
        <f t="shared" si="348"/>
        <v>-545181.98938963411</v>
      </c>
      <c r="FE279" s="42">
        <f t="shared" si="348"/>
        <v>-236028.00891649304</v>
      </c>
      <c r="FF279" s="42">
        <f t="shared" si="348"/>
        <v>-378638.02453091519</v>
      </c>
      <c r="FG279" s="42">
        <f t="shared" si="348"/>
        <v>-263396.74443915521</v>
      </c>
      <c r="FH279" s="42">
        <f t="shared" si="348"/>
        <v>-215958.10753559574</v>
      </c>
      <c r="FI279" s="42">
        <f t="shared" si="348"/>
        <v>-2257010.7660148158</v>
      </c>
      <c r="FJ279" s="42">
        <f t="shared" si="348"/>
        <v>-2140849.2389596072</v>
      </c>
      <c r="FK279" s="42">
        <f t="shared" si="348"/>
        <v>-2598452.3750998722</v>
      </c>
      <c r="FL279" s="42">
        <f t="shared" si="348"/>
        <v>-5282057.3876559259</v>
      </c>
      <c r="FM279" s="42">
        <f t="shared" si="348"/>
        <v>-3726673.6057729577</v>
      </c>
      <c r="FN279" s="42">
        <f t="shared" si="348"/>
        <v>-23323976.813299585</v>
      </c>
      <c r="FO279" s="42">
        <f t="shared" si="348"/>
        <v>-1358051.8472696093</v>
      </c>
      <c r="FP279" s="42">
        <f t="shared" si="348"/>
        <v>-2871012.8941243161</v>
      </c>
      <c r="FQ279" s="42">
        <f t="shared" si="348"/>
        <v>-1068289.6239625495</v>
      </c>
      <c r="FR279" s="42">
        <f t="shared" si="348"/>
        <v>-332710.6702875155</v>
      </c>
      <c r="FS279" s="42">
        <f t="shared" si="348"/>
        <v>-352907.82680295524</v>
      </c>
      <c r="FT279" s="42">
        <f t="shared" si="348"/>
        <v>-56.399999999979627</v>
      </c>
      <c r="FU279" s="42">
        <f t="shared" si="348"/>
        <v>-1075056.2140995227</v>
      </c>
      <c r="FV279" s="42">
        <f t="shared" si="348"/>
        <v>-903580.69597471494</v>
      </c>
      <c r="FW279" s="42">
        <f t="shared" si="348"/>
        <v>-343619.53446214966</v>
      </c>
      <c r="FX279" s="42">
        <f t="shared" si="348"/>
        <v>-197224.86141318627</v>
      </c>
      <c r="FY279" s="42"/>
      <c r="FZ279" s="129">
        <f>SUM(C279:FX279)</f>
        <v>-1011401170.5700008</v>
      </c>
      <c r="GA279" s="42"/>
      <c r="GB279" s="42"/>
      <c r="GC279" s="44"/>
      <c r="GD279" s="42"/>
      <c r="GE279" s="5"/>
      <c r="GF279" s="44"/>
      <c r="GG279" s="5"/>
      <c r="GH279" s="42"/>
      <c r="GI279" s="42"/>
      <c r="GJ279" s="42"/>
      <c r="GK279" s="42"/>
      <c r="GL279" s="42"/>
      <c r="GM279" s="42"/>
    </row>
    <row r="280" spans="1:195" ht="15.75" x14ac:dyDescent="0.25">
      <c r="A280" s="3"/>
      <c r="B280" s="41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  <c r="DB280" s="42"/>
      <c r="DC280" s="42"/>
      <c r="DD280" s="42"/>
      <c r="DE280" s="42"/>
      <c r="DF280" s="42"/>
      <c r="DG280" s="42"/>
      <c r="DH280" s="42"/>
      <c r="DI280" s="42"/>
      <c r="DJ280" s="42"/>
      <c r="DK280" s="42"/>
      <c r="DL280" s="42"/>
      <c r="DM280" s="42"/>
      <c r="DN280" s="42"/>
      <c r="DO280" s="42"/>
      <c r="DP280" s="42"/>
      <c r="DQ280" s="42"/>
      <c r="DR280" s="42"/>
      <c r="DS280" s="42"/>
      <c r="DT280" s="42"/>
      <c r="DU280" s="42"/>
      <c r="DV280" s="42"/>
      <c r="DW280" s="42"/>
      <c r="DX280" s="42"/>
      <c r="DY280" s="42"/>
      <c r="DZ280" s="42"/>
      <c r="EA280" s="42"/>
      <c r="EB280" s="42"/>
      <c r="EC280" s="42"/>
      <c r="ED280" s="42"/>
      <c r="EE280" s="42"/>
      <c r="EF280" s="42"/>
      <c r="EG280" s="42"/>
      <c r="EH280" s="42"/>
      <c r="EI280" s="42"/>
      <c r="EJ280" s="42"/>
      <c r="EK280" s="42"/>
      <c r="EL280" s="42"/>
      <c r="EM280" s="42"/>
      <c r="EN280" s="42"/>
      <c r="EO280" s="42"/>
      <c r="EP280" s="42"/>
      <c r="EQ280" s="42"/>
      <c r="ER280" s="42"/>
      <c r="ES280" s="42"/>
      <c r="ET280" s="42"/>
      <c r="EU280" s="42"/>
      <c r="EV280" s="42"/>
      <c r="EW280" s="42"/>
      <c r="EX280" s="42"/>
      <c r="EY280" s="42"/>
      <c r="EZ280" s="42"/>
      <c r="FA280" s="42"/>
      <c r="FB280" s="42"/>
      <c r="FC280" s="42"/>
      <c r="FD280" s="42"/>
      <c r="FE280" s="42"/>
      <c r="FF280" s="42"/>
      <c r="FG280" s="42"/>
      <c r="FH280" s="42"/>
      <c r="FI280" s="42"/>
      <c r="FJ280" s="42"/>
      <c r="FK280" s="42"/>
      <c r="FL280" s="42"/>
      <c r="FM280" s="42"/>
      <c r="FN280" s="42"/>
      <c r="FO280" s="42"/>
      <c r="FP280" s="42"/>
      <c r="FQ280" s="42"/>
      <c r="FR280" s="42"/>
      <c r="FS280" s="42"/>
      <c r="FT280" s="42"/>
      <c r="FU280" s="42"/>
      <c r="FV280" s="42"/>
      <c r="FW280" s="42"/>
      <c r="FX280" s="42"/>
      <c r="FY280" s="42"/>
      <c r="FZ280" s="129"/>
      <c r="GA280" s="112">
        <f>GE270</f>
        <v>-0.16092763233153273</v>
      </c>
      <c r="GB280" s="112"/>
      <c r="GC280" s="91"/>
      <c r="GD280" s="42"/>
      <c r="GE280" s="5"/>
      <c r="GF280" s="44"/>
      <c r="GG280" s="5"/>
      <c r="GH280" s="42"/>
      <c r="GI280" s="42"/>
      <c r="GJ280" s="42"/>
      <c r="GK280" s="42"/>
      <c r="GL280" s="42"/>
      <c r="GM280" s="42"/>
    </row>
    <row r="281" spans="1:195" ht="15.75" x14ac:dyDescent="0.25">
      <c r="A281" s="3"/>
      <c r="B281" s="41" t="s">
        <v>637</v>
      </c>
      <c r="C281" s="42"/>
      <c r="D281" s="44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  <c r="DB281" s="42"/>
      <c r="DC281" s="42"/>
      <c r="DD281" s="42"/>
      <c r="DE281" s="42"/>
      <c r="DF281" s="42"/>
      <c r="DG281" s="42"/>
      <c r="DH281" s="42"/>
      <c r="DI281" s="42"/>
      <c r="DJ281" s="42"/>
      <c r="DK281" s="42"/>
      <c r="DL281" s="42"/>
      <c r="DM281" s="42"/>
      <c r="DN281" s="42"/>
      <c r="DO281" s="42"/>
      <c r="DP281" s="42"/>
      <c r="DQ281" s="42"/>
      <c r="DR281" s="42"/>
      <c r="DS281" s="42"/>
      <c r="DT281" s="42"/>
      <c r="DU281" s="42"/>
      <c r="DV281" s="42"/>
      <c r="DW281" s="42"/>
      <c r="DX281" s="42"/>
      <c r="DY281" s="42"/>
      <c r="DZ281" s="42"/>
      <c r="EA281" s="42"/>
      <c r="EB281" s="42"/>
      <c r="EC281" s="42"/>
      <c r="ED281" s="42"/>
      <c r="EE281" s="42"/>
      <c r="EF281" s="42"/>
      <c r="EG281" s="42"/>
      <c r="EH281" s="42"/>
      <c r="EI281" s="42"/>
      <c r="EJ281" s="42"/>
      <c r="EK281" s="42"/>
      <c r="EL281" s="42"/>
      <c r="EM281" s="42"/>
      <c r="EN281" s="42"/>
      <c r="EO281" s="42"/>
      <c r="EP281" s="42"/>
      <c r="EQ281" s="42"/>
      <c r="ER281" s="42"/>
      <c r="ES281" s="42"/>
      <c r="ET281" s="42"/>
      <c r="EU281" s="42"/>
      <c r="EV281" s="42"/>
      <c r="EW281" s="42"/>
      <c r="EX281" s="42"/>
      <c r="EY281" s="42"/>
      <c r="EZ281" s="42"/>
      <c r="FA281" s="42"/>
      <c r="FB281" s="42"/>
      <c r="FC281" s="42"/>
      <c r="FD281" s="42"/>
      <c r="FE281" s="42"/>
      <c r="FF281" s="42"/>
      <c r="FG281" s="42"/>
      <c r="FH281" s="42"/>
      <c r="FI281" s="42"/>
      <c r="FJ281" s="42"/>
      <c r="FK281" s="42"/>
      <c r="FL281" s="42"/>
      <c r="FM281" s="42"/>
      <c r="FN281" s="42"/>
      <c r="FO281" s="42"/>
      <c r="FP281" s="42"/>
      <c r="FQ281" s="42"/>
      <c r="FR281" s="42"/>
      <c r="FS281" s="42"/>
      <c r="FT281" s="42"/>
      <c r="FU281" s="42"/>
      <c r="FV281" s="42"/>
      <c r="FW281" s="42"/>
      <c r="FX281" s="42"/>
      <c r="FY281" s="42"/>
      <c r="FZ281" s="42"/>
      <c r="GA281" s="42"/>
      <c r="GB281" s="42"/>
      <c r="GC281" s="44"/>
      <c r="GD281" s="42"/>
      <c r="GE281" s="5"/>
      <c r="GF281" s="44"/>
      <c r="GG281" s="5"/>
      <c r="GH281" s="42"/>
      <c r="GI281" s="42"/>
      <c r="GJ281" s="42"/>
      <c r="GK281" s="42"/>
      <c r="GL281" s="42"/>
      <c r="GM281" s="42"/>
    </row>
    <row r="282" spans="1:195" x14ac:dyDescent="0.2">
      <c r="A282" s="3" t="s">
        <v>638</v>
      </c>
      <c r="B282" s="2" t="s">
        <v>639</v>
      </c>
      <c r="C282" s="44">
        <f t="shared" ref="C282:BN282" si="349">C269+C279</f>
        <v>49893480.997339725</v>
      </c>
      <c r="D282" s="44">
        <f t="shared" si="349"/>
        <v>272995094.47883332</v>
      </c>
      <c r="E282" s="44">
        <f t="shared" si="349"/>
        <v>51205266.506917827</v>
      </c>
      <c r="F282" s="44">
        <f t="shared" si="349"/>
        <v>99873396.316040337</v>
      </c>
      <c r="G282" s="44">
        <f t="shared" si="349"/>
        <v>6851100.7272682302</v>
      </c>
      <c r="H282" s="44">
        <f t="shared" si="349"/>
        <v>6322409.3422301253</v>
      </c>
      <c r="I282" s="44">
        <f t="shared" si="349"/>
        <v>84914375.413666427</v>
      </c>
      <c r="J282" s="44">
        <f t="shared" si="349"/>
        <v>13350199.52893501</v>
      </c>
      <c r="K282" s="44">
        <f t="shared" si="349"/>
        <v>2523749.6254073717</v>
      </c>
      <c r="L282" s="44">
        <f t="shared" si="349"/>
        <v>18866698.346783832</v>
      </c>
      <c r="M282" s="44">
        <f t="shared" si="349"/>
        <v>11100673.411875958</v>
      </c>
      <c r="N282" s="44">
        <f t="shared" si="349"/>
        <v>323092409.8329019</v>
      </c>
      <c r="O282" s="44">
        <f t="shared" si="349"/>
        <v>92762269.277182698</v>
      </c>
      <c r="P282" s="44">
        <f t="shared" si="349"/>
        <v>1957555.4226250742</v>
      </c>
      <c r="Q282" s="44">
        <f t="shared" si="349"/>
        <v>250369624.31295744</v>
      </c>
      <c r="R282" s="44">
        <f t="shared" si="349"/>
        <v>3719336.8610160714</v>
      </c>
      <c r="S282" s="44">
        <f t="shared" si="349"/>
        <v>9492395.1448084638</v>
      </c>
      <c r="T282" s="44">
        <f t="shared" si="349"/>
        <v>1589770.3276289629</v>
      </c>
      <c r="U282" s="44">
        <f t="shared" si="349"/>
        <v>771095.95186081855</v>
      </c>
      <c r="V282" s="44">
        <f t="shared" si="349"/>
        <v>2333191.2814478278</v>
      </c>
      <c r="W282" s="44">
        <f t="shared" si="349"/>
        <v>1606826.176818731</v>
      </c>
      <c r="X282" s="44">
        <f t="shared" si="349"/>
        <v>605897.0598837923</v>
      </c>
      <c r="Y282" s="44">
        <f t="shared" si="349"/>
        <v>3612271.7555171666</v>
      </c>
      <c r="Z282" s="44">
        <f t="shared" si="349"/>
        <v>2269729.2763556037</v>
      </c>
      <c r="AA282" s="44">
        <f t="shared" si="349"/>
        <v>172391416.83892077</v>
      </c>
      <c r="AB282" s="44">
        <f t="shared" si="349"/>
        <v>182031827.67211252</v>
      </c>
      <c r="AC282" s="44">
        <f t="shared" si="349"/>
        <v>6152838.0944895204</v>
      </c>
      <c r="AD282" s="44">
        <f t="shared" si="349"/>
        <v>6978878.7201363202</v>
      </c>
      <c r="AE282" s="44">
        <f t="shared" si="349"/>
        <v>1271766.2466774783</v>
      </c>
      <c r="AF282" s="44">
        <f t="shared" si="349"/>
        <v>1870202.5771340148</v>
      </c>
      <c r="AG282" s="44">
        <f t="shared" si="349"/>
        <v>7237953.8200000003</v>
      </c>
      <c r="AH282" s="44">
        <f t="shared" si="349"/>
        <v>6657083.1816121191</v>
      </c>
      <c r="AI282" s="44">
        <f t="shared" si="349"/>
        <v>2671520.556381016</v>
      </c>
      <c r="AJ282" s="44">
        <f t="shared" si="349"/>
        <v>2308332.0005036774</v>
      </c>
      <c r="AK282" s="44">
        <f t="shared" si="349"/>
        <v>2160117.9638033905</v>
      </c>
      <c r="AL282" s="44">
        <f t="shared" si="349"/>
        <v>2451512.1064413739</v>
      </c>
      <c r="AM282" s="44">
        <f t="shared" si="349"/>
        <v>3360087.4814017783</v>
      </c>
      <c r="AN282" s="44">
        <f t="shared" si="349"/>
        <v>3141496.9462933643</v>
      </c>
      <c r="AO282" s="44">
        <f t="shared" si="349"/>
        <v>31009077.871187694</v>
      </c>
      <c r="AP282" s="44">
        <f t="shared" si="349"/>
        <v>529816493.99582815</v>
      </c>
      <c r="AQ282" s="44">
        <f t="shared" si="349"/>
        <v>2429566.1518835574</v>
      </c>
      <c r="AR282" s="44">
        <f t="shared" si="349"/>
        <v>380857327.33590561</v>
      </c>
      <c r="AS282" s="44">
        <f t="shared" si="349"/>
        <v>42261492.033223204</v>
      </c>
      <c r="AT282" s="44">
        <f t="shared" si="349"/>
        <v>16003667.342636958</v>
      </c>
      <c r="AU282" s="44">
        <f t="shared" si="349"/>
        <v>2977967.4559176033</v>
      </c>
      <c r="AV282" s="44">
        <f t="shared" si="349"/>
        <v>2646981.0039625661</v>
      </c>
      <c r="AW282" s="44">
        <f t="shared" si="349"/>
        <v>2239991.0329244477</v>
      </c>
      <c r="AX282" s="44">
        <f t="shared" si="349"/>
        <v>573103.86304136331</v>
      </c>
      <c r="AY282" s="44">
        <f t="shared" si="349"/>
        <v>4135819.1486702156</v>
      </c>
      <c r="AZ282" s="44">
        <f t="shared" si="349"/>
        <v>68015670.66723159</v>
      </c>
      <c r="BA282" s="44">
        <f t="shared" si="349"/>
        <v>53251739.250635646</v>
      </c>
      <c r="BB282" s="44">
        <f t="shared" si="349"/>
        <v>45003313.084837288</v>
      </c>
      <c r="BC282" s="44">
        <f t="shared" si="349"/>
        <v>192143262.82108736</v>
      </c>
      <c r="BD282" s="44">
        <f t="shared" si="349"/>
        <v>26922826.570227101</v>
      </c>
      <c r="BE282" s="44">
        <f t="shared" si="349"/>
        <v>9349414.6290148646</v>
      </c>
      <c r="BF282" s="44">
        <f t="shared" si="349"/>
        <v>139636349.71037397</v>
      </c>
      <c r="BG282" s="44">
        <f t="shared" si="349"/>
        <v>6597926.3393682707</v>
      </c>
      <c r="BH282" s="44">
        <f t="shared" si="349"/>
        <v>4535185.4508180004</v>
      </c>
      <c r="BI282" s="44">
        <f t="shared" si="349"/>
        <v>2332090.3345942101</v>
      </c>
      <c r="BJ282" s="44">
        <f t="shared" si="349"/>
        <v>35438810.695438631</v>
      </c>
      <c r="BK282" s="44">
        <f t="shared" si="349"/>
        <v>89469328.612347931</v>
      </c>
      <c r="BL282" s="44">
        <f t="shared" si="349"/>
        <v>1869884.1743426558</v>
      </c>
      <c r="BM282" s="44">
        <f t="shared" si="349"/>
        <v>2595242.8284481815</v>
      </c>
      <c r="BN282" s="44">
        <f t="shared" si="349"/>
        <v>22956157.857723657</v>
      </c>
      <c r="BO282" s="44">
        <f t="shared" ref="BO282:DZ282" si="350">BO269+BO279</f>
        <v>9983229.8920663781</v>
      </c>
      <c r="BP282" s="44">
        <f t="shared" si="350"/>
        <v>2120498.9216407025</v>
      </c>
      <c r="BQ282" s="44">
        <f t="shared" si="350"/>
        <v>36454248.674172737</v>
      </c>
      <c r="BR282" s="44">
        <f t="shared" si="350"/>
        <v>28212288.525900483</v>
      </c>
      <c r="BS282" s="44">
        <f t="shared" si="350"/>
        <v>7535194.3729010317</v>
      </c>
      <c r="BT282" s="44">
        <f t="shared" si="350"/>
        <v>2910995.0741051072</v>
      </c>
      <c r="BU282" s="44">
        <f t="shared" si="350"/>
        <v>3507869.3</v>
      </c>
      <c r="BV282" s="44">
        <f t="shared" si="350"/>
        <v>8181579.1246161405</v>
      </c>
      <c r="BW282" s="44">
        <f t="shared" si="350"/>
        <v>11161621.321214385</v>
      </c>
      <c r="BX282" s="44">
        <f t="shared" si="350"/>
        <v>1068753.459266671</v>
      </c>
      <c r="BY282" s="44">
        <f t="shared" si="350"/>
        <v>3859882.1454677102</v>
      </c>
      <c r="BZ282" s="44">
        <f t="shared" si="350"/>
        <v>2097952.3339099381</v>
      </c>
      <c r="CA282" s="44">
        <f t="shared" si="350"/>
        <v>2055873.1315652453</v>
      </c>
      <c r="CB282" s="44">
        <f t="shared" si="350"/>
        <v>510523744.44585776</v>
      </c>
      <c r="CC282" s="44">
        <f t="shared" si="350"/>
        <v>1778013.863912754</v>
      </c>
      <c r="CD282" s="44">
        <f t="shared" si="350"/>
        <v>941733.14035586198</v>
      </c>
      <c r="CE282" s="44">
        <f t="shared" si="350"/>
        <v>1619961.9386418175</v>
      </c>
      <c r="CF282" s="44">
        <f t="shared" si="350"/>
        <v>1378221.7996641668</v>
      </c>
      <c r="CG282" s="44">
        <f t="shared" si="350"/>
        <v>1789931.6198962096</v>
      </c>
      <c r="CH282" s="44">
        <f t="shared" si="350"/>
        <v>1433435.2535016837</v>
      </c>
      <c r="CI282" s="44">
        <f t="shared" si="350"/>
        <v>4747096.8356281947</v>
      </c>
      <c r="CJ282" s="44">
        <f t="shared" si="350"/>
        <v>7433469.2498108242</v>
      </c>
      <c r="CK282" s="44">
        <f t="shared" si="350"/>
        <v>30461201.364966009</v>
      </c>
      <c r="CL282" s="44">
        <f t="shared" si="350"/>
        <v>8859843.2646302246</v>
      </c>
      <c r="CM282" s="44">
        <f t="shared" si="350"/>
        <v>5435510.1684520552</v>
      </c>
      <c r="CN282" s="44">
        <f t="shared" si="350"/>
        <v>167498898.27357101</v>
      </c>
      <c r="CO282" s="44">
        <f t="shared" si="350"/>
        <v>91587371.158023015</v>
      </c>
      <c r="CP282" s="44">
        <f t="shared" si="350"/>
        <v>7816312.7299999995</v>
      </c>
      <c r="CQ282" s="44">
        <f t="shared" si="350"/>
        <v>8997815.2232096307</v>
      </c>
      <c r="CR282" s="44">
        <f t="shared" si="350"/>
        <v>1982501.2119303311</v>
      </c>
      <c r="CS282" s="44">
        <f t="shared" si="350"/>
        <v>2854563.9081032872</v>
      </c>
      <c r="CT282" s="44">
        <f t="shared" si="350"/>
        <v>1202888.793007809</v>
      </c>
      <c r="CU282" s="44">
        <f t="shared" si="350"/>
        <v>2607718.1564106764</v>
      </c>
      <c r="CV282" s="44">
        <f t="shared" si="350"/>
        <v>660565.56139067991</v>
      </c>
      <c r="CW282" s="44">
        <f t="shared" si="350"/>
        <v>1767952.1443973049</v>
      </c>
      <c r="CX282" s="44">
        <f t="shared" si="350"/>
        <v>3200759.0753379073</v>
      </c>
      <c r="CY282" s="44">
        <f t="shared" si="350"/>
        <v>1019437.1151085356</v>
      </c>
      <c r="CZ282" s="44">
        <f t="shared" si="350"/>
        <v>13931784.374667648</v>
      </c>
      <c r="DA282" s="44">
        <f t="shared" si="350"/>
        <v>1963396.92697865</v>
      </c>
      <c r="DB282" s="44">
        <f t="shared" si="350"/>
        <v>2642280.898141453</v>
      </c>
      <c r="DC282" s="44">
        <f t="shared" si="350"/>
        <v>1949254.6558969272</v>
      </c>
      <c r="DD282" s="44">
        <f t="shared" si="350"/>
        <v>1724471.05</v>
      </c>
      <c r="DE282" s="44">
        <f t="shared" si="350"/>
        <v>3364576.0067346604</v>
      </c>
      <c r="DF282" s="44">
        <f t="shared" si="350"/>
        <v>132679558.47952247</v>
      </c>
      <c r="DG282" s="44">
        <f t="shared" si="350"/>
        <v>1153610.534344442</v>
      </c>
      <c r="DH282" s="44">
        <f t="shared" si="350"/>
        <v>13502899.204559235</v>
      </c>
      <c r="DI282" s="44">
        <f t="shared" si="350"/>
        <v>17088843.260535214</v>
      </c>
      <c r="DJ282" s="44">
        <f t="shared" si="350"/>
        <v>4870076.3162678918</v>
      </c>
      <c r="DK282" s="44">
        <f t="shared" si="350"/>
        <v>3035171.9026227426</v>
      </c>
      <c r="DL282" s="44">
        <f t="shared" si="350"/>
        <v>38413092.635060661</v>
      </c>
      <c r="DM282" s="44">
        <f t="shared" si="350"/>
        <v>2778241.1135935849</v>
      </c>
      <c r="DN282" s="44">
        <f t="shared" si="350"/>
        <v>9632740.2265931778</v>
      </c>
      <c r="DO282" s="44">
        <f t="shared" si="350"/>
        <v>19227668.982671715</v>
      </c>
      <c r="DP282" s="44">
        <f t="shared" si="350"/>
        <v>2115104.7855013958</v>
      </c>
      <c r="DQ282" s="44">
        <f t="shared" si="350"/>
        <v>3574775.3063322459</v>
      </c>
      <c r="DR282" s="44">
        <f t="shared" si="350"/>
        <v>8901775.7635621522</v>
      </c>
      <c r="DS282" s="44">
        <f t="shared" si="350"/>
        <v>5676344.6294974927</v>
      </c>
      <c r="DT282" s="44">
        <f t="shared" si="350"/>
        <v>1795920.6163905747</v>
      </c>
      <c r="DU282" s="44">
        <f t="shared" si="350"/>
        <v>3048944.3525584163</v>
      </c>
      <c r="DV282" s="44">
        <f t="shared" si="350"/>
        <v>2103914.8912339974</v>
      </c>
      <c r="DW282" s="44">
        <f t="shared" si="350"/>
        <v>2848666.731298116</v>
      </c>
      <c r="DX282" s="44">
        <f t="shared" si="350"/>
        <v>2290982.7193162115</v>
      </c>
      <c r="DY282" s="44">
        <f t="shared" si="350"/>
        <v>2987493.8640439278</v>
      </c>
      <c r="DZ282" s="44">
        <f t="shared" si="350"/>
        <v>7322502.0718289725</v>
      </c>
      <c r="EA282" s="44">
        <f t="shared" ref="EA282:FX282" si="351">EA269+EA279</f>
        <v>4354562.95</v>
      </c>
      <c r="EB282" s="44">
        <f t="shared" si="351"/>
        <v>4006604.294716835</v>
      </c>
      <c r="EC282" s="44">
        <f t="shared" si="351"/>
        <v>2370616.1241968921</v>
      </c>
      <c r="ED282" s="44">
        <f t="shared" si="351"/>
        <v>13844731.329733558</v>
      </c>
      <c r="EE282" s="44">
        <f t="shared" si="351"/>
        <v>2116223.9234439447</v>
      </c>
      <c r="EF282" s="44">
        <f t="shared" si="351"/>
        <v>10140892.445805099</v>
      </c>
      <c r="EG282" s="44">
        <f t="shared" si="351"/>
        <v>2299866.2385851522</v>
      </c>
      <c r="EH282" s="44">
        <f t="shared" si="351"/>
        <v>2122157.9942611218</v>
      </c>
      <c r="EI282" s="44">
        <f t="shared" si="351"/>
        <v>109449575.27007037</v>
      </c>
      <c r="EJ282" s="44">
        <f t="shared" si="351"/>
        <v>53436939.983276047</v>
      </c>
      <c r="EK282" s="44">
        <f t="shared" si="351"/>
        <v>5146626.6599999992</v>
      </c>
      <c r="EL282" s="44">
        <f t="shared" si="351"/>
        <v>3141404.799365947</v>
      </c>
      <c r="EM282" s="44">
        <f t="shared" si="351"/>
        <v>3816623.0059967083</v>
      </c>
      <c r="EN282" s="44">
        <f t="shared" si="351"/>
        <v>7296968.2270455565</v>
      </c>
      <c r="EO282" s="44">
        <f t="shared" si="351"/>
        <v>3188120.8330845064</v>
      </c>
      <c r="EP282" s="44">
        <f t="shared" si="351"/>
        <v>3179630.4863456087</v>
      </c>
      <c r="EQ282" s="44">
        <f t="shared" si="351"/>
        <v>14681080.378953347</v>
      </c>
      <c r="ER282" s="44">
        <f t="shared" si="351"/>
        <v>3200968.4910194306</v>
      </c>
      <c r="ES282" s="44">
        <f t="shared" si="351"/>
        <v>1350575.4643342923</v>
      </c>
      <c r="ET282" s="44">
        <f t="shared" si="351"/>
        <v>2262026.7346627098</v>
      </c>
      <c r="EU282" s="44">
        <f t="shared" si="351"/>
        <v>4309933.2936331267</v>
      </c>
      <c r="EV282" s="44">
        <f t="shared" si="351"/>
        <v>895115.99131583178</v>
      </c>
      <c r="EW282" s="44">
        <f t="shared" si="351"/>
        <v>6837336.3324272875</v>
      </c>
      <c r="EX282" s="44">
        <f t="shared" si="351"/>
        <v>2526672.2738877106</v>
      </c>
      <c r="EY282" s="44">
        <f t="shared" si="351"/>
        <v>6729955.2322747186</v>
      </c>
      <c r="EZ282" s="44">
        <f t="shared" si="351"/>
        <v>1461013.9092543819</v>
      </c>
      <c r="FA282" s="44">
        <f t="shared" si="351"/>
        <v>19880677.430392265</v>
      </c>
      <c r="FB282" s="44">
        <f t="shared" si="351"/>
        <v>3403463.28</v>
      </c>
      <c r="FC282" s="44">
        <f t="shared" si="351"/>
        <v>16049645.185658613</v>
      </c>
      <c r="FD282" s="44">
        <f t="shared" si="351"/>
        <v>2842564.3006103658</v>
      </c>
      <c r="FE282" s="44">
        <f t="shared" si="351"/>
        <v>1230643.7210835069</v>
      </c>
      <c r="FF282" s="44">
        <f t="shared" si="351"/>
        <v>1974208.5254690847</v>
      </c>
      <c r="FG282" s="44">
        <f t="shared" si="351"/>
        <v>1373343.575560845</v>
      </c>
      <c r="FH282" s="44">
        <f t="shared" si="351"/>
        <v>1125999.7924644041</v>
      </c>
      <c r="FI282" s="44">
        <f t="shared" si="351"/>
        <v>11767993.723985184</v>
      </c>
      <c r="FJ282" s="44">
        <f t="shared" si="351"/>
        <v>11162330.631040392</v>
      </c>
      <c r="FK282" s="44">
        <f t="shared" si="351"/>
        <v>13548261.134900127</v>
      </c>
      <c r="FL282" s="44">
        <f t="shared" si="351"/>
        <v>27540505.842344075</v>
      </c>
      <c r="FM282" s="44">
        <f t="shared" si="351"/>
        <v>19430776.434227042</v>
      </c>
      <c r="FN282" s="44">
        <f t="shared" si="351"/>
        <v>121610590.82670043</v>
      </c>
      <c r="FO282" s="44">
        <f t="shared" si="351"/>
        <v>7080845.9827303905</v>
      </c>
      <c r="FP282" s="44">
        <f t="shared" si="351"/>
        <v>14969384.385875681</v>
      </c>
      <c r="FQ282" s="44">
        <f t="shared" si="351"/>
        <v>5570033.5060374504</v>
      </c>
      <c r="FR282" s="44">
        <f t="shared" si="351"/>
        <v>1734744.5297124847</v>
      </c>
      <c r="FS282" s="44">
        <f t="shared" si="351"/>
        <v>1840051.9631970448</v>
      </c>
      <c r="FT282" s="44">
        <f t="shared" si="351"/>
        <v>1318813.5</v>
      </c>
      <c r="FU282" s="44">
        <f t="shared" si="351"/>
        <v>5605314.3259004764</v>
      </c>
      <c r="FV282" s="44">
        <f t="shared" si="351"/>
        <v>4711245.5640252847</v>
      </c>
      <c r="FW282" s="44">
        <f t="shared" si="351"/>
        <v>1791623.0555378501</v>
      </c>
      <c r="FX282" s="44">
        <f t="shared" si="351"/>
        <v>1028325.1485868137</v>
      </c>
      <c r="FY282" s="44">
        <f>FY271+FY280</f>
        <v>0</v>
      </c>
      <c r="FZ282" s="129">
        <f>SUM(C282:FX282)</f>
        <v>5297963175.7500038</v>
      </c>
      <c r="GA282" s="42"/>
      <c r="GB282" s="42">
        <v>5290884887.0399961</v>
      </c>
      <c r="GC282" s="44"/>
      <c r="GD282" s="42"/>
      <c r="GE282" s="5"/>
      <c r="GF282" s="44"/>
      <c r="GG282" s="5"/>
      <c r="GH282" s="42"/>
      <c r="GI282" s="42"/>
      <c r="GJ282" s="42"/>
      <c r="GK282" s="42"/>
      <c r="GL282" s="42"/>
      <c r="GM282" s="42"/>
    </row>
    <row r="283" spans="1:195" x14ac:dyDescent="0.2">
      <c r="A283" s="3" t="s">
        <v>640</v>
      </c>
      <c r="B283" s="2" t="s">
        <v>641</v>
      </c>
      <c r="C283" s="44">
        <f>C270</f>
        <v>11797852.369999999</v>
      </c>
      <c r="D283" s="44">
        <f t="shared" ref="D283:BO284" si="352">D270</f>
        <v>46905531.950000003</v>
      </c>
      <c r="E283" s="44">
        <f t="shared" si="352"/>
        <v>13957483.99</v>
      </c>
      <c r="F283" s="44">
        <f t="shared" si="352"/>
        <v>21210697.640000001</v>
      </c>
      <c r="G283" s="44">
        <f t="shared" si="352"/>
        <v>2128998.37</v>
      </c>
      <c r="H283" s="44">
        <f t="shared" si="352"/>
        <v>2368678.6800000002</v>
      </c>
      <c r="I283" s="44">
        <f t="shared" si="352"/>
        <v>14255861.76</v>
      </c>
      <c r="J283" s="44">
        <f t="shared" si="352"/>
        <v>3290920.03</v>
      </c>
      <c r="K283" s="44">
        <f t="shared" si="352"/>
        <v>694575.41</v>
      </c>
      <c r="L283" s="44">
        <f t="shared" si="352"/>
        <v>9001230.2400000002</v>
      </c>
      <c r="M283" s="44">
        <f t="shared" si="352"/>
        <v>3084843.53</v>
      </c>
      <c r="N283" s="44">
        <f t="shared" si="352"/>
        <v>110263078.79000001</v>
      </c>
      <c r="O283" s="44">
        <f t="shared" si="352"/>
        <v>32334026.379999999</v>
      </c>
      <c r="P283" s="44">
        <f t="shared" si="352"/>
        <v>664424.91</v>
      </c>
      <c r="Q283" s="44">
        <f t="shared" si="352"/>
        <v>45711206.200000003</v>
      </c>
      <c r="R283" s="44">
        <f t="shared" si="352"/>
        <v>1080715.25</v>
      </c>
      <c r="S283" s="44">
        <f t="shared" si="352"/>
        <v>5951014.2999999998</v>
      </c>
      <c r="T283" s="44">
        <f t="shared" si="352"/>
        <v>489880.4</v>
      </c>
      <c r="U283" s="44">
        <f t="shared" si="352"/>
        <v>196310.83</v>
      </c>
      <c r="V283" s="44">
        <f t="shared" si="352"/>
        <v>585369.29</v>
      </c>
      <c r="W283" s="44">
        <f t="shared" si="352"/>
        <v>138457.46</v>
      </c>
      <c r="X283" s="44">
        <f t="shared" si="352"/>
        <v>125342.62</v>
      </c>
      <c r="Y283" s="44">
        <f t="shared" si="352"/>
        <v>1025946.13</v>
      </c>
      <c r="Z283" s="44">
        <f t="shared" si="352"/>
        <v>356735.27</v>
      </c>
      <c r="AA283" s="44">
        <f t="shared" si="352"/>
        <v>60902523.609999999</v>
      </c>
      <c r="AB283" s="44">
        <f t="shared" si="352"/>
        <v>118411303.73999999</v>
      </c>
      <c r="AC283" s="44">
        <f t="shared" si="352"/>
        <v>2815479.63</v>
      </c>
      <c r="AD283" s="44">
        <f t="shared" si="352"/>
        <v>2918254.32</v>
      </c>
      <c r="AE283" s="44">
        <f t="shared" si="352"/>
        <v>448769.63</v>
      </c>
      <c r="AF283" s="44">
        <f t="shared" si="352"/>
        <v>673855.41</v>
      </c>
      <c r="AG283" s="44">
        <f t="shared" si="352"/>
        <v>6993554.5300000003</v>
      </c>
      <c r="AH283" s="44">
        <f t="shared" si="352"/>
        <v>452545.38</v>
      </c>
      <c r="AI283" s="44">
        <f t="shared" si="352"/>
        <v>188802.14</v>
      </c>
      <c r="AJ283" s="44">
        <f t="shared" si="352"/>
        <v>514579.4</v>
      </c>
      <c r="AK283" s="44">
        <f t="shared" si="352"/>
        <v>1057568.6599999999</v>
      </c>
      <c r="AL283" s="44">
        <f t="shared" si="352"/>
        <v>1750100.74</v>
      </c>
      <c r="AM283" s="44">
        <f t="shared" si="352"/>
        <v>579547.39</v>
      </c>
      <c r="AN283" s="44">
        <f t="shared" si="352"/>
        <v>2204512</v>
      </c>
      <c r="AO283" s="44">
        <f t="shared" si="352"/>
        <v>9806813.4499999993</v>
      </c>
      <c r="AP283" s="44">
        <f t="shared" si="352"/>
        <v>255595629.22999999</v>
      </c>
      <c r="AQ283" s="44">
        <f t="shared" si="352"/>
        <v>1683033.72</v>
      </c>
      <c r="AR283" s="44">
        <f t="shared" si="352"/>
        <v>116457417.64</v>
      </c>
      <c r="AS283" s="44">
        <f t="shared" si="352"/>
        <v>29271369.640000001</v>
      </c>
      <c r="AT283" s="44">
        <f t="shared" si="352"/>
        <v>4120622.75</v>
      </c>
      <c r="AU283" s="44">
        <f t="shared" si="352"/>
        <v>554282.99</v>
      </c>
      <c r="AV283" s="44">
        <f t="shared" si="352"/>
        <v>337371.82</v>
      </c>
      <c r="AW283" s="44">
        <f t="shared" si="352"/>
        <v>346858.68</v>
      </c>
      <c r="AX283" s="44">
        <f t="shared" si="352"/>
        <v>212304.71</v>
      </c>
      <c r="AY283" s="44">
        <f t="shared" si="352"/>
        <v>572006.88</v>
      </c>
      <c r="AZ283" s="44">
        <f t="shared" si="352"/>
        <v>9976211.4000000004</v>
      </c>
      <c r="BA283" s="44">
        <f t="shared" si="352"/>
        <v>6387190.7000000002</v>
      </c>
      <c r="BB283" s="44">
        <f t="shared" si="352"/>
        <v>2509118.5</v>
      </c>
      <c r="BC283" s="44">
        <f t="shared" si="352"/>
        <v>55664663.810000002</v>
      </c>
      <c r="BD283" s="44">
        <f t="shared" si="352"/>
        <v>9997230.5999999996</v>
      </c>
      <c r="BE283" s="44">
        <f t="shared" si="352"/>
        <v>2516259.37</v>
      </c>
      <c r="BF283" s="44">
        <f t="shared" si="352"/>
        <v>35113180.149999999</v>
      </c>
      <c r="BG283" s="44">
        <f t="shared" si="352"/>
        <v>732816.72</v>
      </c>
      <c r="BH283" s="44">
        <f t="shared" si="352"/>
        <v>808203.34</v>
      </c>
      <c r="BI283" s="44">
        <f t="shared" si="352"/>
        <v>318805.01</v>
      </c>
      <c r="BJ283" s="44">
        <f t="shared" si="352"/>
        <v>9892404.6400000006</v>
      </c>
      <c r="BK283" s="44">
        <f t="shared" si="352"/>
        <v>16233873.91</v>
      </c>
      <c r="BL283" s="44">
        <f t="shared" si="352"/>
        <v>80376.710000000006</v>
      </c>
      <c r="BM283" s="44">
        <f t="shared" si="352"/>
        <v>297545.98</v>
      </c>
      <c r="BN283" s="44">
        <f t="shared" si="352"/>
        <v>6096304.8899999997</v>
      </c>
      <c r="BO283" s="44">
        <f t="shared" si="352"/>
        <v>2387597.25</v>
      </c>
      <c r="BP283" s="44">
        <f t="shared" ref="BP283:EA284" si="353">BP270</f>
        <v>1230774.68</v>
      </c>
      <c r="BQ283" s="44">
        <f t="shared" si="353"/>
        <v>22140029.25</v>
      </c>
      <c r="BR283" s="44">
        <f t="shared" si="353"/>
        <v>7292269.5800000001</v>
      </c>
      <c r="BS283" s="44">
        <f t="shared" si="353"/>
        <v>2965259.07</v>
      </c>
      <c r="BT283" s="44">
        <f t="shared" si="353"/>
        <v>1238642.48</v>
      </c>
      <c r="BU283" s="44">
        <f t="shared" si="353"/>
        <v>3392311.96</v>
      </c>
      <c r="BV283" s="44">
        <f t="shared" si="353"/>
        <v>6721663.96</v>
      </c>
      <c r="BW283" s="44">
        <f t="shared" si="353"/>
        <v>8785245.1999999993</v>
      </c>
      <c r="BX283" s="44">
        <f t="shared" si="353"/>
        <v>977636.61</v>
      </c>
      <c r="BY283" s="44">
        <f t="shared" si="353"/>
        <v>1869141.18</v>
      </c>
      <c r="BZ283" s="44">
        <f t="shared" si="353"/>
        <v>947077.29</v>
      </c>
      <c r="CA283" s="44">
        <f t="shared" si="353"/>
        <v>975444.19</v>
      </c>
      <c r="CB283" s="44">
        <f t="shared" si="353"/>
        <v>182437699.75999999</v>
      </c>
      <c r="CC283" s="44">
        <f t="shared" si="353"/>
        <v>518756.22</v>
      </c>
      <c r="CD283" s="44">
        <f t="shared" si="353"/>
        <v>383514.91</v>
      </c>
      <c r="CE283" s="44">
        <f t="shared" si="353"/>
        <v>558105.9</v>
      </c>
      <c r="CF283" s="44">
        <f t="shared" si="353"/>
        <v>327716.26</v>
      </c>
      <c r="CG283" s="44">
        <f t="shared" si="353"/>
        <v>429104.82</v>
      </c>
      <c r="CH283" s="44">
        <f t="shared" si="353"/>
        <v>336771.55</v>
      </c>
      <c r="CI283" s="44">
        <f t="shared" si="353"/>
        <v>1815622.96</v>
      </c>
      <c r="CJ283" s="44">
        <f t="shared" si="353"/>
        <v>3273095.66</v>
      </c>
      <c r="CK283" s="44">
        <f t="shared" si="353"/>
        <v>9859482.2599999998</v>
      </c>
      <c r="CL283" s="44">
        <f t="shared" si="353"/>
        <v>2384954.75</v>
      </c>
      <c r="CM283" s="44">
        <f t="shared" si="353"/>
        <v>1200466.8799999999</v>
      </c>
      <c r="CN283" s="44">
        <f t="shared" si="353"/>
        <v>63334263.719999999</v>
      </c>
      <c r="CO283" s="44">
        <f t="shared" si="353"/>
        <v>28818603.469999999</v>
      </c>
      <c r="CP283" s="44">
        <f t="shared" si="353"/>
        <v>7329743.6399999997</v>
      </c>
      <c r="CQ283" s="44">
        <f t="shared" si="353"/>
        <v>1518747.04</v>
      </c>
      <c r="CR283" s="44">
        <f t="shared" si="353"/>
        <v>407520.17</v>
      </c>
      <c r="CS283" s="44">
        <f t="shared" si="353"/>
        <v>984136.41</v>
      </c>
      <c r="CT283" s="44">
        <f t="shared" si="353"/>
        <v>343544.38</v>
      </c>
      <c r="CU283" s="44">
        <f t="shared" si="353"/>
        <v>256015.87</v>
      </c>
      <c r="CV283" s="44">
        <f t="shared" si="353"/>
        <v>149156.19</v>
      </c>
      <c r="CW283" s="44">
        <f t="shared" si="353"/>
        <v>1229402.18</v>
      </c>
      <c r="CX283" s="44">
        <f t="shared" si="353"/>
        <v>933304.87</v>
      </c>
      <c r="CY283" s="44">
        <f t="shared" si="353"/>
        <v>179653.44</v>
      </c>
      <c r="CZ283" s="44">
        <f t="shared" si="353"/>
        <v>4596515.83</v>
      </c>
      <c r="DA283" s="44">
        <f t="shared" si="353"/>
        <v>245783.43</v>
      </c>
      <c r="DB283" s="44">
        <f t="shared" si="353"/>
        <v>440935.35</v>
      </c>
      <c r="DC283" s="44">
        <f t="shared" si="353"/>
        <v>1126537.19</v>
      </c>
      <c r="DD283" s="44">
        <f t="shared" si="353"/>
        <v>1631282.97</v>
      </c>
      <c r="DE283" s="44">
        <f t="shared" si="353"/>
        <v>2564421.12</v>
      </c>
      <c r="DF283" s="44">
        <f t="shared" si="353"/>
        <v>41675539.640000001</v>
      </c>
      <c r="DG283" s="44">
        <f t="shared" si="353"/>
        <v>763194.23</v>
      </c>
      <c r="DH283" s="44">
        <f t="shared" si="353"/>
        <v>9882239.0399999991</v>
      </c>
      <c r="DI283" s="44">
        <f t="shared" si="353"/>
        <v>10237782.939999999</v>
      </c>
      <c r="DJ283" s="44">
        <f t="shared" si="353"/>
        <v>1251331.9099999999</v>
      </c>
      <c r="DK283" s="44">
        <f t="shared" si="353"/>
        <v>798726.95</v>
      </c>
      <c r="DL283" s="44">
        <f t="shared" si="353"/>
        <v>11517891.960000001</v>
      </c>
      <c r="DM283" s="44">
        <f t="shared" si="353"/>
        <v>883361.5</v>
      </c>
      <c r="DN283" s="44">
        <f t="shared" si="353"/>
        <v>4923481.05</v>
      </c>
      <c r="DO283" s="44">
        <f t="shared" si="353"/>
        <v>5410509.75</v>
      </c>
      <c r="DP283" s="44">
        <f t="shared" si="353"/>
        <v>381488.4</v>
      </c>
      <c r="DQ283" s="44">
        <f t="shared" si="353"/>
        <v>1253662.3700000001</v>
      </c>
      <c r="DR283" s="44">
        <f t="shared" si="353"/>
        <v>1401913.21</v>
      </c>
      <c r="DS283" s="44">
        <f t="shared" si="353"/>
        <v>793549.51</v>
      </c>
      <c r="DT283" s="44">
        <f t="shared" si="353"/>
        <v>158174.67000000001</v>
      </c>
      <c r="DU283" s="44">
        <f t="shared" si="353"/>
        <v>496161.21</v>
      </c>
      <c r="DV283" s="44">
        <f t="shared" si="353"/>
        <v>121836.12</v>
      </c>
      <c r="DW283" s="44">
        <f t="shared" si="353"/>
        <v>334326.53000000003</v>
      </c>
      <c r="DX283" s="44">
        <f t="shared" si="353"/>
        <v>1053619</v>
      </c>
      <c r="DY283" s="44">
        <f t="shared" si="353"/>
        <v>1555587.97</v>
      </c>
      <c r="DZ283" s="44">
        <f t="shared" si="353"/>
        <v>2074247.13</v>
      </c>
      <c r="EA283" s="44">
        <f t="shared" si="353"/>
        <v>3985300.9</v>
      </c>
      <c r="EB283" s="44">
        <f t="shared" ref="EB283:FX284" si="354">EB270</f>
        <v>1371748.01</v>
      </c>
      <c r="EC283" s="44">
        <f t="shared" si="354"/>
        <v>584837.02</v>
      </c>
      <c r="ED283" s="44">
        <f t="shared" si="354"/>
        <v>11229627.380000001</v>
      </c>
      <c r="EE283" s="44">
        <f t="shared" si="354"/>
        <v>311572.14</v>
      </c>
      <c r="EF283" s="44">
        <f t="shared" si="354"/>
        <v>1637842.41</v>
      </c>
      <c r="EG283" s="44">
        <f t="shared" si="354"/>
        <v>487289.96</v>
      </c>
      <c r="EH283" s="44">
        <f t="shared" si="354"/>
        <v>304611.86</v>
      </c>
      <c r="EI283" s="44">
        <f t="shared" si="354"/>
        <v>25657586.57</v>
      </c>
      <c r="EJ283" s="44">
        <f t="shared" si="354"/>
        <v>17613234.190000001</v>
      </c>
      <c r="EK283" s="44">
        <f t="shared" si="354"/>
        <v>5007121.5199999996</v>
      </c>
      <c r="EL283" s="44">
        <f t="shared" si="354"/>
        <v>1010464.89</v>
      </c>
      <c r="EM283" s="44">
        <f t="shared" si="354"/>
        <v>1498860.68</v>
      </c>
      <c r="EN283" s="44">
        <f t="shared" si="354"/>
        <v>1363133.75</v>
      </c>
      <c r="EO283" s="44">
        <f t="shared" si="354"/>
        <v>864142.24</v>
      </c>
      <c r="EP283" s="44">
        <f t="shared" si="354"/>
        <v>2156019.9300000002</v>
      </c>
      <c r="EQ283" s="44">
        <f t="shared" si="354"/>
        <v>9074669.7899999991</v>
      </c>
      <c r="ER283" s="44">
        <f t="shared" si="354"/>
        <v>2483436.65</v>
      </c>
      <c r="ES283" s="44">
        <f t="shared" si="354"/>
        <v>372366.65</v>
      </c>
      <c r="ET283" s="44">
        <f t="shared" si="354"/>
        <v>699322.22</v>
      </c>
      <c r="EU283" s="44">
        <f t="shared" si="354"/>
        <v>717337.43</v>
      </c>
      <c r="EV283" s="44">
        <f t="shared" si="354"/>
        <v>524771.74</v>
      </c>
      <c r="EW283" s="44">
        <f t="shared" si="354"/>
        <v>4808802.82</v>
      </c>
      <c r="EX283" s="44">
        <f t="shared" si="354"/>
        <v>251841.14</v>
      </c>
      <c r="EY283" s="44">
        <f t="shared" si="354"/>
        <v>848490.39</v>
      </c>
      <c r="EZ283" s="44">
        <f t="shared" si="354"/>
        <v>560034.18000000005</v>
      </c>
      <c r="FA283" s="44">
        <f t="shared" si="354"/>
        <v>17009080.969999999</v>
      </c>
      <c r="FB283" s="44">
        <f t="shared" si="354"/>
        <v>3197347.88</v>
      </c>
      <c r="FC283" s="44">
        <f t="shared" si="354"/>
        <v>5630333.9699999997</v>
      </c>
      <c r="FD283" s="44">
        <f t="shared" si="354"/>
        <v>966303.06</v>
      </c>
      <c r="FE283" s="44">
        <f t="shared" si="354"/>
        <v>505338.15</v>
      </c>
      <c r="FF283" s="44">
        <f t="shared" si="354"/>
        <v>413765.52</v>
      </c>
      <c r="FG283" s="44">
        <f t="shared" si="354"/>
        <v>181795.35</v>
      </c>
      <c r="FH283" s="44">
        <f t="shared" si="354"/>
        <v>500452.51</v>
      </c>
      <c r="FI283" s="44">
        <f t="shared" si="354"/>
        <v>6828332.25</v>
      </c>
      <c r="FJ283" s="44">
        <f t="shared" si="354"/>
        <v>7227268.4199999999</v>
      </c>
      <c r="FK283" s="44">
        <f t="shared" si="354"/>
        <v>5544076.0300000003</v>
      </c>
      <c r="FL283" s="44">
        <f t="shared" si="354"/>
        <v>13066962.390000001</v>
      </c>
      <c r="FM283" s="44">
        <f t="shared" si="354"/>
        <v>5755072.1900000004</v>
      </c>
      <c r="FN283" s="44">
        <f t="shared" si="354"/>
        <v>26276705.399999999</v>
      </c>
      <c r="FO283" s="44">
        <f t="shared" si="354"/>
        <v>6090559.6600000001</v>
      </c>
      <c r="FP283" s="44">
        <f t="shared" si="354"/>
        <v>5381756.8700000001</v>
      </c>
      <c r="FQ283" s="44">
        <f t="shared" si="354"/>
        <v>2797358.95</v>
      </c>
      <c r="FR283" s="44">
        <f t="shared" si="354"/>
        <v>615964.04</v>
      </c>
      <c r="FS283" s="44">
        <f t="shared" si="354"/>
        <v>680006.21</v>
      </c>
      <c r="FT283" s="44">
        <f t="shared" si="354"/>
        <v>1230470.67</v>
      </c>
      <c r="FU283" s="44">
        <f t="shared" si="354"/>
        <v>2339997.39</v>
      </c>
      <c r="FV283" s="44">
        <f t="shared" si="354"/>
        <v>1594568.25</v>
      </c>
      <c r="FW283" s="44">
        <f t="shared" si="354"/>
        <v>403604.76</v>
      </c>
      <c r="FX283" s="44">
        <f t="shared" si="354"/>
        <v>399956.84</v>
      </c>
      <c r="FY283" s="44">
        <f>FY272</f>
        <v>0</v>
      </c>
      <c r="FZ283" s="129">
        <f>SUM(C283:FX283)</f>
        <v>1790680596.8000031</v>
      </c>
      <c r="GA283" s="42"/>
      <c r="GB283" s="42">
        <v>1791693617.9400008</v>
      </c>
      <c r="GC283" s="44"/>
      <c r="GD283" s="42"/>
      <c r="GE283" s="5"/>
      <c r="GF283" s="44"/>
      <c r="GG283" s="5"/>
      <c r="GH283" s="42"/>
      <c r="GI283" s="42"/>
      <c r="GJ283" s="42"/>
      <c r="GK283" s="42"/>
      <c r="GL283" s="42"/>
      <c r="GM283" s="42"/>
    </row>
    <row r="284" spans="1:195" x14ac:dyDescent="0.2">
      <c r="A284" s="3" t="s">
        <v>642</v>
      </c>
      <c r="B284" s="2" t="s">
        <v>643</v>
      </c>
      <c r="C284" s="44">
        <f>C271</f>
        <v>872107.08</v>
      </c>
      <c r="D284" s="44">
        <f t="shared" si="352"/>
        <v>3133846.45</v>
      </c>
      <c r="E284" s="44">
        <f t="shared" si="352"/>
        <v>916476.95</v>
      </c>
      <c r="F284" s="44">
        <f t="shared" si="352"/>
        <v>1420273.02</v>
      </c>
      <c r="G284" s="44">
        <f t="shared" si="352"/>
        <v>120319.96</v>
      </c>
      <c r="H284" s="44">
        <f t="shared" si="352"/>
        <v>132430.94</v>
      </c>
      <c r="I284" s="44">
        <f t="shared" si="352"/>
        <v>918573.95</v>
      </c>
      <c r="J284" s="44">
        <f t="shared" si="352"/>
        <v>366178.34</v>
      </c>
      <c r="K284" s="44">
        <f t="shared" si="352"/>
        <v>40142.25</v>
      </c>
      <c r="L284" s="44">
        <f t="shared" si="352"/>
        <v>516467.68</v>
      </c>
      <c r="M284" s="44">
        <f t="shared" si="352"/>
        <v>228787.1</v>
      </c>
      <c r="N284" s="44">
        <f t="shared" si="352"/>
        <v>7838602.6399999997</v>
      </c>
      <c r="O284" s="44">
        <f t="shared" si="352"/>
        <v>2261511.98</v>
      </c>
      <c r="P284" s="44">
        <f t="shared" si="352"/>
        <v>36977.68</v>
      </c>
      <c r="Q284" s="44">
        <f t="shared" si="352"/>
        <v>3021084.37</v>
      </c>
      <c r="R284" s="44">
        <f t="shared" si="352"/>
        <v>57885.35</v>
      </c>
      <c r="S284" s="44">
        <f t="shared" si="352"/>
        <v>442958.9</v>
      </c>
      <c r="T284" s="44">
        <f t="shared" si="352"/>
        <v>62481.440000000002</v>
      </c>
      <c r="U284" s="44">
        <f t="shared" si="352"/>
        <v>24857.439999999999</v>
      </c>
      <c r="V284" s="44">
        <f t="shared" si="352"/>
        <v>73312</v>
      </c>
      <c r="W284" s="44">
        <f t="shared" si="352"/>
        <v>18383.259999999998</v>
      </c>
      <c r="X284" s="44">
        <f t="shared" si="352"/>
        <v>16369.69</v>
      </c>
      <c r="Y284" s="44">
        <f t="shared" si="352"/>
        <v>81289.36</v>
      </c>
      <c r="Z284" s="44">
        <f t="shared" si="352"/>
        <v>38718.050000000003</v>
      </c>
      <c r="AA284" s="44">
        <f t="shared" si="352"/>
        <v>3127652.6</v>
      </c>
      <c r="AB284" s="44">
        <f t="shared" si="352"/>
        <v>5867510.1299999999</v>
      </c>
      <c r="AC284" s="44">
        <f t="shared" si="352"/>
        <v>301140.99</v>
      </c>
      <c r="AD284" s="44">
        <f t="shared" si="352"/>
        <v>251553.01</v>
      </c>
      <c r="AE284" s="44">
        <f t="shared" si="352"/>
        <v>51999.58</v>
      </c>
      <c r="AF284" s="44">
        <f t="shared" si="352"/>
        <v>67982.53</v>
      </c>
      <c r="AG284" s="44">
        <f t="shared" si="352"/>
        <v>244399.29</v>
      </c>
      <c r="AH284" s="44">
        <f t="shared" si="352"/>
        <v>114320.64</v>
      </c>
      <c r="AI284" s="44">
        <f t="shared" si="352"/>
        <v>20997.15</v>
      </c>
      <c r="AJ284" s="44">
        <f t="shared" si="352"/>
        <v>93352.51</v>
      </c>
      <c r="AK284" s="44">
        <f t="shared" si="352"/>
        <v>50744</v>
      </c>
      <c r="AL284" s="44">
        <f t="shared" si="352"/>
        <v>81615.16</v>
      </c>
      <c r="AM284" s="44">
        <f t="shared" si="352"/>
        <v>64506.28</v>
      </c>
      <c r="AN284" s="44">
        <f t="shared" si="352"/>
        <v>225316.42</v>
      </c>
      <c r="AO284" s="44">
        <f t="shared" si="352"/>
        <v>931445.17</v>
      </c>
      <c r="AP284" s="44">
        <f t="shared" si="352"/>
        <v>17084724.440000001</v>
      </c>
      <c r="AQ284" s="44">
        <f t="shared" si="352"/>
        <v>72569.399999999994</v>
      </c>
      <c r="AR284" s="44">
        <f t="shared" si="352"/>
        <v>8592959.7200000007</v>
      </c>
      <c r="AS284" s="44">
        <f t="shared" si="352"/>
        <v>1255302.72</v>
      </c>
      <c r="AT284" s="44">
        <f t="shared" si="352"/>
        <v>591491.35</v>
      </c>
      <c r="AU284" s="44">
        <f t="shared" si="352"/>
        <v>85935.76</v>
      </c>
      <c r="AV284" s="44">
        <f t="shared" si="352"/>
        <v>34274.370000000003</v>
      </c>
      <c r="AW284" s="44">
        <f t="shared" si="352"/>
        <v>50357.35</v>
      </c>
      <c r="AX284" s="44">
        <f t="shared" si="352"/>
        <v>29413.11</v>
      </c>
      <c r="AY284" s="44">
        <f t="shared" si="352"/>
        <v>55263.14</v>
      </c>
      <c r="AZ284" s="44">
        <f t="shared" si="352"/>
        <v>958888.48</v>
      </c>
      <c r="BA284" s="44">
        <f t="shared" si="352"/>
        <v>590701.02</v>
      </c>
      <c r="BB284" s="44">
        <f t="shared" si="352"/>
        <v>255113.67</v>
      </c>
      <c r="BC284" s="44">
        <f t="shared" si="352"/>
        <v>5244134.47</v>
      </c>
      <c r="BD284" s="44">
        <f t="shared" si="352"/>
        <v>880969.39</v>
      </c>
      <c r="BE284" s="44">
        <f t="shared" si="352"/>
        <v>235222.64</v>
      </c>
      <c r="BF284" s="44">
        <f t="shared" si="352"/>
        <v>3358357.57</v>
      </c>
      <c r="BG284" s="44">
        <f t="shared" si="352"/>
        <v>72476</v>
      </c>
      <c r="BH284" s="44">
        <f t="shared" si="352"/>
        <v>72130.92</v>
      </c>
      <c r="BI284" s="44">
        <f t="shared" si="352"/>
        <v>31819.23</v>
      </c>
      <c r="BJ284" s="44">
        <f t="shared" si="352"/>
        <v>899220.65</v>
      </c>
      <c r="BK284" s="44">
        <f t="shared" si="352"/>
        <v>1556399.67</v>
      </c>
      <c r="BL284" s="44">
        <f t="shared" si="352"/>
        <v>6165.14</v>
      </c>
      <c r="BM284" s="44">
        <f t="shared" si="352"/>
        <v>33470.300000000003</v>
      </c>
      <c r="BN284" s="44">
        <f t="shared" si="352"/>
        <v>742301.38</v>
      </c>
      <c r="BO284" s="44">
        <f t="shared" si="352"/>
        <v>407874.62</v>
      </c>
      <c r="BP284" s="44">
        <f t="shared" si="353"/>
        <v>140756.23000000001</v>
      </c>
      <c r="BQ284" s="44">
        <f t="shared" si="353"/>
        <v>990636.25</v>
      </c>
      <c r="BR284" s="44">
        <f t="shared" si="353"/>
        <v>310673.82</v>
      </c>
      <c r="BS284" s="44">
        <f t="shared" si="353"/>
        <v>153865.45000000001</v>
      </c>
      <c r="BT284" s="44">
        <f t="shared" si="353"/>
        <v>55061.98</v>
      </c>
      <c r="BU284" s="44">
        <f t="shared" si="353"/>
        <v>115557.34</v>
      </c>
      <c r="BV284" s="44">
        <f t="shared" si="353"/>
        <v>311181.31</v>
      </c>
      <c r="BW284" s="44">
        <f t="shared" si="353"/>
        <v>420737.6</v>
      </c>
      <c r="BX284" s="44">
        <f t="shared" si="353"/>
        <v>49421.77</v>
      </c>
      <c r="BY284" s="44">
        <f t="shared" si="353"/>
        <v>166652.57</v>
      </c>
      <c r="BZ284" s="44">
        <f t="shared" si="353"/>
        <v>85457.8</v>
      </c>
      <c r="CA284" s="44">
        <f t="shared" si="353"/>
        <v>198067.98</v>
      </c>
      <c r="CB284" s="44">
        <f t="shared" si="353"/>
        <v>12950764.539999999</v>
      </c>
      <c r="CC284" s="44">
        <f t="shared" si="353"/>
        <v>52508.53</v>
      </c>
      <c r="CD284" s="44">
        <f t="shared" si="353"/>
        <v>45591</v>
      </c>
      <c r="CE284" s="44">
        <f t="shared" si="353"/>
        <v>59777.46</v>
      </c>
      <c r="CF284" s="44">
        <f t="shared" si="353"/>
        <v>50823.26</v>
      </c>
      <c r="CG284" s="44">
        <f t="shared" si="353"/>
        <v>47113.22</v>
      </c>
      <c r="CH284" s="44">
        <f t="shared" si="353"/>
        <v>39048.339999999997</v>
      </c>
      <c r="CI284" s="44">
        <f t="shared" si="353"/>
        <v>169356.75</v>
      </c>
      <c r="CJ284" s="44">
        <f t="shared" si="353"/>
        <v>186801.17</v>
      </c>
      <c r="CK284" s="44">
        <f t="shared" si="353"/>
        <v>1059432.57</v>
      </c>
      <c r="CL284" s="44">
        <f t="shared" si="353"/>
        <v>193824</v>
      </c>
      <c r="CM284" s="44">
        <f t="shared" si="353"/>
        <v>58080.4</v>
      </c>
      <c r="CN284" s="44">
        <f t="shared" si="353"/>
        <v>4311922.4800000004</v>
      </c>
      <c r="CO284" s="44">
        <f t="shared" si="353"/>
        <v>2079791.01</v>
      </c>
      <c r="CP284" s="44">
        <f t="shared" si="353"/>
        <v>486569.09</v>
      </c>
      <c r="CQ284" s="44">
        <f t="shared" si="353"/>
        <v>230290.25</v>
      </c>
      <c r="CR284" s="44">
        <f t="shared" si="353"/>
        <v>86770.76</v>
      </c>
      <c r="CS284" s="44">
        <f t="shared" si="353"/>
        <v>149942.29</v>
      </c>
      <c r="CT284" s="44">
        <f t="shared" si="353"/>
        <v>51145.88</v>
      </c>
      <c r="CU284" s="44">
        <f t="shared" si="353"/>
        <v>34875.449999999997</v>
      </c>
      <c r="CV284" s="44">
        <f t="shared" si="353"/>
        <v>26478.73</v>
      </c>
      <c r="CW284" s="44">
        <f t="shared" si="353"/>
        <v>90314.85</v>
      </c>
      <c r="CX284" s="44">
        <f t="shared" si="353"/>
        <v>98025.47</v>
      </c>
      <c r="CY284" s="44">
        <f t="shared" si="353"/>
        <v>17469.72</v>
      </c>
      <c r="CZ284" s="44">
        <f t="shared" si="353"/>
        <v>436826.3</v>
      </c>
      <c r="DA284" s="44">
        <f t="shared" si="353"/>
        <v>24893.09</v>
      </c>
      <c r="DB284" s="44">
        <f t="shared" si="353"/>
        <v>40794.39</v>
      </c>
      <c r="DC284" s="44">
        <f t="shared" si="353"/>
        <v>108908.15</v>
      </c>
      <c r="DD284" s="44">
        <f t="shared" si="353"/>
        <v>93188.08</v>
      </c>
      <c r="DE284" s="44">
        <f t="shared" si="353"/>
        <v>259009</v>
      </c>
      <c r="DF284" s="44">
        <f t="shared" si="353"/>
        <v>5318524.8899999997</v>
      </c>
      <c r="DG284" s="44">
        <f t="shared" si="353"/>
        <v>73952.320000000007</v>
      </c>
      <c r="DH284" s="44">
        <f t="shared" si="353"/>
        <v>640446.12</v>
      </c>
      <c r="DI284" s="44">
        <f t="shared" si="353"/>
        <v>789258.23</v>
      </c>
      <c r="DJ284" s="44">
        <f t="shared" si="353"/>
        <v>120030.43</v>
      </c>
      <c r="DK284" s="44">
        <f t="shared" si="353"/>
        <v>78362.080000000002</v>
      </c>
      <c r="DL284" s="44">
        <f t="shared" si="353"/>
        <v>1151714.69</v>
      </c>
      <c r="DM284" s="44">
        <f t="shared" si="353"/>
        <v>85638.05</v>
      </c>
      <c r="DN284" s="44">
        <f t="shared" si="353"/>
        <v>473377.46</v>
      </c>
      <c r="DO284" s="44">
        <f t="shared" si="353"/>
        <v>522629.33</v>
      </c>
      <c r="DP284" s="44">
        <f t="shared" si="353"/>
        <v>35864.910000000003</v>
      </c>
      <c r="DQ284" s="44">
        <f t="shared" si="353"/>
        <v>99898.64</v>
      </c>
      <c r="DR284" s="44">
        <f t="shared" si="353"/>
        <v>245514.47</v>
      </c>
      <c r="DS284" s="44">
        <f t="shared" si="353"/>
        <v>132855.76999999999</v>
      </c>
      <c r="DT284" s="44">
        <f t="shared" si="353"/>
        <v>24263.22</v>
      </c>
      <c r="DU284" s="44">
        <f t="shared" si="353"/>
        <v>67585.91</v>
      </c>
      <c r="DV284" s="44">
        <f t="shared" si="353"/>
        <v>20039.07</v>
      </c>
      <c r="DW284" s="44">
        <f t="shared" si="353"/>
        <v>57112.72</v>
      </c>
      <c r="DX284" s="44">
        <f t="shared" si="353"/>
        <v>62654.93</v>
      </c>
      <c r="DY284" s="44">
        <f t="shared" si="353"/>
        <v>74070.009999999995</v>
      </c>
      <c r="DZ284" s="44">
        <f t="shared" si="353"/>
        <v>202009.51</v>
      </c>
      <c r="EA284" s="44">
        <f t="shared" si="353"/>
        <v>369262.05</v>
      </c>
      <c r="EB284" s="44">
        <f t="shared" si="354"/>
        <v>173771.95</v>
      </c>
      <c r="EC284" s="44">
        <f t="shared" si="354"/>
        <v>72891.350000000006</v>
      </c>
      <c r="ED284" s="44">
        <f t="shared" si="354"/>
        <v>340550.64</v>
      </c>
      <c r="EE284" s="44">
        <f t="shared" si="354"/>
        <v>39296.410000000003</v>
      </c>
      <c r="EF284" s="44">
        <f t="shared" si="354"/>
        <v>224350.43</v>
      </c>
      <c r="EG284" s="44">
        <f t="shared" si="354"/>
        <v>61500.84</v>
      </c>
      <c r="EH284" s="44">
        <f t="shared" si="354"/>
        <v>34866.68</v>
      </c>
      <c r="EI284" s="44">
        <f t="shared" si="354"/>
        <v>1883264.37</v>
      </c>
      <c r="EJ284" s="44">
        <f t="shared" si="354"/>
        <v>1212532.48</v>
      </c>
      <c r="EK284" s="44">
        <f t="shared" si="354"/>
        <v>139505.14000000001</v>
      </c>
      <c r="EL284" s="44">
        <f t="shared" si="354"/>
        <v>38715.050000000003</v>
      </c>
      <c r="EM284" s="44">
        <f t="shared" si="354"/>
        <v>181814.63</v>
      </c>
      <c r="EN284" s="44">
        <f t="shared" si="354"/>
        <v>154050.45000000001</v>
      </c>
      <c r="EO284" s="44">
        <f t="shared" si="354"/>
        <v>92914.1</v>
      </c>
      <c r="EP284" s="44">
        <f t="shared" si="354"/>
        <v>107029.66</v>
      </c>
      <c r="EQ284" s="44">
        <f t="shared" si="354"/>
        <v>611008.4</v>
      </c>
      <c r="ER284" s="44">
        <f t="shared" si="354"/>
        <v>183540.61</v>
      </c>
      <c r="ES284" s="44">
        <f t="shared" si="354"/>
        <v>33405.24</v>
      </c>
      <c r="ET284" s="44">
        <f t="shared" si="354"/>
        <v>55895.1</v>
      </c>
      <c r="EU284" s="44">
        <f t="shared" si="354"/>
        <v>69988.59</v>
      </c>
      <c r="EV284" s="44">
        <f t="shared" si="354"/>
        <v>26356.61</v>
      </c>
      <c r="EW284" s="44">
        <f t="shared" si="354"/>
        <v>143190.12</v>
      </c>
      <c r="EX284" s="44">
        <f t="shared" si="354"/>
        <v>8143.76</v>
      </c>
      <c r="EY284" s="44">
        <f t="shared" si="354"/>
        <v>51663.46</v>
      </c>
      <c r="EZ284" s="44">
        <f t="shared" si="354"/>
        <v>53772.13</v>
      </c>
      <c r="FA284" s="44">
        <f t="shared" si="354"/>
        <v>814449.46</v>
      </c>
      <c r="FB284" s="44">
        <f t="shared" si="354"/>
        <v>206115.4</v>
      </c>
      <c r="FC284" s="44">
        <f t="shared" si="354"/>
        <v>450939.76</v>
      </c>
      <c r="FD284" s="44">
        <f t="shared" si="354"/>
        <v>98965.69</v>
      </c>
      <c r="FE284" s="44">
        <f t="shared" si="354"/>
        <v>33372.61</v>
      </c>
      <c r="FF284" s="44">
        <f t="shared" si="354"/>
        <v>43434.77</v>
      </c>
      <c r="FG284" s="44">
        <f t="shared" si="354"/>
        <v>18685.91</v>
      </c>
      <c r="FH284" s="44">
        <f t="shared" si="354"/>
        <v>56726.3</v>
      </c>
      <c r="FI284" s="44">
        <f t="shared" si="354"/>
        <v>382104.68</v>
      </c>
      <c r="FJ284" s="44">
        <f t="shared" si="354"/>
        <v>319762.98</v>
      </c>
      <c r="FK284" s="44">
        <f t="shared" si="354"/>
        <v>271239.03000000003</v>
      </c>
      <c r="FL284" s="44">
        <f t="shared" si="354"/>
        <v>885890.16</v>
      </c>
      <c r="FM284" s="44">
        <f t="shared" si="354"/>
        <v>362854.13</v>
      </c>
      <c r="FN284" s="44">
        <f t="shared" si="354"/>
        <v>1753924.78</v>
      </c>
      <c r="FO284" s="44">
        <f t="shared" si="354"/>
        <v>304696.99</v>
      </c>
      <c r="FP284" s="44">
        <f t="shared" si="354"/>
        <v>304832.93</v>
      </c>
      <c r="FQ284" s="44">
        <f t="shared" si="354"/>
        <v>198390.83</v>
      </c>
      <c r="FR284" s="44">
        <f t="shared" si="354"/>
        <v>19708.560000000001</v>
      </c>
      <c r="FS284" s="44">
        <f t="shared" si="354"/>
        <v>21030</v>
      </c>
      <c r="FT284" s="44">
        <f t="shared" si="354"/>
        <v>88342.83</v>
      </c>
      <c r="FU284" s="44">
        <f t="shared" si="354"/>
        <v>206734.03</v>
      </c>
      <c r="FV284" s="44">
        <f t="shared" si="354"/>
        <v>148298.57</v>
      </c>
      <c r="FW284" s="44">
        <f t="shared" si="354"/>
        <v>30240.95</v>
      </c>
      <c r="FX284" s="44">
        <f t="shared" si="354"/>
        <v>37949.410000000003</v>
      </c>
      <c r="FY284" s="44">
        <f>FY273</f>
        <v>0</v>
      </c>
      <c r="FZ284" s="129">
        <f>SUM(C284:FX284)</f>
        <v>127568287.95000002</v>
      </c>
      <c r="GA284" s="42"/>
      <c r="GB284" s="42">
        <v>132730650.26999998</v>
      </c>
      <c r="GC284" s="44"/>
      <c r="GD284" s="42"/>
      <c r="GE284" s="5"/>
      <c r="GF284" s="44"/>
      <c r="GG284" s="5"/>
      <c r="GH284" s="42"/>
      <c r="GI284" s="42"/>
      <c r="GJ284" s="42"/>
      <c r="GK284" s="42"/>
      <c r="GL284" s="42"/>
      <c r="GM284" s="42"/>
    </row>
    <row r="285" spans="1:195" x14ac:dyDescent="0.2">
      <c r="A285" s="3" t="s">
        <v>644</v>
      </c>
      <c r="B285" s="2" t="s">
        <v>627</v>
      </c>
      <c r="C285" s="44">
        <f>C282-C283-C284</f>
        <v>37223521.54733973</v>
      </c>
      <c r="D285" s="44">
        <f t="shared" ref="D285:BO285" si="355">D282-D283-D284</f>
        <v>222955716.07883334</v>
      </c>
      <c r="E285" s="44">
        <f t="shared" si="355"/>
        <v>36331305.566917822</v>
      </c>
      <c r="F285" s="44">
        <f t="shared" si="355"/>
        <v>77242425.656040341</v>
      </c>
      <c r="G285" s="44">
        <f t="shared" si="355"/>
        <v>4601782.3972682301</v>
      </c>
      <c r="H285" s="44">
        <f t="shared" si="355"/>
        <v>3821299.7222301252</v>
      </c>
      <c r="I285" s="44">
        <f t="shared" si="355"/>
        <v>69739939.703666419</v>
      </c>
      <c r="J285" s="44">
        <f t="shared" si="355"/>
        <v>9693101.1589350104</v>
      </c>
      <c r="K285" s="44">
        <f t="shared" si="355"/>
        <v>1789031.9654073715</v>
      </c>
      <c r="L285" s="44">
        <f t="shared" si="355"/>
        <v>9349000.4267838318</v>
      </c>
      <c r="M285" s="44">
        <f t="shared" si="355"/>
        <v>7787042.7818759587</v>
      </c>
      <c r="N285" s="44">
        <f t="shared" si="355"/>
        <v>204990728.40290189</v>
      </c>
      <c r="O285" s="44">
        <f t="shared" si="355"/>
        <v>58166730.917182706</v>
      </c>
      <c r="P285" s="44">
        <f t="shared" si="355"/>
        <v>1256152.8326250741</v>
      </c>
      <c r="Q285" s="44">
        <f t="shared" si="355"/>
        <v>201637333.74295741</v>
      </c>
      <c r="R285" s="44">
        <f t="shared" si="355"/>
        <v>2580736.2610160713</v>
      </c>
      <c r="S285" s="44">
        <f t="shared" si="355"/>
        <v>3098421.944808464</v>
      </c>
      <c r="T285" s="44">
        <f t="shared" si="355"/>
        <v>1037408.4876289628</v>
      </c>
      <c r="U285" s="44">
        <f t="shared" si="355"/>
        <v>549927.68186081864</v>
      </c>
      <c r="V285" s="44">
        <f t="shared" si="355"/>
        <v>1674509.9914478278</v>
      </c>
      <c r="W285" s="44">
        <f t="shared" si="355"/>
        <v>1449985.456818731</v>
      </c>
      <c r="X285" s="44">
        <f t="shared" si="355"/>
        <v>464184.7498837923</v>
      </c>
      <c r="Y285" s="44">
        <f t="shared" si="355"/>
        <v>2505036.2655171668</v>
      </c>
      <c r="Z285" s="44">
        <f t="shared" si="355"/>
        <v>1874275.9563556036</v>
      </c>
      <c r="AA285" s="44">
        <f t="shared" si="355"/>
        <v>108361240.62892078</v>
      </c>
      <c r="AB285" s="44">
        <f t="shared" si="355"/>
        <v>57753013.802112527</v>
      </c>
      <c r="AC285" s="44">
        <f t="shared" si="355"/>
        <v>3036217.4744895203</v>
      </c>
      <c r="AD285" s="44">
        <f t="shared" si="355"/>
        <v>3809071.3901363201</v>
      </c>
      <c r="AE285" s="44">
        <f t="shared" si="355"/>
        <v>770997.03667747835</v>
      </c>
      <c r="AF285" s="44">
        <f t="shared" si="355"/>
        <v>1128364.6371340149</v>
      </c>
      <c r="AG285" s="44">
        <f t="shared" si="355"/>
        <v>0</v>
      </c>
      <c r="AH285" s="44">
        <f t="shared" si="355"/>
        <v>6090217.1616121195</v>
      </c>
      <c r="AI285" s="44">
        <f t="shared" si="355"/>
        <v>2461721.266381016</v>
      </c>
      <c r="AJ285" s="44">
        <f t="shared" si="355"/>
        <v>1700400.0905036775</v>
      </c>
      <c r="AK285" s="44">
        <f t="shared" si="355"/>
        <v>1051805.3038033906</v>
      </c>
      <c r="AL285" s="44">
        <f t="shared" si="355"/>
        <v>619796.20644137391</v>
      </c>
      <c r="AM285" s="44">
        <f t="shared" si="355"/>
        <v>2716033.8114017784</v>
      </c>
      <c r="AN285" s="44">
        <f t="shared" si="355"/>
        <v>711668.52629336424</v>
      </c>
      <c r="AO285" s="44">
        <f t="shared" si="355"/>
        <v>20270819.251187693</v>
      </c>
      <c r="AP285" s="44">
        <f t="shared" si="355"/>
        <v>257136140.32582814</v>
      </c>
      <c r="AQ285" s="44">
        <f t="shared" si="355"/>
        <v>673963.03188355744</v>
      </c>
      <c r="AR285" s="44">
        <f t="shared" si="355"/>
        <v>255806949.97590563</v>
      </c>
      <c r="AS285" s="44">
        <f t="shared" si="355"/>
        <v>11734819.673223203</v>
      </c>
      <c r="AT285" s="44">
        <f t="shared" si="355"/>
        <v>11291553.242636958</v>
      </c>
      <c r="AU285" s="44">
        <f t="shared" si="355"/>
        <v>2337748.7059176033</v>
      </c>
      <c r="AV285" s="44">
        <f t="shared" si="355"/>
        <v>2275334.8139625662</v>
      </c>
      <c r="AW285" s="44">
        <f t="shared" si="355"/>
        <v>1842775.0029244476</v>
      </c>
      <c r="AX285" s="44">
        <f t="shared" si="355"/>
        <v>331386.04304136336</v>
      </c>
      <c r="AY285" s="44">
        <f t="shared" si="355"/>
        <v>3508549.1286702156</v>
      </c>
      <c r="AZ285" s="44">
        <f t="shared" si="355"/>
        <v>57080570.787231594</v>
      </c>
      <c r="BA285" s="44">
        <f t="shared" si="355"/>
        <v>46273847.53063564</v>
      </c>
      <c r="BB285" s="44">
        <f t="shared" si="355"/>
        <v>42239080.914837286</v>
      </c>
      <c r="BC285" s="44">
        <f t="shared" si="355"/>
        <v>131234464.54108736</v>
      </c>
      <c r="BD285" s="44">
        <f t="shared" si="355"/>
        <v>16044626.580227099</v>
      </c>
      <c r="BE285" s="44">
        <f t="shared" si="355"/>
        <v>6597932.6190148648</v>
      </c>
      <c r="BF285" s="44">
        <f t="shared" si="355"/>
        <v>101164811.99037397</v>
      </c>
      <c r="BG285" s="44">
        <f t="shared" si="355"/>
        <v>5792633.619368271</v>
      </c>
      <c r="BH285" s="44">
        <f t="shared" si="355"/>
        <v>3654851.1908180006</v>
      </c>
      <c r="BI285" s="44">
        <f t="shared" si="355"/>
        <v>1981466.0945942102</v>
      </c>
      <c r="BJ285" s="44">
        <f t="shared" si="355"/>
        <v>24647185.405438632</v>
      </c>
      <c r="BK285" s="44">
        <f t="shared" si="355"/>
        <v>71679055.032347932</v>
      </c>
      <c r="BL285" s="44">
        <f t="shared" si="355"/>
        <v>1783342.3243426559</v>
      </c>
      <c r="BM285" s="44">
        <f t="shared" si="355"/>
        <v>2264226.5484481817</v>
      </c>
      <c r="BN285" s="44">
        <f t="shared" si="355"/>
        <v>16117551.587723656</v>
      </c>
      <c r="BO285" s="44">
        <f t="shared" si="355"/>
        <v>7187758.022066378</v>
      </c>
      <c r="BP285" s="44">
        <f t="shared" ref="BP285:EA285" si="356">BP282-BP283-BP284</f>
        <v>748968.01164070261</v>
      </c>
      <c r="BQ285" s="44">
        <f t="shared" si="356"/>
        <v>13323583.174172737</v>
      </c>
      <c r="BR285" s="44">
        <f t="shared" si="356"/>
        <v>20609345.125900485</v>
      </c>
      <c r="BS285" s="44">
        <f t="shared" si="356"/>
        <v>4416069.8529010313</v>
      </c>
      <c r="BT285" s="44">
        <f t="shared" si="356"/>
        <v>1617290.6141051073</v>
      </c>
      <c r="BU285" s="44">
        <f t="shared" si="356"/>
        <v>-1.4551915228366852E-10</v>
      </c>
      <c r="BV285" s="44">
        <f t="shared" si="356"/>
        <v>1148733.8546161405</v>
      </c>
      <c r="BW285" s="44">
        <f t="shared" si="356"/>
        <v>1955638.521214386</v>
      </c>
      <c r="BX285" s="44">
        <f t="shared" si="356"/>
        <v>41695.079266670997</v>
      </c>
      <c r="BY285" s="44">
        <f t="shared" si="356"/>
        <v>1824088.3954677102</v>
      </c>
      <c r="BZ285" s="44">
        <f t="shared" si="356"/>
        <v>1065417.243909938</v>
      </c>
      <c r="CA285" s="44">
        <f t="shared" si="356"/>
        <v>882360.96156524541</v>
      </c>
      <c r="CB285" s="44">
        <f t="shared" si="356"/>
        <v>315135280.14585775</v>
      </c>
      <c r="CC285" s="44">
        <f t="shared" si="356"/>
        <v>1206749.113912754</v>
      </c>
      <c r="CD285" s="44">
        <f t="shared" si="356"/>
        <v>512627.23035586206</v>
      </c>
      <c r="CE285" s="44">
        <f t="shared" si="356"/>
        <v>1002078.5786418174</v>
      </c>
      <c r="CF285" s="44">
        <f t="shared" si="356"/>
        <v>999682.27966416674</v>
      </c>
      <c r="CG285" s="44">
        <f t="shared" si="356"/>
        <v>1313713.5798962095</v>
      </c>
      <c r="CH285" s="44">
        <f t="shared" si="356"/>
        <v>1057615.3635016836</v>
      </c>
      <c r="CI285" s="44">
        <f t="shared" si="356"/>
        <v>2762117.1256281948</v>
      </c>
      <c r="CJ285" s="44">
        <f t="shared" si="356"/>
        <v>3973572.4198108241</v>
      </c>
      <c r="CK285" s="44">
        <f t="shared" si="356"/>
        <v>19542286.534966007</v>
      </c>
      <c r="CL285" s="44">
        <f t="shared" si="356"/>
        <v>6281064.5146302246</v>
      </c>
      <c r="CM285" s="44">
        <f t="shared" si="356"/>
        <v>4176962.8884520554</v>
      </c>
      <c r="CN285" s="44">
        <f t="shared" si="356"/>
        <v>99852712.073571011</v>
      </c>
      <c r="CO285" s="44">
        <f t="shared" si="356"/>
        <v>60688976.678023018</v>
      </c>
      <c r="CP285" s="44">
        <f t="shared" si="356"/>
        <v>0</v>
      </c>
      <c r="CQ285" s="44">
        <f t="shared" si="356"/>
        <v>7248777.9332096307</v>
      </c>
      <c r="CR285" s="44">
        <f t="shared" si="356"/>
        <v>1488210.2819303311</v>
      </c>
      <c r="CS285" s="44">
        <f t="shared" si="356"/>
        <v>1720485.208103287</v>
      </c>
      <c r="CT285" s="44">
        <f t="shared" si="356"/>
        <v>808198.53300780896</v>
      </c>
      <c r="CU285" s="44">
        <f t="shared" si="356"/>
        <v>2316826.8364106761</v>
      </c>
      <c r="CV285" s="44">
        <f t="shared" si="356"/>
        <v>484930.64139067993</v>
      </c>
      <c r="CW285" s="44">
        <f t="shared" si="356"/>
        <v>448235.11439730495</v>
      </c>
      <c r="CX285" s="44">
        <f t="shared" si="356"/>
        <v>2169428.735337907</v>
      </c>
      <c r="CY285" s="44">
        <f t="shared" si="356"/>
        <v>822313.95510853571</v>
      </c>
      <c r="CZ285" s="44">
        <f t="shared" si="356"/>
        <v>8898442.2446676474</v>
      </c>
      <c r="DA285" s="44">
        <f t="shared" si="356"/>
        <v>1692720.40697865</v>
      </c>
      <c r="DB285" s="44">
        <f t="shared" si="356"/>
        <v>2160551.1581414528</v>
      </c>
      <c r="DC285" s="44">
        <f t="shared" si="356"/>
        <v>713809.31589692726</v>
      </c>
      <c r="DD285" s="44">
        <f t="shared" si="356"/>
        <v>0</v>
      </c>
      <c r="DE285" s="44">
        <f t="shared" si="356"/>
        <v>541145.88673466025</v>
      </c>
      <c r="DF285" s="44">
        <f t="shared" si="356"/>
        <v>85685493.949522465</v>
      </c>
      <c r="DG285" s="44">
        <f t="shared" si="356"/>
        <v>316463.98434444197</v>
      </c>
      <c r="DH285" s="44">
        <f t="shared" si="356"/>
        <v>2980214.0445592357</v>
      </c>
      <c r="DI285" s="44">
        <f t="shared" si="356"/>
        <v>6061802.0905352142</v>
      </c>
      <c r="DJ285" s="44">
        <f t="shared" si="356"/>
        <v>3498713.9762678915</v>
      </c>
      <c r="DK285" s="44">
        <f t="shared" si="356"/>
        <v>2158082.8726227423</v>
      </c>
      <c r="DL285" s="44">
        <f t="shared" si="356"/>
        <v>25743485.985060658</v>
      </c>
      <c r="DM285" s="44">
        <f t="shared" si="356"/>
        <v>1809241.5635935848</v>
      </c>
      <c r="DN285" s="44">
        <f t="shared" si="356"/>
        <v>4235881.716593178</v>
      </c>
      <c r="DO285" s="44">
        <f t="shared" si="356"/>
        <v>13294529.902671715</v>
      </c>
      <c r="DP285" s="44">
        <f t="shared" si="356"/>
        <v>1697751.475501396</v>
      </c>
      <c r="DQ285" s="44">
        <f t="shared" si="356"/>
        <v>2221214.2963322457</v>
      </c>
      <c r="DR285" s="44">
        <f t="shared" si="356"/>
        <v>7254348.0835621525</v>
      </c>
      <c r="DS285" s="44">
        <f t="shared" si="356"/>
        <v>4749939.3494974934</v>
      </c>
      <c r="DT285" s="44">
        <f t="shared" si="356"/>
        <v>1613482.7263905748</v>
      </c>
      <c r="DU285" s="44">
        <f t="shared" si="356"/>
        <v>2485197.2325584162</v>
      </c>
      <c r="DV285" s="44">
        <f t="shared" si="356"/>
        <v>1962039.7012339972</v>
      </c>
      <c r="DW285" s="44">
        <f t="shared" si="356"/>
        <v>2457227.4812981156</v>
      </c>
      <c r="DX285" s="44">
        <f t="shared" si="356"/>
        <v>1174708.7893162116</v>
      </c>
      <c r="DY285" s="44">
        <f t="shared" si="356"/>
        <v>1357835.8840439278</v>
      </c>
      <c r="DZ285" s="44">
        <f t="shared" si="356"/>
        <v>5046245.4318289729</v>
      </c>
      <c r="EA285" s="44">
        <f t="shared" si="356"/>
        <v>0</v>
      </c>
      <c r="EB285" s="44">
        <f t="shared" ref="EB285:FY285" si="357">EB282-EB283-EB284</f>
        <v>2461084.3347168351</v>
      </c>
      <c r="EC285" s="44">
        <f t="shared" si="357"/>
        <v>1712887.754196892</v>
      </c>
      <c r="ED285" s="44">
        <f t="shared" si="357"/>
        <v>2274553.309733557</v>
      </c>
      <c r="EE285" s="44">
        <f t="shared" si="357"/>
        <v>1765355.3734439446</v>
      </c>
      <c r="EF285" s="44">
        <f t="shared" si="357"/>
        <v>8278699.605805099</v>
      </c>
      <c r="EG285" s="44">
        <f t="shared" si="357"/>
        <v>1751075.4385851522</v>
      </c>
      <c r="EH285" s="44">
        <f t="shared" si="357"/>
        <v>1782679.454261122</v>
      </c>
      <c r="EI285" s="44">
        <f t="shared" si="357"/>
        <v>81908724.330070376</v>
      </c>
      <c r="EJ285" s="44">
        <f t="shared" si="357"/>
        <v>34611173.313276045</v>
      </c>
      <c r="EK285" s="44">
        <f t="shared" si="357"/>
        <v>-3.4924596548080444E-10</v>
      </c>
      <c r="EL285" s="44">
        <f t="shared" si="357"/>
        <v>2092224.8593659468</v>
      </c>
      <c r="EM285" s="44">
        <f t="shared" si="357"/>
        <v>2135947.6959967082</v>
      </c>
      <c r="EN285" s="44">
        <f t="shared" si="357"/>
        <v>5779784.0270455563</v>
      </c>
      <c r="EO285" s="44">
        <f t="shared" si="357"/>
        <v>2231064.4930845066</v>
      </c>
      <c r="EP285" s="44">
        <f t="shared" si="357"/>
        <v>916580.89634560852</v>
      </c>
      <c r="EQ285" s="44">
        <f t="shared" si="357"/>
        <v>4995402.1889533475</v>
      </c>
      <c r="ER285" s="44">
        <f t="shared" si="357"/>
        <v>533991.23101943068</v>
      </c>
      <c r="ES285" s="44">
        <f t="shared" si="357"/>
        <v>944803.57433429232</v>
      </c>
      <c r="ET285" s="44">
        <f t="shared" si="357"/>
        <v>1506809.4146627097</v>
      </c>
      <c r="EU285" s="44">
        <f t="shared" si="357"/>
        <v>3522607.2736331266</v>
      </c>
      <c r="EV285" s="44">
        <f t="shared" si="357"/>
        <v>343987.6413158318</v>
      </c>
      <c r="EW285" s="44">
        <f t="shared" si="357"/>
        <v>1885343.3924272871</v>
      </c>
      <c r="EX285" s="44">
        <f t="shared" si="357"/>
        <v>2266687.3738877107</v>
      </c>
      <c r="EY285" s="44">
        <f t="shared" si="357"/>
        <v>5829801.382274719</v>
      </c>
      <c r="EZ285" s="44">
        <f t="shared" si="357"/>
        <v>847207.59925438184</v>
      </c>
      <c r="FA285" s="44">
        <f t="shared" si="357"/>
        <v>2057147.0003922665</v>
      </c>
      <c r="FB285" s="44">
        <f t="shared" si="357"/>
        <v>0</v>
      </c>
      <c r="FC285" s="44">
        <f t="shared" si="357"/>
        <v>9968371.4556586128</v>
      </c>
      <c r="FD285" s="44">
        <f t="shared" si="357"/>
        <v>1777295.5506103658</v>
      </c>
      <c r="FE285" s="44">
        <f t="shared" si="357"/>
        <v>691932.96108350693</v>
      </c>
      <c r="FF285" s="44">
        <f t="shared" si="357"/>
        <v>1517008.2354690847</v>
      </c>
      <c r="FG285" s="44">
        <f t="shared" si="357"/>
        <v>1172862.315560845</v>
      </c>
      <c r="FH285" s="44">
        <f t="shared" si="357"/>
        <v>568820.98246440408</v>
      </c>
      <c r="FI285" s="44">
        <f t="shared" si="357"/>
        <v>4557556.7939851843</v>
      </c>
      <c r="FJ285" s="44">
        <f t="shared" si="357"/>
        <v>3615299.2310403925</v>
      </c>
      <c r="FK285" s="44">
        <f t="shared" si="357"/>
        <v>7732946.0749001261</v>
      </c>
      <c r="FL285" s="44">
        <f t="shared" si="357"/>
        <v>13587653.292344075</v>
      </c>
      <c r="FM285" s="44">
        <f t="shared" si="357"/>
        <v>13312850.11422704</v>
      </c>
      <c r="FN285" s="44">
        <f t="shared" si="357"/>
        <v>93579960.646700442</v>
      </c>
      <c r="FO285" s="44">
        <f t="shared" si="357"/>
        <v>685589.33273039036</v>
      </c>
      <c r="FP285" s="44">
        <f t="shared" si="357"/>
        <v>9282794.5858756825</v>
      </c>
      <c r="FQ285" s="44">
        <f t="shared" si="357"/>
        <v>2574283.7260374501</v>
      </c>
      <c r="FR285" s="44">
        <f t="shared" si="357"/>
        <v>1099071.9297124846</v>
      </c>
      <c r="FS285" s="44">
        <f t="shared" si="357"/>
        <v>1139015.7531970448</v>
      </c>
      <c r="FT285" s="44">
        <f t="shared" si="357"/>
        <v>0</v>
      </c>
      <c r="FU285" s="44">
        <f t="shared" si="357"/>
        <v>3058582.9059004765</v>
      </c>
      <c r="FV285" s="44">
        <f t="shared" si="357"/>
        <v>2968378.7440252849</v>
      </c>
      <c r="FW285" s="44">
        <f t="shared" si="357"/>
        <v>1357777.3455378502</v>
      </c>
      <c r="FX285" s="44">
        <f t="shared" si="357"/>
        <v>590418.89858681371</v>
      </c>
      <c r="FY285" s="44">
        <f t="shared" si="357"/>
        <v>0</v>
      </c>
      <c r="FZ285" s="129">
        <f>SUM(C285:FX285)</f>
        <v>3379714290.9999971</v>
      </c>
      <c r="GA285" s="42" t="s">
        <v>645</v>
      </c>
      <c r="GB285" s="42">
        <v>3366460618.8299952</v>
      </c>
      <c r="GC285" s="44"/>
      <c r="GD285" s="42"/>
      <c r="GE285" s="5"/>
      <c r="GF285" s="44"/>
      <c r="GG285" s="5"/>
      <c r="GH285" s="42"/>
      <c r="GI285" s="42"/>
      <c r="GJ285" s="42"/>
      <c r="GK285" s="42"/>
      <c r="GL285" s="42"/>
      <c r="GM285" s="42"/>
    </row>
    <row r="286" spans="1:195" x14ac:dyDescent="0.2">
      <c r="A286" s="3" t="s">
        <v>646</v>
      </c>
      <c r="B286" s="2" t="s">
        <v>647</v>
      </c>
      <c r="C286" s="42">
        <f t="shared" ref="C286:BN286" si="358">IF(MIN((((C269*-$GE$270)+C279)),(C60-C274))&lt;0,0,(MIN((((C269*-$GE$270)+C279)),(C60-C274))))</f>
        <v>0</v>
      </c>
      <c r="D286" s="42">
        <f t="shared" si="358"/>
        <v>0</v>
      </c>
      <c r="E286" s="42">
        <f t="shared" si="358"/>
        <v>0</v>
      </c>
      <c r="F286" s="42">
        <f t="shared" si="358"/>
        <v>0</v>
      </c>
      <c r="G286" s="42">
        <f t="shared" si="358"/>
        <v>0</v>
      </c>
      <c r="H286" s="42">
        <f t="shared" si="358"/>
        <v>0</v>
      </c>
      <c r="I286" s="42">
        <f t="shared" si="358"/>
        <v>0</v>
      </c>
      <c r="J286" s="42">
        <f t="shared" si="358"/>
        <v>0</v>
      </c>
      <c r="K286" s="42">
        <f t="shared" si="358"/>
        <v>0</v>
      </c>
      <c r="L286" s="42">
        <f t="shared" si="358"/>
        <v>0</v>
      </c>
      <c r="M286" s="42">
        <f t="shared" si="358"/>
        <v>0</v>
      </c>
      <c r="N286" s="42">
        <f t="shared" si="358"/>
        <v>0</v>
      </c>
      <c r="O286" s="42">
        <f t="shared" si="358"/>
        <v>0</v>
      </c>
      <c r="P286" s="42">
        <f t="shared" si="358"/>
        <v>0</v>
      </c>
      <c r="Q286" s="42">
        <f t="shared" si="358"/>
        <v>0</v>
      </c>
      <c r="R286" s="42">
        <f t="shared" si="358"/>
        <v>0</v>
      </c>
      <c r="S286" s="42">
        <f t="shared" si="358"/>
        <v>0</v>
      </c>
      <c r="T286" s="42">
        <f t="shared" si="358"/>
        <v>0</v>
      </c>
      <c r="U286" s="42">
        <f t="shared" si="358"/>
        <v>0</v>
      </c>
      <c r="V286" s="42">
        <f t="shared" si="358"/>
        <v>0</v>
      </c>
      <c r="W286" s="42">
        <f t="shared" si="358"/>
        <v>0</v>
      </c>
      <c r="X286" s="42">
        <f t="shared" si="358"/>
        <v>0</v>
      </c>
      <c r="Y286" s="42">
        <f t="shared" si="358"/>
        <v>0</v>
      </c>
      <c r="Z286" s="42">
        <f t="shared" si="358"/>
        <v>0</v>
      </c>
      <c r="AA286" s="42">
        <f t="shared" si="358"/>
        <v>0</v>
      </c>
      <c r="AB286" s="42">
        <f t="shared" si="358"/>
        <v>0</v>
      </c>
      <c r="AC286" s="42">
        <f t="shared" si="358"/>
        <v>0</v>
      </c>
      <c r="AD286" s="42">
        <f t="shared" si="358"/>
        <v>0</v>
      </c>
      <c r="AE286" s="42">
        <f t="shared" si="358"/>
        <v>0</v>
      </c>
      <c r="AF286" s="42">
        <f t="shared" si="358"/>
        <v>0</v>
      </c>
      <c r="AG286" s="42">
        <f t="shared" si="358"/>
        <v>142.8399999999674</v>
      </c>
      <c r="AH286" s="42">
        <f t="shared" si="358"/>
        <v>0</v>
      </c>
      <c r="AI286" s="42">
        <f t="shared" si="358"/>
        <v>0</v>
      </c>
      <c r="AJ286" s="42">
        <f t="shared" si="358"/>
        <v>0</v>
      </c>
      <c r="AK286" s="42">
        <f t="shared" si="358"/>
        <v>0</v>
      </c>
      <c r="AL286" s="42">
        <f t="shared" si="358"/>
        <v>0</v>
      </c>
      <c r="AM286" s="42">
        <f t="shared" si="358"/>
        <v>0</v>
      </c>
      <c r="AN286" s="42">
        <f t="shared" si="358"/>
        <v>0</v>
      </c>
      <c r="AO286" s="42">
        <f t="shared" si="358"/>
        <v>0</v>
      </c>
      <c r="AP286" s="42">
        <f t="shared" si="358"/>
        <v>0</v>
      </c>
      <c r="AQ286" s="42">
        <f t="shared" si="358"/>
        <v>0</v>
      </c>
      <c r="AR286" s="42">
        <f t="shared" si="358"/>
        <v>0</v>
      </c>
      <c r="AS286" s="42">
        <f t="shared" si="358"/>
        <v>0</v>
      </c>
      <c r="AT286" s="42">
        <f t="shared" si="358"/>
        <v>0</v>
      </c>
      <c r="AU286" s="42">
        <f t="shared" si="358"/>
        <v>0</v>
      </c>
      <c r="AV286" s="42">
        <f t="shared" si="358"/>
        <v>0</v>
      </c>
      <c r="AW286" s="42">
        <f t="shared" si="358"/>
        <v>0</v>
      </c>
      <c r="AX286" s="42">
        <f t="shared" si="358"/>
        <v>0</v>
      </c>
      <c r="AY286" s="42">
        <f t="shared" si="358"/>
        <v>0</v>
      </c>
      <c r="AZ286" s="42">
        <f t="shared" si="358"/>
        <v>0</v>
      </c>
      <c r="BA286" s="42">
        <f t="shared" si="358"/>
        <v>0</v>
      </c>
      <c r="BB286" s="42">
        <f t="shared" si="358"/>
        <v>0</v>
      </c>
      <c r="BC286" s="42">
        <f t="shared" si="358"/>
        <v>0</v>
      </c>
      <c r="BD286" s="42">
        <f t="shared" si="358"/>
        <v>0</v>
      </c>
      <c r="BE286" s="42">
        <f t="shared" si="358"/>
        <v>0</v>
      </c>
      <c r="BF286" s="42">
        <f t="shared" si="358"/>
        <v>0</v>
      </c>
      <c r="BG286" s="42">
        <f t="shared" si="358"/>
        <v>0</v>
      </c>
      <c r="BH286" s="42">
        <f t="shared" si="358"/>
        <v>0</v>
      </c>
      <c r="BI286" s="42">
        <f t="shared" si="358"/>
        <v>0</v>
      </c>
      <c r="BJ286" s="42">
        <f t="shared" si="358"/>
        <v>0</v>
      </c>
      <c r="BK286" s="42">
        <f t="shared" si="358"/>
        <v>0</v>
      </c>
      <c r="BL286" s="42">
        <f t="shared" si="358"/>
        <v>0</v>
      </c>
      <c r="BM286" s="42">
        <f t="shared" si="358"/>
        <v>0</v>
      </c>
      <c r="BN286" s="42">
        <f t="shared" si="358"/>
        <v>0</v>
      </c>
      <c r="BO286" s="42">
        <f t="shared" ref="BO286:DZ286" si="359">IF(MIN((((BO269*-$GE$270)+BO279)),(BO60-BO274))&lt;0,0,(MIN((((BO269*-$GE$270)+BO279)),(BO60-BO274))))</f>
        <v>0</v>
      </c>
      <c r="BP286" s="42">
        <f t="shared" si="359"/>
        <v>0</v>
      </c>
      <c r="BQ286" s="42">
        <f t="shared" si="359"/>
        <v>0</v>
      </c>
      <c r="BR286" s="42">
        <f t="shared" si="359"/>
        <v>0</v>
      </c>
      <c r="BS286" s="42">
        <f t="shared" si="359"/>
        <v>0</v>
      </c>
      <c r="BT286" s="42">
        <f t="shared" si="359"/>
        <v>0</v>
      </c>
      <c r="BU286" s="42">
        <f t="shared" si="359"/>
        <v>126962.07536301378</v>
      </c>
      <c r="BV286" s="42">
        <f t="shared" si="359"/>
        <v>0</v>
      </c>
      <c r="BW286" s="42">
        <f t="shared" si="359"/>
        <v>0</v>
      </c>
      <c r="BX286" s="42">
        <f t="shared" si="359"/>
        <v>0</v>
      </c>
      <c r="BY286" s="42">
        <f t="shared" si="359"/>
        <v>0</v>
      </c>
      <c r="BZ286" s="42">
        <f t="shared" si="359"/>
        <v>0</v>
      </c>
      <c r="CA286" s="42">
        <f t="shared" si="359"/>
        <v>0</v>
      </c>
      <c r="CB286" s="42">
        <f t="shared" si="359"/>
        <v>0</v>
      </c>
      <c r="CC286" s="42">
        <f t="shared" si="359"/>
        <v>0</v>
      </c>
      <c r="CD286" s="42">
        <f t="shared" si="359"/>
        <v>0</v>
      </c>
      <c r="CE286" s="42">
        <f t="shared" si="359"/>
        <v>0</v>
      </c>
      <c r="CF286" s="42">
        <f t="shared" si="359"/>
        <v>0</v>
      </c>
      <c r="CG286" s="42">
        <f t="shared" si="359"/>
        <v>0</v>
      </c>
      <c r="CH286" s="42">
        <f t="shared" si="359"/>
        <v>0</v>
      </c>
      <c r="CI286" s="42">
        <f t="shared" si="359"/>
        <v>0</v>
      </c>
      <c r="CJ286" s="42">
        <f t="shared" si="359"/>
        <v>0</v>
      </c>
      <c r="CK286" s="42">
        <f t="shared" si="359"/>
        <v>0</v>
      </c>
      <c r="CL286" s="42">
        <f t="shared" si="359"/>
        <v>0</v>
      </c>
      <c r="CM286" s="42">
        <f t="shared" si="359"/>
        <v>0</v>
      </c>
      <c r="CN286" s="42">
        <f t="shared" si="359"/>
        <v>0</v>
      </c>
      <c r="CO286" s="42">
        <f t="shared" si="359"/>
        <v>0</v>
      </c>
      <c r="CP286" s="42">
        <f t="shared" si="359"/>
        <v>353222.95</v>
      </c>
      <c r="CQ286" s="42">
        <f t="shared" si="359"/>
        <v>0</v>
      </c>
      <c r="CR286" s="42">
        <f t="shared" si="359"/>
        <v>0</v>
      </c>
      <c r="CS286" s="42">
        <f t="shared" si="359"/>
        <v>0</v>
      </c>
      <c r="CT286" s="42">
        <f t="shared" si="359"/>
        <v>0</v>
      </c>
      <c r="CU286" s="42">
        <f t="shared" si="359"/>
        <v>0</v>
      </c>
      <c r="CV286" s="42">
        <f t="shared" si="359"/>
        <v>0</v>
      </c>
      <c r="CW286" s="42">
        <f t="shared" si="359"/>
        <v>0</v>
      </c>
      <c r="CX286" s="42">
        <f t="shared" si="359"/>
        <v>0</v>
      </c>
      <c r="CY286" s="42">
        <f t="shared" si="359"/>
        <v>0</v>
      </c>
      <c r="CZ286" s="42">
        <f t="shared" si="359"/>
        <v>0</v>
      </c>
      <c r="DA286" s="42">
        <f t="shared" si="359"/>
        <v>0</v>
      </c>
      <c r="DB286" s="42">
        <f t="shared" si="359"/>
        <v>0</v>
      </c>
      <c r="DC286" s="42">
        <f t="shared" si="359"/>
        <v>0</v>
      </c>
      <c r="DD286" s="42">
        <f t="shared" si="359"/>
        <v>116.54000000000087</v>
      </c>
      <c r="DE286" s="42">
        <f t="shared" si="359"/>
        <v>0</v>
      </c>
      <c r="DF286" s="42">
        <f t="shared" si="359"/>
        <v>0</v>
      </c>
      <c r="DG286" s="42">
        <f t="shared" si="359"/>
        <v>0</v>
      </c>
      <c r="DH286" s="42">
        <f t="shared" si="359"/>
        <v>0</v>
      </c>
      <c r="DI286" s="42">
        <f t="shared" si="359"/>
        <v>0</v>
      </c>
      <c r="DJ286" s="42">
        <f t="shared" si="359"/>
        <v>0</v>
      </c>
      <c r="DK286" s="42">
        <f t="shared" si="359"/>
        <v>0</v>
      </c>
      <c r="DL286" s="42">
        <f t="shared" si="359"/>
        <v>0</v>
      </c>
      <c r="DM286" s="42">
        <f t="shared" si="359"/>
        <v>0</v>
      </c>
      <c r="DN286" s="42">
        <f t="shared" si="359"/>
        <v>0</v>
      </c>
      <c r="DO286" s="42">
        <f t="shared" si="359"/>
        <v>0</v>
      </c>
      <c r="DP286" s="42">
        <f t="shared" si="359"/>
        <v>0</v>
      </c>
      <c r="DQ286" s="42">
        <f t="shared" si="359"/>
        <v>0</v>
      </c>
      <c r="DR286" s="42">
        <f t="shared" si="359"/>
        <v>0</v>
      </c>
      <c r="DS286" s="42">
        <f t="shared" si="359"/>
        <v>0</v>
      </c>
      <c r="DT286" s="42">
        <f t="shared" si="359"/>
        <v>0</v>
      </c>
      <c r="DU286" s="42">
        <f t="shared" si="359"/>
        <v>0</v>
      </c>
      <c r="DV286" s="42">
        <f t="shared" si="359"/>
        <v>0</v>
      </c>
      <c r="DW286" s="42">
        <f t="shared" si="359"/>
        <v>0</v>
      </c>
      <c r="DX286" s="42">
        <f t="shared" si="359"/>
        <v>0</v>
      </c>
      <c r="DY286" s="42">
        <f t="shared" si="359"/>
        <v>0</v>
      </c>
      <c r="DZ286" s="42">
        <f t="shared" si="359"/>
        <v>0</v>
      </c>
      <c r="EA286" s="42">
        <f t="shared" ref="EA286:FX286" si="360">IF(MIN((((EA269*-$GE$270)+EA279)),(EA60-EA274))&lt;0,0,(MIN((((EA269*-$GE$270)+EA279)),(EA60-EA274))))</f>
        <v>305683.78000000003</v>
      </c>
      <c r="EB286" s="42">
        <f t="shared" si="360"/>
        <v>0</v>
      </c>
      <c r="EC286" s="42">
        <f t="shared" si="360"/>
        <v>0</v>
      </c>
      <c r="ED286" s="42">
        <f t="shared" si="360"/>
        <v>0</v>
      </c>
      <c r="EE286" s="42">
        <f t="shared" si="360"/>
        <v>0</v>
      </c>
      <c r="EF286" s="42">
        <f t="shared" si="360"/>
        <v>0</v>
      </c>
      <c r="EG286" s="42">
        <f t="shared" si="360"/>
        <v>0</v>
      </c>
      <c r="EH286" s="42">
        <f t="shared" si="360"/>
        <v>0</v>
      </c>
      <c r="EI286" s="42">
        <f t="shared" si="360"/>
        <v>0</v>
      </c>
      <c r="EJ286" s="42">
        <f t="shared" si="360"/>
        <v>0</v>
      </c>
      <c r="EK286" s="42">
        <f t="shared" si="360"/>
        <v>0</v>
      </c>
      <c r="EL286" s="42">
        <f t="shared" si="360"/>
        <v>0</v>
      </c>
      <c r="EM286" s="42">
        <f t="shared" si="360"/>
        <v>0</v>
      </c>
      <c r="EN286" s="42">
        <f t="shared" si="360"/>
        <v>0</v>
      </c>
      <c r="EO286" s="42">
        <f t="shared" si="360"/>
        <v>0</v>
      </c>
      <c r="EP286" s="42">
        <f t="shared" si="360"/>
        <v>0</v>
      </c>
      <c r="EQ286" s="42">
        <f t="shared" si="360"/>
        <v>0</v>
      </c>
      <c r="ER286" s="42">
        <f t="shared" si="360"/>
        <v>0</v>
      </c>
      <c r="ES286" s="42">
        <f t="shared" si="360"/>
        <v>0</v>
      </c>
      <c r="ET286" s="42">
        <f t="shared" si="360"/>
        <v>0</v>
      </c>
      <c r="EU286" s="42">
        <f t="shared" si="360"/>
        <v>0</v>
      </c>
      <c r="EV286" s="42">
        <f t="shared" si="360"/>
        <v>0</v>
      </c>
      <c r="EW286" s="42">
        <f t="shared" si="360"/>
        <v>0</v>
      </c>
      <c r="EX286" s="42">
        <f t="shared" si="360"/>
        <v>0</v>
      </c>
      <c r="EY286" s="42">
        <f t="shared" si="360"/>
        <v>0</v>
      </c>
      <c r="EZ286" s="42">
        <f t="shared" si="360"/>
        <v>0</v>
      </c>
      <c r="FA286" s="42">
        <f t="shared" si="360"/>
        <v>0</v>
      </c>
      <c r="FB286" s="42">
        <f t="shared" si="360"/>
        <v>153784.19</v>
      </c>
      <c r="FC286" s="42">
        <f t="shared" si="360"/>
        <v>0</v>
      </c>
      <c r="FD286" s="42">
        <f t="shared" si="360"/>
        <v>0</v>
      </c>
      <c r="FE286" s="42">
        <f t="shared" si="360"/>
        <v>0</v>
      </c>
      <c r="FF286" s="42">
        <f t="shared" si="360"/>
        <v>0</v>
      </c>
      <c r="FG286" s="42">
        <f t="shared" si="360"/>
        <v>0</v>
      </c>
      <c r="FH286" s="42">
        <f t="shared" si="360"/>
        <v>0</v>
      </c>
      <c r="FI286" s="42">
        <f t="shared" si="360"/>
        <v>0</v>
      </c>
      <c r="FJ286" s="42">
        <f t="shared" si="360"/>
        <v>0</v>
      </c>
      <c r="FK286" s="42">
        <f t="shared" si="360"/>
        <v>0</v>
      </c>
      <c r="FL286" s="42">
        <f t="shared" si="360"/>
        <v>0</v>
      </c>
      <c r="FM286" s="42">
        <f t="shared" si="360"/>
        <v>0</v>
      </c>
      <c r="FN286" s="42">
        <f t="shared" si="360"/>
        <v>0</v>
      </c>
      <c r="FO286" s="42">
        <f t="shared" si="360"/>
        <v>0</v>
      </c>
      <c r="FP286" s="42">
        <f t="shared" si="360"/>
        <v>0</v>
      </c>
      <c r="FQ286" s="42">
        <f t="shared" si="360"/>
        <v>0</v>
      </c>
      <c r="FR286" s="42">
        <f t="shared" si="360"/>
        <v>0</v>
      </c>
      <c r="FS286" s="42">
        <f t="shared" si="360"/>
        <v>0</v>
      </c>
      <c r="FT286" s="42">
        <f t="shared" si="360"/>
        <v>0</v>
      </c>
      <c r="FU286" s="42">
        <f t="shared" si="360"/>
        <v>0</v>
      </c>
      <c r="FV286" s="42">
        <f t="shared" si="360"/>
        <v>0</v>
      </c>
      <c r="FW286" s="42">
        <f t="shared" si="360"/>
        <v>0</v>
      </c>
      <c r="FX286" s="42">
        <f t="shared" si="360"/>
        <v>0</v>
      </c>
      <c r="FY286" s="42">
        <f>IF(MIN((((FY271*-$GE$270)+FY280)),(FY60-FY276))&lt;0,0,(MIN((((FY271*-$GE$270)+FY280)),(FY60-FY276))))</f>
        <v>0</v>
      </c>
      <c r="FZ286" s="129">
        <f>SUM(C286:FX286)</f>
        <v>939912.37536301371</v>
      </c>
      <c r="GA286" s="42" t="s">
        <v>648</v>
      </c>
      <c r="GB286" s="42">
        <v>926218.72</v>
      </c>
      <c r="GC286" s="44"/>
      <c r="GD286" s="42"/>
      <c r="GE286" s="5"/>
      <c r="GF286" s="44"/>
      <c r="GG286" s="5"/>
      <c r="GH286" s="42"/>
      <c r="GI286" s="42"/>
      <c r="GJ286" s="42"/>
      <c r="GK286" s="42"/>
      <c r="GL286" s="42"/>
      <c r="GM286" s="42"/>
    </row>
    <row r="287" spans="1:195" x14ac:dyDescent="0.2">
      <c r="A287" s="5"/>
      <c r="B287" s="2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44"/>
      <c r="AU287" s="44"/>
      <c r="AV287" s="44"/>
      <c r="AW287" s="44"/>
      <c r="AX287" s="44"/>
      <c r="AY287" s="44"/>
      <c r="AZ287" s="44"/>
      <c r="BA287" s="44"/>
      <c r="BB287" s="44"/>
      <c r="BC287" s="44"/>
      <c r="BD287" s="44"/>
      <c r="BE287" s="44"/>
      <c r="BF287" s="44"/>
      <c r="BG287" s="44"/>
      <c r="BH287" s="44"/>
      <c r="BI287" s="44"/>
      <c r="BJ287" s="44"/>
      <c r="BK287" s="44"/>
      <c r="BL287" s="44"/>
      <c r="BM287" s="44"/>
      <c r="BN287" s="44"/>
      <c r="BO287" s="44"/>
      <c r="BP287" s="44"/>
      <c r="BQ287" s="44"/>
      <c r="BR287" s="44"/>
      <c r="BS287" s="44"/>
      <c r="BT287" s="44"/>
      <c r="BU287" s="44"/>
      <c r="BV287" s="44"/>
      <c r="BW287" s="44"/>
      <c r="BX287" s="44"/>
      <c r="BY287" s="44"/>
      <c r="BZ287" s="44"/>
      <c r="CA287" s="44"/>
      <c r="CB287" s="44"/>
      <c r="CC287" s="44"/>
      <c r="CD287" s="44"/>
      <c r="CE287" s="44"/>
      <c r="CF287" s="44"/>
      <c r="CG287" s="44"/>
      <c r="CH287" s="44"/>
      <c r="CI287" s="44"/>
      <c r="CJ287" s="44"/>
      <c r="CK287" s="44"/>
      <c r="CL287" s="44"/>
      <c r="CM287" s="44"/>
      <c r="CN287" s="44"/>
      <c r="CO287" s="44"/>
      <c r="CP287" s="44"/>
      <c r="CQ287" s="44"/>
      <c r="CR287" s="44"/>
      <c r="CS287" s="44"/>
      <c r="CT287" s="44"/>
      <c r="CU287" s="44"/>
      <c r="CV287" s="44"/>
      <c r="CW287" s="44"/>
      <c r="CX287" s="44"/>
      <c r="CY287" s="44"/>
      <c r="CZ287" s="44"/>
      <c r="DA287" s="44"/>
      <c r="DB287" s="44"/>
      <c r="DC287" s="44"/>
      <c r="DD287" s="44"/>
      <c r="DE287" s="44"/>
      <c r="DF287" s="44"/>
      <c r="DG287" s="44"/>
      <c r="DH287" s="44"/>
      <c r="DI287" s="44"/>
      <c r="DJ287" s="44"/>
      <c r="DK287" s="44"/>
      <c r="DL287" s="44"/>
      <c r="DM287" s="44"/>
      <c r="DN287" s="44"/>
      <c r="DO287" s="44"/>
      <c r="DP287" s="44"/>
      <c r="DQ287" s="44"/>
      <c r="DR287" s="44"/>
      <c r="DS287" s="44"/>
      <c r="DT287" s="44"/>
      <c r="DU287" s="44"/>
      <c r="DV287" s="44"/>
      <c r="DW287" s="44"/>
      <c r="DX287" s="44"/>
      <c r="DY287" s="44"/>
      <c r="DZ287" s="44"/>
      <c r="EA287" s="44"/>
      <c r="EB287" s="44"/>
      <c r="EC287" s="44"/>
      <c r="ED287" s="44"/>
      <c r="EE287" s="44"/>
      <c r="EF287" s="44"/>
      <c r="EG287" s="44"/>
      <c r="EH287" s="44"/>
      <c r="EI287" s="44"/>
      <c r="EJ287" s="44"/>
      <c r="EK287" s="44"/>
      <c r="EL287" s="44"/>
      <c r="EM287" s="44"/>
      <c r="EN287" s="44"/>
      <c r="EO287" s="44"/>
      <c r="EP287" s="44"/>
      <c r="EQ287" s="44"/>
      <c r="ER287" s="44"/>
      <c r="ES287" s="44"/>
      <c r="ET287" s="44"/>
      <c r="EU287" s="44"/>
      <c r="EV287" s="44"/>
      <c r="EW287" s="44"/>
      <c r="EX287" s="44"/>
      <c r="EY287" s="44"/>
      <c r="EZ287" s="44"/>
      <c r="FA287" s="44"/>
      <c r="FB287" s="44"/>
      <c r="FC287" s="44"/>
      <c r="FD287" s="44"/>
      <c r="FE287" s="44"/>
      <c r="FF287" s="44"/>
      <c r="FG287" s="44"/>
      <c r="FH287" s="44"/>
      <c r="FI287" s="44"/>
      <c r="FJ287" s="44"/>
      <c r="FK287" s="44"/>
      <c r="FL287" s="44"/>
      <c r="FM287" s="44"/>
      <c r="FN287" s="44"/>
      <c r="FO287" s="44"/>
      <c r="FP287" s="44"/>
      <c r="FQ287" s="44"/>
      <c r="FR287" s="44"/>
      <c r="FS287" s="44"/>
      <c r="FT287" s="44"/>
      <c r="FU287" s="44" t="s">
        <v>64</v>
      </c>
      <c r="FV287" s="44"/>
      <c r="FW287" s="44"/>
      <c r="FX287" s="44"/>
      <c r="FY287" s="44"/>
      <c r="FZ287" s="129"/>
      <c r="GA287" s="42"/>
      <c r="GB287" s="42"/>
      <c r="GC287" s="44"/>
      <c r="GD287" s="42"/>
      <c r="GE287" s="5"/>
      <c r="GF287" s="44"/>
      <c r="GG287" s="5"/>
      <c r="GH287" s="42"/>
      <c r="GI287" s="42"/>
      <c r="GJ287" s="42"/>
      <c r="GK287" s="42"/>
      <c r="GL287" s="42"/>
      <c r="GM287" s="42"/>
    </row>
    <row r="288" spans="1:195" x14ac:dyDescent="0.2">
      <c r="A288" s="3" t="s">
        <v>649</v>
      </c>
      <c r="B288" s="2" t="s">
        <v>650</v>
      </c>
      <c r="C288" s="44">
        <f t="shared" ref="C288:BN288" si="361">(C282-C286)/C101</f>
        <v>6568.648182174089</v>
      </c>
      <c r="D288" s="44">
        <f t="shared" si="361"/>
        <v>6293.8060107811225</v>
      </c>
      <c r="E288" s="44">
        <f t="shared" si="361"/>
        <v>6865.9095062843189</v>
      </c>
      <c r="F288" s="44">
        <f t="shared" si="361"/>
        <v>6223.3782389217622</v>
      </c>
      <c r="G288" s="44">
        <f t="shared" si="361"/>
        <v>6670.3346580354691</v>
      </c>
      <c r="H288" s="44">
        <f t="shared" si="361"/>
        <v>6668.5047381395689</v>
      </c>
      <c r="I288" s="44">
        <f t="shared" si="361"/>
        <v>6729.4624009309046</v>
      </c>
      <c r="J288" s="44">
        <f t="shared" si="361"/>
        <v>6402.9733951726666</v>
      </c>
      <c r="K288" s="44">
        <f t="shared" si="361"/>
        <v>8537.7186245174944</v>
      </c>
      <c r="L288" s="44">
        <f t="shared" si="361"/>
        <v>6643.4375670917398</v>
      </c>
      <c r="M288" s="44">
        <f t="shared" si="361"/>
        <v>7547.8842808703048</v>
      </c>
      <c r="N288" s="44">
        <f t="shared" si="361"/>
        <v>6406.0768912428766</v>
      </c>
      <c r="O288" s="44">
        <f t="shared" si="361"/>
        <v>6233.1856791548644</v>
      </c>
      <c r="P288" s="44">
        <f t="shared" si="361"/>
        <v>12068.775725185415</v>
      </c>
      <c r="Q288" s="44">
        <f t="shared" si="361"/>
        <v>6748.7438727760664</v>
      </c>
      <c r="R288" s="44">
        <f t="shared" si="361"/>
        <v>7173.2629913521141</v>
      </c>
      <c r="S288" s="44">
        <f t="shared" si="361"/>
        <v>6548.2858338910492</v>
      </c>
      <c r="T288" s="44">
        <f t="shared" si="361"/>
        <v>11032.410323587526</v>
      </c>
      <c r="U288" s="44">
        <f t="shared" si="361"/>
        <v>12766.48926921885</v>
      </c>
      <c r="V288" s="44">
        <f t="shared" si="361"/>
        <v>8696.2030616765842</v>
      </c>
      <c r="W288" s="44">
        <f t="shared" si="361"/>
        <v>7391.1047691753956</v>
      </c>
      <c r="X288" s="44">
        <f t="shared" si="361"/>
        <v>12891.426806038135</v>
      </c>
      <c r="Y288" s="44">
        <f t="shared" si="361"/>
        <v>6942.6710657643034</v>
      </c>
      <c r="Z288" s="44">
        <f t="shared" si="361"/>
        <v>8587.7006294196126</v>
      </c>
      <c r="AA288" s="44">
        <f t="shared" si="361"/>
        <v>6336.1027660788732</v>
      </c>
      <c r="AB288" s="44">
        <f t="shared" si="361"/>
        <v>6378.487500074024</v>
      </c>
      <c r="AC288" s="44">
        <f t="shared" si="361"/>
        <v>6667.5748748260949</v>
      </c>
      <c r="AD288" s="44">
        <f t="shared" si="361"/>
        <v>6425.6318203998899</v>
      </c>
      <c r="AE288" s="44">
        <f t="shared" si="361"/>
        <v>11498.790657120058</v>
      </c>
      <c r="AF288" s="44">
        <f t="shared" si="361"/>
        <v>10766.854214933879</v>
      </c>
      <c r="AG288" s="44">
        <f t="shared" si="361"/>
        <v>8114.1378699551578</v>
      </c>
      <c r="AH288" s="44">
        <f t="shared" si="361"/>
        <v>6407.2022922157066</v>
      </c>
      <c r="AI288" s="44">
        <f t="shared" si="361"/>
        <v>8068.6214327424213</v>
      </c>
      <c r="AJ288" s="44">
        <f t="shared" si="361"/>
        <v>9606.0424490373589</v>
      </c>
      <c r="AK288" s="44">
        <f t="shared" si="361"/>
        <v>10155.702697712226</v>
      </c>
      <c r="AL288" s="44">
        <f t="shared" si="361"/>
        <v>9181.6932825519616</v>
      </c>
      <c r="AM288" s="44">
        <f t="shared" si="361"/>
        <v>7067.9164522544761</v>
      </c>
      <c r="AN288" s="44">
        <f t="shared" si="361"/>
        <v>7362.3082875401087</v>
      </c>
      <c r="AO288" s="44">
        <f t="shared" si="361"/>
        <v>6158.9492871986358</v>
      </c>
      <c r="AP288" s="44">
        <f t="shared" si="361"/>
        <v>6858.3327701834678</v>
      </c>
      <c r="AQ288" s="44">
        <f t="shared" si="361"/>
        <v>9126.8450483980378</v>
      </c>
      <c r="AR288" s="44">
        <f t="shared" si="361"/>
        <v>6223.2504617862942</v>
      </c>
      <c r="AS288" s="44">
        <f t="shared" si="361"/>
        <v>6729.3226383273141</v>
      </c>
      <c r="AT288" s="44">
        <f t="shared" si="361"/>
        <v>6345.3738323765747</v>
      </c>
      <c r="AU288" s="44">
        <f t="shared" si="361"/>
        <v>8405.2143830584337</v>
      </c>
      <c r="AV288" s="44">
        <f t="shared" si="361"/>
        <v>8867.608053475933</v>
      </c>
      <c r="AW288" s="44">
        <f t="shared" si="361"/>
        <v>10452.594647337599</v>
      </c>
      <c r="AX288" s="44">
        <f t="shared" si="361"/>
        <v>14185.739184192162</v>
      </c>
      <c r="AY288" s="44">
        <f t="shared" si="361"/>
        <v>7287.7870461149178</v>
      </c>
      <c r="AZ288" s="44">
        <f t="shared" si="361"/>
        <v>6541.9183282739659</v>
      </c>
      <c r="BA288" s="44">
        <f t="shared" si="361"/>
        <v>6145.9679439824167</v>
      </c>
      <c r="BB288" s="44">
        <f t="shared" si="361"/>
        <v>6146.0624509836098</v>
      </c>
      <c r="BC288" s="44">
        <f t="shared" si="361"/>
        <v>6345.5502913172841</v>
      </c>
      <c r="BD288" s="44">
        <f t="shared" si="361"/>
        <v>6146.062451826755</v>
      </c>
      <c r="BE288" s="44">
        <f t="shared" si="361"/>
        <v>6539.4240952751379</v>
      </c>
      <c r="BF288" s="44">
        <f t="shared" si="361"/>
        <v>6145.7226478869215</v>
      </c>
      <c r="BG288" s="44">
        <f t="shared" si="361"/>
        <v>6932.7795937462124</v>
      </c>
      <c r="BH288" s="44">
        <f t="shared" si="361"/>
        <v>7053.1655533716958</v>
      </c>
      <c r="BI288" s="44">
        <f t="shared" si="361"/>
        <v>10401.830216744916</v>
      </c>
      <c r="BJ288" s="44">
        <f t="shared" si="361"/>
        <v>6146.0624504324633</v>
      </c>
      <c r="BK288" s="44">
        <f t="shared" si="361"/>
        <v>6139.432001341389</v>
      </c>
      <c r="BL288" s="44">
        <f t="shared" si="361"/>
        <v>10540.497036880812</v>
      </c>
      <c r="BM288" s="44">
        <f t="shared" si="361"/>
        <v>8887.8179056444569</v>
      </c>
      <c r="BN288" s="44">
        <f t="shared" si="361"/>
        <v>6146.0624501950833</v>
      </c>
      <c r="BO288" s="44">
        <f t="shared" ref="BO288:DZ288" si="362">(BO282-BO286)/BO101</f>
        <v>6255.5485256384354</v>
      </c>
      <c r="BP288" s="44">
        <f t="shared" si="362"/>
        <v>10214.349333529395</v>
      </c>
      <c r="BQ288" s="44">
        <f t="shared" si="362"/>
        <v>6700.5327955468683</v>
      </c>
      <c r="BR288" s="44">
        <f t="shared" si="362"/>
        <v>6234.2088049455251</v>
      </c>
      <c r="BS288" s="44">
        <f t="shared" si="362"/>
        <v>6742.9032419696032</v>
      </c>
      <c r="BT288" s="44">
        <f t="shared" si="362"/>
        <v>8648.2325433900987</v>
      </c>
      <c r="BU288" s="44">
        <f t="shared" si="362"/>
        <v>7722.4925185860802</v>
      </c>
      <c r="BV288" s="44">
        <f t="shared" si="362"/>
        <v>6459.9914130407742</v>
      </c>
      <c r="BW288" s="44">
        <f t="shared" si="362"/>
        <v>6457.7767421976305</v>
      </c>
      <c r="BX288" s="44">
        <f t="shared" si="362"/>
        <v>13359.418240833387</v>
      </c>
      <c r="BY288" s="44">
        <f t="shared" si="362"/>
        <v>7052.5893394257437</v>
      </c>
      <c r="BZ288" s="44">
        <f t="shared" si="362"/>
        <v>9395.2186919388187</v>
      </c>
      <c r="CA288" s="44">
        <f t="shared" si="362"/>
        <v>10941.315229192365</v>
      </c>
      <c r="CB288" s="44">
        <f t="shared" si="362"/>
        <v>6317.1200771860204</v>
      </c>
      <c r="CC288" s="44">
        <f t="shared" si="362"/>
        <v>10307.326747320312</v>
      </c>
      <c r="CD288" s="44">
        <f t="shared" si="362"/>
        <v>12151.395359430477</v>
      </c>
      <c r="CE288" s="44">
        <f t="shared" si="362"/>
        <v>10908.834603648604</v>
      </c>
      <c r="CF288" s="44">
        <f t="shared" si="362"/>
        <v>11141.647531642415</v>
      </c>
      <c r="CG288" s="44">
        <f t="shared" si="362"/>
        <v>10473.561263289699</v>
      </c>
      <c r="CH288" s="44">
        <f t="shared" si="362"/>
        <v>11768.762344020392</v>
      </c>
      <c r="CI288" s="44">
        <f t="shared" si="362"/>
        <v>6493.976519327216</v>
      </c>
      <c r="CJ288" s="44">
        <f t="shared" si="362"/>
        <v>6901.37336348605</v>
      </c>
      <c r="CK288" s="44">
        <f t="shared" si="362"/>
        <v>6345.9514103802021</v>
      </c>
      <c r="CL288" s="44">
        <f t="shared" si="362"/>
        <v>6684.6561525805218</v>
      </c>
      <c r="CM288" s="44">
        <f t="shared" si="362"/>
        <v>7237.6966290972769</v>
      </c>
      <c r="CN288" s="44">
        <f t="shared" si="362"/>
        <v>6140.6417204750878</v>
      </c>
      <c r="CO288" s="44">
        <f t="shared" si="362"/>
        <v>6145.4423622971435</v>
      </c>
      <c r="CP288" s="44">
        <f t="shared" si="362"/>
        <v>6748.4309431232487</v>
      </c>
      <c r="CQ288" s="44">
        <f t="shared" si="362"/>
        <v>6538.1595866949792</v>
      </c>
      <c r="CR288" s="44">
        <f t="shared" si="362"/>
        <v>10330.907826630177</v>
      </c>
      <c r="CS288" s="44">
        <f t="shared" si="362"/>
        <v>7829.3030940847148</v>
      </c>
      <c r="CT288" s="44">
        <f t="shared" si="362"/>
        <v>12274.375438855193</v>
      </c>
      <c r="CU288" s="44">
        <f t="shared" si="362"/>
        <v>6047.5838506741102</v>
      </c>
      <c r="CV288" s="44">
        <f t="shared" si="362"/>
        <v>12278.170286072116</v>
      </c>
      <c r="CW288" s="44">
        <f t="shared" si="362"/>
        <v>10967.44506449941</v>
      </c>
      <c r="CX288" s="44">
        <f t="shared" si="362"/>
        <v>7202.4281623265242</v>
      </c>
      <c r="CY288" s="44">
        <f t="shared" si="362"/>
        <v>7613.4213226925731</v>
      </c>
      <c r="CZ288" s="44">
        <f t="shared" si="362"/>
        <v>6170.7863642944794</v>
      </c>
      <c r="DA288" s="44">
        <f t="shared" si="362"/>
        <v>10290.34028814806</v>
      </c>
      <c r="DB288" s="44">
        <f t="shared" si="362"/>
        <v>8398.8585446327179</v>
      </c>
      <c r="DC288" s="44">
        <f t="shared" si="362"/>
        <v>10628.433238260235</v>
      </c>
      <c r="DD288" s="44">
        <f t="shared" si="362"/>
        <v>14526.996714406065</v>
      </c>
      <c r="DE288" s="44">
        <f t="shared" si="362"/>
        <v>6994.9605129618722</v>
      </c>
      <c r="DF288" s="44">
        <f t="shared" si="362"/>
        <v>6145.9865888235345</v>
      </c>
      <c r="DG288" s="44">
        <f t="shared" si="362"/>
        <v>12761.178477261525</v>
      </c>
      <c r="DH288" s="44">
        <f t="shared" si="362"/>
        <v>6146.0624508690189</v>
      </c>
      <c r="DI288" s="44">
        <f t="shared" si="362"/>
        <v>6155.701617569689</v>
      </c>
      <c r="DJ288" s="44">
        <f t="shared" si="362"/>
        <v>6831.3596805553261</v>
      </c>
      <c r="DK288" s="44">
        <f t="shared" si="362"/>
        <v>7926.8004769463114</v>
      </c>
      <c r="DL288" s="44">
        <f t="shared" si="362"/>
        <v>6421.6611446488778</v>
      </c>
      <c r="DM288" s="44">
        <f t="shared" si="362"/>
        <v>9187.3052698200572</v>
      </c>
      <c r="DN288" s="44">
        <f t="shared" si="362"/>
        <v>6626.8163364014708</v>
      </c>
      <c r="DO288" s="44">
        <f t="shared" si="362"/>
        <v>6462.8647718300954</v>
      </c>
      <c r="DP288" s="44">
        <f t="shared" si="362"/>
        <v>10660.810410793327</v>
      </c>
      <c r="DQ288" s="44">
        <f t="shared" si="362"/>
        <v>7268.7582479305529</v>
      </c>
      <c r="DR288" s="44">
        <f t="shared" si="362"/>
        <v>6743.7695178501153</v>
      </c>
      <c r="DS288" s="44">
        <f t="shared" si="362"/>
        <v>6989.7114019178589</v>
      </c>
      <c r="DT288" s="44">
        <f t="shared" si="362"/>
        <v>11409.914970715216</v>
      </c>
      <c r="DU288" s="44">
        <f t="shared" si="362"/>
        <v>7450.9881538573227</v>
      </c>
      <c r="DV288" s="44">
        <f t="shared" si="362"/>
        <v>10233.04908187742</v>
      </c>
      <c r="DW288" s="44">
        <f t="shared" si="362"/>
        <v>7999.6257548388548</v>
      </c>
      <c r="DX288" s="44">
        <f t="shared" si="362"/>
        <v>11605.78885165254</v>
      </c>
      <c r="DY288" s="44">
        <f t="shared" si="362"/>
        <v>9063.998373919685</v>
      </c>
      <c r="DZ288" s="44">
        <f t="shared" si="362"/>
        <v>6775.7028516970222</v>
      </c>
      <c r="EA288" s="44">
        <f t="shared" ref="EA288:FX288" si="363">(EA282-EA286)/EA101</f>
        <v>7849.7075804575425</v>
      </c>
      <c r="EB288" s="44">
        <f t="shared" si="363"/>
        <v>6798.9212535496954</v>
      </c>
      <c r="EC288" s="44">
        <f t="shared" si="363"/>
        <v>8163.2786645898495</v>
      </c>
      <c r="ED288" s="44">
        <f t="shared" si="363"/>
        <v>8379.5734957835357</v>
      </c>
      <c r="EE288" s="44">
        <f t="shared" si="363"/>
        <v>9671.9557744238773</v>
      </c>
      <c r="EF288" s="44">
        <f t="shared" si="363"/>
        <v>6439.0707002381723</v>
      </c>
      <c r="EG288" s="44">
        <f t="shared" si="363"/>
        <v>8424.4184563558683</v>
      </c>
      <c r="EH288" s="44">
        <f t="shared" si="363"/>
        <v>9495.1140682824243</v>
      </c>
      <c r="EI288" s="44">
        <f t="shared" si="363"/>
        <v>6416.3193381445872</v>
      </c>
      <c r="EJ288" s="44">
        <f t="shared" si="363"/>
        <v>6146.0624513515495</v>
      </c>
      <c r="EK288" s="44">
        <f t="shared" si="363"/>
        <v>7978.0292357773988</v>
      </c>
      <c r="EL288" s="44">
        <f t="shared" si="363"/>
        <v>6770.2689641507477</v>
      </c>
      <c r="EM288" s="44">
        <f t="shared" si="363"/>
        <v>6969.7279145301463</v>
      </c>
      <c r="EN288" s="44">
        <f t="shared" si="363"/>
        <v>6608.3754999506955</v>
      </c>
      <c r="EO288" s="44">
        <f t="shared" si="363"/>
        <v>6859.1239954485945</v>
      </c>
      <c r="EP288" s="44">
        <f t="shared" si="363"/>
        <v>8312.7594414264277</v>
      </c>
      <c r="EQ288" s="44">
        <f t="shared" si="363"/>
        <v>6470.5718096669516</v>
      </c>
      <c r="ER288" s="44">
        <f t="shared" si="363"/>
        <v>8364.1716514748641</v>
      </c>
      <c r="ES288" s="44">
        <f t="shared" si="363"/>
        <v>12058.709502984753</v>
      </c>
      <c r="ET288" s="44">
        <f t="shared" si="363"/>
        <v>11494.038285887755</v>
      </c>
      <c r="EU288" s="44">
        <f t="shared" si="363"/>
        <v>7339.8046553697659</v>
      </c>
      <c r="EV288" s="44">
        <f t="shared" si="363"/>
        <v>13877.767307222199</v>
      </c>
      <c r="EW288" s="44">
        <f t="shared" si="363"/>
        <v>8796.264418406392</v>
      </c>
      <c r="EX288" s="44">
        <f t="shared" si="363"/>
        <v>9873.6704724021511</v>
      </c>
      <c r="EY288" s="44">
        <f t="shared" si="363"/>
        <v>6258.6768643864216</v>
      </c>
      <c r="EZ288" s="44">
        <f t="shared" si="363"/>
        <v>11936.388147503119</v>
      </c>
      <c r="FA288" s="44">
        <f t="shared" si="363"/>
        <v>6738.2990206047534</v>
      </c>
      <c r="FB288" s="44">
        <f t="shared" si="363"/>
        <v>8482.5870268859308</v>
      </c>
      <c r="FC288" s="44">
        <f t="shared" si="363"/>
        <v>6185.7878615812124</v>
      </c>
      <c r="FD288" s="44">
        <f t="shared" si="363"/>
        <v>7929.0496530275195</v>
      </c>
      <c r="FE288" s="44">
        <f t="shared" si="363"/>
        <v>12233.03897697323</v>
      </c>
      <c r="FF288" s="44">
        <f t="shared" si="363"/>
        <v>10614.024330478951</v>
      </c>
      <c r="FG288" s="44">
        <f t="shared" si="363"/>
        <v>12142.737184446021</v>
      </c>
      <c r="FH288" s="44">
        <f t="shared" si="363"/>
        <v>12319.472565256065</v>
      </c>
      <c r="FI288" s="44">
        <f t="shared" si="363"/>
        <v>6507.7662578030104</v>
      </c>
      <c r="FJ288" s="44">
        <f t="shared" si="363"/>
        <v>6251.6553520248626</v>
      </c>
      <c r="FK288" s="44">
        <f t="shared" si="363"/>
        <v>6325.0518837068748</v>
      </c>
      <c r="FL288" s="44">
        <f t="shared" si="363"/>
        <v>6146.0624508690189</v>
      </c>
      <c r="FM288" s="44">
        <f t="shared" si="363"/>
        <v>6146.0624495420025</v>
      </c>
      <c r="FN288" s="44">
        <f t="shared" si="363"/>
        <v>6322.0639963142057</v>
      </c>
      <c r="FO288" s="44">
        <f t="shared" si="363"/>
        <v>6494.401525020995</v>
      </c>
      <c r="FP288" s="44">
        <f t="shared" si="363"/>
        <v>6664.9084531948711</v>
      </c>
      <c r="FQ288" s="44">
        <f t="shared" si="363"/>
        <v>6828.5319431622538</v>
      </c>
      <c r="FR288" s="44">
        <f t="shared" si="363"/>
        <v>11353.040115919401</v>
      </c>
      <c r="FS288" s="44">
        <f t="shared" si="363"/>
        <v>10773.13795782813</v>
      </c>
      <c r="FT288" s="44">
        <f t="shared" si="363"/>
        <v>15072.154285714285</v>
      </c>
      <c r="FU288" s="44">
        <f t="shared" si="363"/>
        <v>7237.3328933511639</v>
      </c>
      <c r="FV288" s="44">
        <f t="shared" si="363"/>
        <v>6885.7725285373936</v>
      </c>
      <c r="FW288" s="44">
        <f t="shared" si="363"/>
        <v>11484.763176524681</v>
      </c>
      <c r="FX288" s="44">
        <f t="shared" si="363"/>
        <v>13234.557896870188</v>
      </c>
      <c r="FY288" s="44"/>
      <c r="FZ288" s="44">
        <f>(FZ282-FZ286)/FZ101</f>
        <v>6478.3924648134307</v>
      </c>
      <c r="GA288" s="42"/>
      <c r="GB288" s="42"/>
      <c r="GC288" s="44"/>
      <c r="GD288" s="42"/>
      <c r="GE288" s="5"/>
      <c r="GF288" s="44"/>
      <c r="GG288" s="5"/>
      <c r="GH288" s="42"/>
      <c r="GI288" s="42"/>
      <c r="GJ288" s="42"/>
      <c r="GK288" s="42"/>
      <c r="GL288" s="42"/>
      <c r="GM288" s="42"/>
    </row>
    <row r="289" spans="1:195" x14ac:dyDescent="0.2">
      <c r="A289" s="44"/>
      <c r="B289" s="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 t="s">
        <v>64</v>
      </c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  <c r="DB289" s="42"/>
      <c r="DC289" s="42"/>
      <c r="DD289" s="42"/>
      <c r="DE289" s="42"/>
      <c r="DF289" s="42"/>
      <c r="DG289" s="42"/>
      <c r="DH289" s="42"/>
      <c r="DI289" s="42"/>
      <c r="DJ289" s="42"/>
      <c r="DK289" s="42"/>
      <c r="DL289" s="42"/>
      <c r="DM289" s="42"/>
      <c r="DN289" s="42"/>
      <c r="DO289" s="42"/>
      <c r="DP289" s="42"/>
      <c r="DQ289" s="42"/>
      <c r="DR289" s="42"/>
      <c r="DS289" s="42"/>
      <c r="DT289" s="42"/>
      <c r="DU289" s="42"/>
      <c r="DV289" s="42"/>
      <c r="DW289" s="42"/>
      <c r="DX289" s="42"/>
      <c r="DY289" s="42"/>
      <c r="DZ289" s="42"/>
      <c r="EA289" s="42"/>
      <c r="EB289" s="42"/>
      <c r="EC289" s="42"/>
      <c r="ED289" s="42"/>
      <c r="EE289" s="42"/>
      <c r="EF289" s="42"/>
      <c r="EG289" s="42"/>
      <c r="EH289" s="42"/>
      <c r="EI289" s="42"/>
      <c r="EJ289" s="42"/>
      <c r="EK289" s="42"/>
      <c r="EL289" s="42"/>
      <c r="EM289" s="42"/>
      <c r="EN289" s="42"/>
      <c r="EO289" s="42"/>
      <c r="EP289" s="42"/>
      <c r="EQ289" s="42"/>
      <c r="ER289" s="42"/>
      <c r="ES289" s="42"/>
      <c r="ET289" s="42"/>
      <c r="EU289" s="42"/>
      <c r="EV289" s="42"/>
      <c r="EW289" s="42"/>
      <c r="EX289" s="42"/>
      <c r="EY289" s="42"/>
      <c r="EZ289" s="42"/>
      <c r="FA289" s="42"/>
      <c r="FB289" s="42"/>
      <c r="FC289" s="42"/>
      <c r="FD289" s="42"/>
      <c r="FE289" s="42"/>
      <c r="FF289" s="42"/>
      <c r="FG289" s="42"/>
      <c r="FH289" s="42"/>
      <c r="FI289" s="42"/>
      <c r="FJ289" s="42"/>
      <c r="FK289" s="42"/>
      <c r="FL289" s="42"/>
      <c r="FM289" s="42"/>
      <c r="FN289" s="42"/>
      <c r="FO289" s="42"/>
      <c r="FP289" s="42"/>
      <c r="FQ289" s="42"/>
      <c r="FR289" s="42"/>
      <c r="FS289" s="42"/>
      <c r="FT289" s="42"/>
      <c r="FU289" s="42"/>
      <c r="FV289" s="42"/>
      <c r="FW289" s="42"/>
      <c r="FX289" s="42"/>
      <c r="FY289" s="42"/>
      <c r="FZ289" s="42">
        <f>FZ282/FZ101</f>
        <v>6479.5420012506665</v>
      </c>
      <c r="GA289" s="44"/>
      <c r="GB289" s="42"/>
      <c r="GC289" s="44"/>
      <c r="GD289" s="42"/>
      <c r="GE289" s="5"/>
      <c r="GF289" s="44"/>
      <c r="GG289" s="5"/>
      <c r="GH289" s="42"/>
      <c r="GI289" s="42"/>
      <c r="GJ289" s="42"/>
      <c r="GK289" s="42"/>
      <c r="GL289" s="42"/>
      <c r="GM289" s="42"/>
    </row>
    <row r="290" spans="1:195" ht="15.75" x14ac:dyDescent="0.25">
      <c r="A290" s="44"/>
      <c r="B290" s="41" t="s">
        <v>651</v>
      </c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  <c r="DB290" s="42"/>
      <c r="DC290" s="42"/>
      <c r="DD290" s="42"/>
      <c r="DE290" s="42"/>
      <c r="DF290" s="42"/>
      <c r="DG290" s="42"/>
      <c r="DH290" s="42"/>
      <c r="DI290" s="42"/>
      <c r="DJ290" s="42"/>
      <c r="DK290" s="42"/>
      <c r="DL290" s="42"/>
      <c r="DM290" s="42"/>
      <c r="DN290" s="42"/>
      <c r="DO290" s="42"/>
      <c r="DP290" s="42"/>
      <c r="DQ290" s="42"/>
      <c r="DR290" s="42"/>
      <c r="DS290" s="42"/>
      <c r="DT290" s="42"/>
      <c r="DU290" s="42"/>
      <c r="DV290" s="42"/>
      <c r="DW290" s="42"/>
      <c r="DX290" s="42"/>
      <c r="DY290" s="42"/>
      <c r="DZ290" s="42"/>
      <c r="EA290" s="42"/>
      <c r="EB290" s="42"/>
      <c r="EC290" s="42"/>
      <c r="ED290" s="42"/>
      <c r="EE290" s="42"/>
      <c r="EF290" s="42"/>
      <c r="EG290" s="42"/>
      <c r="EH290" s="42"/>
      <c r="EI290" s="42"/>
      <c r="EJ290" s="42"/>
      <c r="EK290" s="42"/>
      <c r="EL290" s="42"/>
      <c r="EM290" s="42"/>
      <c r="EN290" s="42"/>
      <c r="EO290" s="42"/>
      <c r="EP290" s="42"/>
      <c r="EQ290" s="42"/>
      <c r="ER290" s="42"/>
      <c r="ES290" s="42"/>
      <c r="ET290" s="42"/>
      <c r="EU290" s="42"/>
      <c r="EV290" s="42"/>
      <c r="EW290" s="42"/>
      <c r="EX290" s="42"/>
      <c r="EY290" s="42"/>
      <c r="EZ290" s="42"/>
      <c r="FA290" s="42"/>
      <c r="FB290" s="42"/>
      <c r="FC290" s="42"/>
      <c r="FD290" s="42"/>
      <c r="FE290" s="42"/>
      <c r="FF290" s="42"/>
      <c r="FG290" s="42"/>
      <c r="FH290" s="42"/>
      <c r="FI290" s="42"/>
      <c r="FJ290" s="42"/>
      <c r="FK290" s="42"/>
      <c r="FL290" s="42"/>
      <c r="FM290" s="42"/>
      <c r="FN290" s="42"/>
      <c r="FO290" s="42"/>
      <c r="FP290" s="42"/>
      <c r="FQ290" s="42"/>
      <c r="FR290" s="42"/>
      <c r="FS290" s="42"/>
      <c r="FT290" s="42"/>
      <c r="FU290" s="42"/>
      <c r="FV290" s="42"/>
      <c r="FW290" s="42"/>
      <c r="FX290" s="42"/>
      <c r="FY290" s="42"/>
      <c r="FZ290" s="44"/>
      <c r="GA290" s="44">
        <v>3379714291</v>
      </c>
      <c r="GB290" s="42"/>
      <c r="GC290" s="44"/>
      <c r="GD290" s="42"/>
      <c r="GE290" s="5"/>
      <c r="GF290" s="44"/>
      <c r="GG290" s="5"/>
      <c r="GH290" s="42"/>
      <c r="GI290" s="42"/>
      <c r="GJ290" s="42"/>
      <c r="GK290" s="42"/>
      <c r="GL290" s="42"/>
      <c r="GM290" s="42"/>
    </row>
    <row r="291" spans="1:195" x14ac:dyDescent="0.2">
      <c r="A291" s="3" t="s">
        <v>652</v>
      </c>
      <c r="B291" s="2" t="s">
        <v>653</v>
      </c>
      <c r="C291" s="108">
        <f>ROUND(((C282-C286)-((C164+C168)*C292))/C96,2)</f>
        <v>6731.42</v>
      </c>
      <c r="D291" s="108">
        <f>ROUND(((D282-D286)-((D164+D168)*D292))/D96,2)</f>
        <v>6337.05</v>
      </c>
      <c r="E291" s="108">
        <f t="shared" ref="E291:BP291" si="364">ROUND(((E282-E286)-((E164+E168)*E292))/E96,2)</f>
        <v>6865.91</v>
      </c>
      <c r="F291" s="108">
        <f t="shared" si="364"/>
        <v>6223.38</v>
      </c>
      <c r="G291" s="108">
        <f t="shared" si="364"/>
        <v>6670.33</v>
      </c>
      <c r="H291" s="108">
        <f t="shared" si="364"/>
        <v>6672.51</v>
      </c>
      <c r="I291" s="108">
        <f t="shared" si="364"/>
        <v>6938.21</v>
      </c>
      <c r="J291" s="108">
        <f t="shared" si="364"/>
        <v>6402.97</v>
      </c>
      <c r="K291" s="108">
        <f t="shared" si="364"/>
        <v>8537.7199999999993</v>
      </c>
      <c r="L291" s="108">
        <f t="shared" si="364"/>
        <v>6643.44</v>
      </c>
      <c r="M291" s="108">
        <f t="shared" si="364"/>
        <v>7547.88</v>
      </c>
      <c r="N291" s="108">
        <f t="shared" si="364"/>
        <v>6406.08</v>
      </c>
      <c r="O291" s="108">
        <f t="shared" si="364"/>
        <v>6233.19</v>
      </c>
      <c r="P291" s="108">
        <f t="shared" si="364"/>
        <v>12068.78</v>
      </c>
      <c r="Q291" s="108">
        <f t="shared" si="364"/>
        <v>6751.78</v>
      </c>
      <c r="R291" s="108">
        <f t="shared" si="364"/>
        <v>7399.96</v>
      </c>
      <c r="S291" s="108">
        <f t="shared" si="364"/>
        <v>6549.61</v>
      </c>
      <c r="T291" s="108">
        <f t="shared" si="364"/>
        <v>11032.41</v>
      </c>
      <c r="U291" s="108">
        <f t="shared" si="364"/>
        <v>12766.49</v>
      </c>
      <c r="V291" s="108">
        <f t="shared" si="364"/>
        <v>8696.2000000000007</v>
      </c>
      <c r="W291" s="108">
        <f t="shared" si="364"/>
        <v>11148.83</v>
      </c>
      <c r="X291" s="108">
        <f t="shared" si="364"/>
        <v>12891.43</v>
      </c>
      <c r="Y291" s="108">
        <f t="shared" si="364"/>
        <v>6942.67</v>
      </c>
      <c r="Z291" s="108">
        <f t="shared" si="364"/>
        <v>8597.86</v>
      </c>
      <c r="AA291" s="108">
        <f t="shared" si="364"/>
        <v>6336.1</v>
      </c>
      <c r="AB291" s="108">
        <f t="shared" si="364"/>
        <v>6380.62</v>
      </c>
      <c r="AC291" s="108">
        <f t="shared" si="364"/>
        <v>6669.22</v>
      </c>
      <c r="AD291" s="108">
        <f t="shared" si="364"/>
        <v>6425.63</v>
      </c>
      <c r="AE291" s="108">
        <f t="shared" si="364"/>
        <v>11498.79</v>
      </c>
      <c r="AF291" s="108">
        <f t="shared" si="364"/>
        <v>10766.85</v>
      </c>
      <c r="AG291" s="108">
        <f t="shared" si="364"/>
        <v>8114.14</v>
      </c>
      <c r="AH291" s="108">
        <f t="shared" si="364"/>
        <v>6407.2</v>
      </c>
      <c r="AI291" s="108">
        <f t="shared" si="364"/>
        <v>8068.62</v>
      </c>
      <c r="AJ291" s="108">
        <f t="shared" si="364"/>
        <v>9606.0400000000009</v>
      </c>
      <c r="AK291" s="108">
        <f t="shared" si="364"/>
        <v>10155.700000000001</v>
      </c>
      <c r="AL291" s="108">
        <f t="shared" si="364"/>
        <v>9181.69</v>
      </c>
      <c r="AM291" s="108">
        <f t="shared" si="364"/>
        <v>7067.92</v>
      </c>
      <c r="AN291" s="108">
        <f t="shared" si="364"/>
        <v>7362.31</v>
      </c>
      <c r="AO291" s="108">
        <f t="shared" si="364"/>
        <v>6159.54</v>
      </c>
      <c r="AP291" s="108">
        <f t="shared" si="364"/>
        <v>6860.21</v>
      </c>
      <c r="AQ291" s="108">
        <f t="shared" si="364"/>
        <v>9151.18</v>
      </c>
      <c r="AR291" s="108">
        <f t="shared" si="364"/>
        <v>6240.05</v>
      </c>
      <c r="AS291" s="108">
        <f t="shared" si="364"/>
        <v>6729.97</v>
      </c>
      <c r="AT291" s="108">
        <f t="shared" si="364"/>
        <v>6345.37</v>
      </c>
      <c r="AU291" s="108">
        <f t="shared" si="364"/>
        <v>8405.2099999999991</v>
      </c>
      <c r="AV291" s="108">
        <f t="shared" si="364"/>
        <v>8867.61</v>
      </c>
      <c r="AW291" s="108">
        <f t="shared" si="364"/>
        <v>10452.59</v>
      </c>
      <c r="AX291" s="108">
        <f t="shared" si="364"/>
        <v>14185.74</v>
      </c>
      <c r="AY291" s="108">
        <f t="shared" si="364"/>
        <v>7287.79</v>
      </c>
      <c r="AZ291" s="108">
        <f t="shared" si="364"/>
        <v>6541.92</v>
      </c>
      <c r="BA291" s="108">
        <f t="shared" si="364"/>
        <v>6146.06</v>
      </c>
      <c r="BB291" s="108">
        <f t="shared" si="364"/>
        <v>6146.06</v>
      </c>
      <c r="BC291" s="108">
        <f t="shared" si="364"/>
        <v>6348.36</v>
      </c>
      <c r="BD291" s="108">
        <f t="shared" si="364"/>
        <v>6146.06</v>
      </c>
      <c r="BE291" s="108">
        <f t="shared" si="364"/>
        <v>6539.42</v>
      </c>
      <c r="BF291" s="108">
        <f t="shared" si="364"/>
        <v>6146.06</v>
      </c>
      <c r="BG291" s="108">
        <f t="shared" si="364"/>
        <v>6932.78</v>
      </c>
      <c r="BH291" s="108">
        <f t="shared" si="364"/>
        <v>7053.17</v>
      </c>
      <c r="BI291" s="108">
        <f t="shared" si="364"/>
        <v>10401.83</v>
      </c>
      <c r="BJ291" s="108">
        <f t="shared" si="364"/>
        <v>6146.06</v>
      </c>
      <c r="BK291" s="108">
        <f t="shared" si="364"/>
        <v>6146.06</v>
      </c>
      <c r="BL291" s="108">
        <f t="shared" si="364"/>
        <v>10983.61</v>
      </c>
      <c r="BM291" s="108">
        <f t="shared" si="364"/>
        <v>8887.82</v>
      </c>
      <c r="BN291" s="108">
        <f t="shared" si="364"/>
        <v>6146.06</v>
      </c>
      <c r="BO291" s="108">
        <f t="shared" si="364"/>
        <v>6255.55</v>
      </c>
      <c r="BP291" s="108">
        <f t="shared" si="364"/>
        <v>10214.35</v>
      </c>
      <c r="BQ291" s="108">
        <f t="shared" ref="BQ291:EB291" si="365">ROUND(((BQ282-BQ286)-((BQ164+BQ168)*BQ292))/BQ96,2)</f>
        <v>6700.53</v>
      </c>
      <c r="BR291" s="108">
        <f t="shared" si="365"/>
        <v>6234.21</v>
      </c>
      <c r="BS291" s="108">
        <f t="shared" si="365"/>
        <v>6742.9</v>
      </c>
      <c r="BT291" s="108">
        <f t="shared" si="365"/>
        <v>8648.23</v>
      </c>
      <c r="BU291" s="108">
        <f t="shared" si="365"/>
        <v>7722.49</v>
      </c>
      <c r="BV291" s="108">
        <f t="shared" si="365"/>
        <v>6459.99</v>
      </c>
      <c r="BW291" s="108">
        <f t="shared" si="365"/>
        <v>6457.78</v>
      </c>
      <c r="BX291" s="108">
        <f t="shared" si="365"/>
        <v>13359.42</v>
      </c>
      <c r="BY291" s="108">
        <f t="shared" si="365"/>
        <v>7052.59</v>
      </c>
      <c r="BZ291" s="108">
        <f t="shared" si="365"/>
        <v>9395.2199999999993</v>
      </c>
      <c r="CA291" s="108">
        <f t="shared" si="365"/>
        <v>10941.32</v>
      </c>
      <c r="CB291" s="108">
        <f t="shared" si="365"/>
        <v>6318.26</v>
      </c>
      <c r="CC291" s="108">
        <f t="shared" si="365"/>
        <v>10307.33</v>
      </c>
      <c r="CD291" s="108">
        <f t="shared" si="365"/>
        <v>12151.4</v>
      </c>
      <c r="CE291" s="108">
        <f t="shared" si="365"/>
        <v>10908.83</v>
      </c>
      <c r="CF291" s="108">
        <f t="shared" si="365"/>
        <v>11141.65</v>
      </c>
      <c r="CG291" s="108">
        <f t="shared" si="365"/>
        <v>10473.56</v>
      </c>
      <c r="CH291" s="108">
        <f t="shared" si="365"/>
        <v>11768.76</v>
      </c>
      <c r="CI291" s="108">
        <f t="shared" si="365"/>
        <v>6493.98</v>
      </c>
      <c r="CJ291" s="108">
        <f t="shared" si="365"/>
        <v>6901.37</v>
      </c>
      <c r="CK291" s="108">
        <f t="shared" si="365"/>
        <v>6346.81</v>
      </c>
      <c r="CL291" s="108">
        <f t="shared" si="365"/>
        <v>6685.82</v>
      </c>
      <c r="CM291" s="108">
        <f t="shared" si="365"/>
        <v>7237.7</v>
      </c>
      <c r="CN291" s="108">
        <f t="shared" si="365"/>
        <v>6146.06</v>
      </c>
      <c r="CO291" s="108">
        <f t="shared" si="365"/>
        <v>6146.06</v>
      </c>
      <c r="CP291" s="108">
        <f t="shared" si="365"/>
        <v>6748.43</v>
      </c>
      <c r="CQ291" s="108">
        <f t="shared" si="365"/>
        <v>6538.61</v>
      </c>
      <c r="CR291" s="108">
        <f t="shared" si="365"/>
        <v>10330.91</v>
      </c>
      <c r="CS291" s="108">
        <f t="shared" si="365"/>
        <v>7829.3</v>
      </c>
      <c r="CT291" s="108">
        <f t="shared" si="365"/>
        <v>12274.38</v>
      </c>
      <c r="CU291" s="108">
        <f t="shared" si="365"/>
        <v>7784.51</v>
      </c>
      <c r="CV291" s="108">
        <f t="shared" si="365"/>
        <v>12278.17</v>
      </c>
      <c r="CW291" s="108">
        <f t="shared" si="365"/>
        <v>10967.45</v>
      </c>
      <c r="CX291" s="108">
        <f t="shared" si="365"/>
        <v>7202.43</v>
      </c>
      <c r="CY291" s="108">
        <f t="shared" si="365"/>
        <v>11101.32</v>
      </c>
      <c r="CZ291" s="108">
        <f t="shared" si="365"/>
        <v>6170.79</v>
      </c>
      <c r="DA291" s="108">
        <f t="shared" si="365"/>
        <v>10290.34</v>
      </c>
      <c r="DB291" s="108">
        <f t="shared" si="365"/>
        <v>8398.86</v>
      </c>
      <c r="DC291" s="108">
        <f t="shared" si="365"/>
        <v>10628.43</v>
      </c>
      <c r="DD291" s="108">
        <f t="shared" si="365"/>
        <v>14527</v>
      </c>
      <c r="DE291" s="108">
        <f t="shared" si="365"/>
        <v>6994.96</v>
      </c>
      <c r="DF291" s="108">
        <f t="shared" si="365"/>
        <v>6146.06</v>
      </c>
      <c r="DG291" s="108">
        <f t="shared" si="365"/>
        <v>12761.18</v>
      </c>
      <c r="DH291" s="108">
        <f t="shared" si="365"/>
        <v>6146.06</v>
      </c>
      <c r="DI291" s="108">
        <f t="shared" si="365"/>
        <v>6156.05</v>
      </c>
      <c r="DJ291" s="108">
        <f t="shared" si="365"/>
        <v>6840.48</v>
      </c>
      <c r="DK291" s="108">
        <f t="shared" si="365"/>
        <v>7926.8</v>
      </c>
      <c r="DL291" s="108">
        <f t="shared" si="365"/>
        <v>6421.66</v>
      </c>
      <c r="DM291" s="108">
        <f t="shared" si="365"/>
        <v>9187.31</v>
      </c>
      <c r="DN291" s="108">
        <f t="shared" si="365"/>
        <v>6626.82</v>
      </c>
      <c r="DO291" s="108">
        <f t="shared" si="365"/>
        <v>6462.86</v>
      </c>
      <c r="DP291" s="108">
        <f t="shared" si="365"/>
        <v>10660.81</v>
      </c>
      <c r="DQ291" s="108">
        <f t="shared" si="365"/>
        <v>7268.76</v>
      </c>
      <c r="DR291" s="108">
        <f t="shared" si="365"/>
        <v>6743.77</v>
      </c>
      <c r="DS291" s="108">
        <f t="shared" si="365"/>
        <v>6989.71</v>
      </c>
      <c r="DT291" s="108">
        <f t="shared" si="365"/>
        <v>11409.91</v>
      </c>
      <c r="DU291" s="108">
        <f t="shared" si="365"/>
        <v>7450.99</v>
      </c>
      <c r="DV291" s="108">
        <f t="shared" si="365"/>
        <v>10233.049999999999</v>
      </c>
      <c r="DW291" s="108">
        <f t="shared" si="365"/>
        <v>7999.63</v>
      </c>
      <c r="DX291" s="108">
        <f t="shared" si="365"/>
        <v>11605.79</v>
      </c>
      <c r="DY291" s="108">
        <f t="shared" si="365"/>
        <v>9064</v>
      </c>
      <c r="DZ291" s="108">
        <f t="shared" si="365"/>
        <v>6778.11</v>
      </c>
      <c r="EA291" s="108">
        <f t="shared" si="365"/>
        <v>7853.47</v>
      </c>
      <c r="EB291" s="108">
        <f t="shared" si="365"/>
        <v>6798.92</v>
      </c>
      <c r="EC291" s="108">
        <f t="shared" ref="EC291:FX291" si="366">ROUND(((EC282-EC286)-((EC164+EC168)*EC292))/EC96,2)</f>
        <v>8163.28</v>
      </c>
      <c r="ED291" s="108">
        <f t="shared" si="366"/>
        <v>8379.57</v>
      </c>
      <c r="EE291" s="108">
        <f t="shared" si="366"/>
        <v>9671.9599999999991</v>
      </c>
      <c r="EF291" s="108">
        <f t="shared" si="366"/>
        <v>6441.42</v>
      </c>
      <c r="EG291" s="108">
        <f t="shared" si="366"/>
        <v>8424.42</v>
      </c>
      <c r="EH291" s="108">
        <f t="shared" si="366"/>
        <v>9495.11</v>
      </c>
      <c r="EI291" s="108">
        <f t="shared" si="366"/>
        <v>6416.32</v>
      </c>
      <c r="EJ291" s="108">
        <f t="shared" si="366"/>
        <v>6146.06</v>
      </c>
      <c r="EK291" s="108">
        <f t="shared" si="366"/>
        <v>7978.03</v>
      </c>
      <c r="EL291" s="108">
        <f t="shared" si="366"/>
        <v>6770.27</v>
      </c>
      <c r="EM291" s="108">
        <f t="shared" si="366"/>
        <v>6969.73</v>
      </c>
      <c r="EN291" s="108">
        <f t="shared" si="366"/>
        <v>6661.66</v>
      </c>
      <c r="EO291" s="108">
        <f t="shared" si="366"/>
        <v>6859.12</v>
      </c>
      <c r="EP291" s="108">
        <f t="shared" si="366"/>
        <v>8312.76</v>
      </c>
      <c r="EQ291" s="108">
        <f t="shared" si="366"/>
        <v>6470.57</v>
      </c>
      <c r="ER291" s="108">
        <f t="shared" si="366"/>
        <v>8364.17</v>
      </c>
      <c r="ES291" s="108">
        <f t="shared" si="366"/>
        <v>12058.71</v>
      </c>
      <c r="ET291" s="108">
        <f t="shared" si="366"/>
        <v>11494.04</v>
      </c>
      <c r="EU291" s="108">
        <f t="shared" si="366"/>
        <v>7339.8</v>
      </c>
      <c r="EV291" s="108">
        <f t="shared" si="366"/>
        <v>13877.77</v>
      </c>
      <c r="EW291" s="108">
        <f t="shared" si="366"/>
        <v>8796.26</v>
      </c>
      <c r="EX291" s="108">
        <f t="shared" si="366"/>
        <v>9889.2099999999991</v>
      </c>
      <c r="EY291" s="108">
        <f t="shared" si="366"/>
        <v>7446.99</v>
      </c>
      <c r="EZ291" s="108">
        <f t="shared" si="366"/>
        <v>11936.39</v>
      </c>
      <c r="FA291" s="108">
        <f t="shared" si="366"/>
        <v>6738.3</v>
      </c>
      <c r="FB291" s="108">
        <f t="shared" si="366"/>
        <v>8482.59</v>
      </c>
      <c r="FC291" s="108">
        <f t="shared" si="366"/>
        <v>6185.79</v>
      </c>
      <c r="FD291" s="108">
        <f t="shared" si="366"/>
        <v>7929.05</v>
      </c>
      <c r="FE291" s="108">
        <f t="shared" si="366"/>
        <v>12233.04</v>
      </c>
      <c r="FF291" s="108">
        <f t="shared" si="366"/>
        <v>10614.02</v>
      </c>
      <c r="FG291" s="108">
        <f t="shared" si="366"/>
        <v>12142.74</v>
      </c>
      <c r="FH291" s="108">
        <f t="shared" si="366"/>
        <v>12319.47</v>
      </c>
      <c r="FI291" s="108">
        <f t="shared" si="366"/>
        <v>6507.77</v>
      </c>
      <c r="FJ291" s="108">
        <f t="shared" si="366"/>
        <v>6251.66</v>
      </c>
      <c r="FK291" s="108">
        <f t="shared" si="366"/>
        <v>6325.05</v>
      </c>
      <c r="FL291" s="108">
        <f t="shared" si="366"/>
        <v>6146.06</v>
      </c>
      <c r="FM291" s="108">
        <f t="shared" si="366"/>
        <v>6146.06</v>
      </c>
      <c r="FN291" s="108">
        <f t="shared" si="366"/>
        <v>6322.21</v>
      </c>
      <c r="FO291" s="108">
        <f t="shared" si="366"/>
        <v>6494.4</v>
      </c>
      <c r="FP291" s="108">
        <f t="shared" si="366"/>
        <v>6664.91</v>
      </c>
      <c r="FQ291" s="108">
        <f t="shared" si="366"/>
        <v>6828.53</v>
      </c>
      <c r="FR291" s="108">
        <f t="shared" si="366"/>
        <v>11353.04</v>
      </c>
      <c r="FS291" s="108">
        <f t="shared" si="366"/>
        <v>10773.14</v>
      </c>
      <c r="FT291" s="108">
        <f t="shared" si="366"/>
        <v>15072.15</v>
      </c>
      <c r="FU291" s="108">
        <f t="shared" si="366"/>
        <v>7237.33</v>
      </c>
      <c r="FV291" s="108">
        <f t="shared" si="366"/>
        <v>6885.77</v>
      </c>
      <c r="FW291" s="108">
        <f t="shared" si="366"/>
        <v>11484.76</v>
      </c>
      <c r="FX291" s="108">
        <f t="shared" si="366"/>
        <v>13234.56</v>
      </c>
      <c r="FY291" s="42"/>
      <c r="FZ291" s="112"/>
      <c r="GA291" s="44">
        <v>5294033449.3567619</v>
      </c>
      <c r="GB291" s="42"/>
      <c r="GC291" s="44"/>
      <c r="GD291" s="42"/>
      <c r="GE291" s="5"/>
      <c r="GF291" s="44"/>
      <c r="GG291" s="5"/>
      <c r="GH291" s="42"/>
      <c r="GI291" s="42"/>
      <c r="GJ291" s="42"/>
      <c r="GK291" s="42"/>
      <c r="GL291" s="42"/>
      <c r="GM291" s="42"/>
    </row>
    <row r="292" spans="1:195" x14ac:dyDescent="0.2">
      <c r="A292" s="3" t="s">
        <v>654</v>
      </c>
      <c r="B292" s="2" t="s">
        <v>655</v>
      </c>
      <c r="C292" s="108">
        <f t="shared" ref="C292:BN292" si="367">(C165+(C165*$GE$270))</f>
        <v>5912.1039025920199</v>
      </c>
      <c r="D292" s="108">
        <f t="shared" si="367"/>
        <v>5912.1039025920199</v>
      </c>
      <c r="E292" s="108">
        <f t="shared" si="367"/>
        <v>5912.1039025920199</v>
      </c>
      <c r="F292" s="108">
        <f t="shared" si="367"/>
        <v>5912.1039025920199</v>
      </c>
      <c r="G292" s="108">
        <f t="shared" si="367"/>
        <v>5912.1039025920199</v>
      </c>
      <c r="H292" s="108">
        <f t="shared" si="367"/>
        <v>5912.1039025920199</v>
      </c>
      <c r="I292" s="108">
        <f>ROUND((I165+(I165*$GE$270)),2)</f>
        <v>5912.1</v>
      </c>
      <c r="J292" s="108">
        <f t="shared" si="367"/>
        <v>5912.1039025920199</v>
      </c>
      <c r="K292" s="108">
        <f t="shared" si="367"/>
        <v>5912.1039025920199</v>
      </c>
      <c r="L292" s="108">
        <f t="shared" si="367"/>
        <v>5912.1039025920199</v>
      </c>
      <c r="M292" s="108">
        <f t="shared" si="367"/>
        <v>5912.1039025920199</v>
      </c>
      <c r="N292" s="108">
        <f t="shared" si="367"/>
        <v>5912.1039025920199</v>
      </c>
      <c r="O292" s="108">
        <f t="shared" si="367"/>
        <v>5912.1039025920199</v>
      </c>
      <c r="P292" s="108">
        <f t="shared" si="367"/>
        <v>5912.1039025920199</v>
      </c>
      <c r="Q292" s="108">
        <f t="shared" si="367"/>
        <v>5912.1039025920199</v>
      </c>
      <c r="R292" s="108">
        <f t="shared" si="367"/>
        <v>5912.1039025920199</v>
      </c>
      <c r="S292" s="108">
        <f t="shared" si="367"/>
        <v>5912.1039025920199</v>
      </c>
      <c r="T292" s="108">
        <f t="shared" si="367"/>
        <v>5912.1039025920199</v>
      </c>
      <c r="U292" s="108">
        <f t="shared" si="367"/>
        <v>5912.1039025920199</v>
      </c>
      <c r="V292" s="108">
        <f t="shared" si="367"/>
        <v>5912.1039025920199</v>
      </c>
      <c r="W292" s="108">
        <f t="shared" si="367"/>
        <v>5912.1039025920199</v>
      </c>
      <c r="X292" s="108">
        <f t="shared" si="367"/>
        <v>5912.1039025920199</v>
      </c>
      <c r="Y292" s="108">
        <f t="shared" si="367"/>
        <v>5912.1039025920199</v>
      </c>
      <c r="Z292" s="108">
        <f t="shared" si="367"/>
        <v>5912.1039025920199</v>
      </c>
      <c r="AA292" s="108">
        <f t="shared" si="367"/>
        <v>5912.1039025920199</v>
      </c>
      <c r="AB292" s="108">
        <f t="shared" si="367"/>
        <v>5912.1039025920199</v>
      </c>
      <c r="AC292" s="108">
        <f t="shared" si="367"/>
        <v>5912.1039025920199</v>
      </c>
      <c r="AD292" s="108">
        <f t="shared" si="367"/>
        <v>5912.1039025920199</v>
      </c>
      <c r="AE292" s="108">
        <f t="shared" si="367"/>
        <v>5912.1039025920199</v>
      </c>
      <c r="AF292" s="108">
        <f t="shared" si="367"/>
        <v>5912.1039025920199</v>
      </c>
      <c r="AG292" s="108">
        <f t="shared" si="367"/>
        <v>5912.1039025920199</v>
      </c>
      <c r="AH292" s="108">
        <f t="shared" si="367"/>
        <v>5912.1039025920199</v>
      </c>
      <c r="AI292" s="108">
        <f t="shared" si="367"/>
        <v>5912.1039025920199</v>
      </c>
      <c r="AJ292" s="108">
        <f t="shared" si="367"/>
        <v>5912.1039025920199</v>
      </c>
      <c r="AK292" s="108">
        <f t="shared" si="367"/>
        <v>5912.1039025920199</v>
      </c>
      <c r="AL292" s="108">
        <f t="shared" si="367"/>
        <v>5912.1039025920199</v>
      </c>
      <c r="AM292" s="108">
        <f t="shared" si="367"/>
        <v>5912.1039025920199</v>
      </c>
      <c r="AN292" s="108">
        <f t="shared" si="367"/>
        <v>5912.1039025920199</v>
      </c>
      <c r="AO292" s="108">
        <f t="shared" si="367"/>
        <v>5912.1039025920199</v>
      </c>
      <c r="AP292" s="108">
        <f t="shared" si="367"/>
        <v>5912.1039025920199</v>
      </c>
      <c r="AQ292" s="108">
        <f t="shared" si="367"/>
        <v>5912.1039025920199</v>
      </c>
      <c r="AR292" s="108">
        <f t="shared" si="367"/>
        <v>5912.1039025920199</v>
      </c>
      <c r="AS292" s="108">
        <f t="shared" si="367"/>
        <v>5912.1039025920199</v>
      </c>
      <c r="AT292" s="108">
        <f t="shared" si="367"/>
        <v>5912.1039025920199</v>
      </c>
      <c r="AU292" s="108">
        <f t="shared" si="367"/>
        <v>5912.1039025920199</v>
      </c>
      <c r="AV292" s="108">
        <f t="shared" si="367"/>
        <v>5912.1039025920199</v>
      </c>
      <c r="AW292" s="108">
        <f t="shared" si="367"/>
        <v>5912.1039025920199</v>
      </c>
      <c r="AX292" s="108">
        <f t="shared" si="367"/>
        <v>5912.1039025920199</v>
      </c>
      <c r="AY292" s="108">
        <f t="shared" si="367"/>
        <v>5912.1039025920199</v>
      </c>
      <c r="AZ292" s="108">
        <f t="shared" si="367"/>
        <v>5912.1039025920199</v>
      </c>
      <c r="BA292" s="108">
        <f t="shared" si="367"/>
        <v>5912.1039025920199</v>
      </c>
      <c r="BB292" s="108">
        <f t="shared" si="367"/>
        <v>5912.1039025920199</v>
      </c>
      <c r="BC292" s="108">
        <f t="shared" si="367"/>
        <v>5912.1039025920199</v>
      </c>
      <c r="BD292" s="108">
        <f t="shared" si="367"/>
        <v>5912.1039025920199</v>
      </c>
      <c r="BE292" s="108">
        <f t="shared" si="367"/>
        <v>5912.1039025920199</v>
      </c>
      <c r="BF292" s="108">
        <f t="shared" si="367"/>
        <v>5912.1039025920199</v>
      </c>
      <c r="BG292" s="108">
        <f t="shared" si="367"/>
        <v>5912.1039025920199</v>
      </c>
      <c r="BH292" s="108">
        <f t="shared" si="367"/>
        <v>5912.1039025920199</v>
      </c>
      <c r="BI292" s="108">
        <f t="shared" si="367"/>
        <v>5912.1039025920199</v>
      </c>
      <c r="BJ292" s="108">
        <f t="shared" si="367"/>
        <v>5912.1039025920199</v>
      </c>
      <c r="BK292" s="108">
        <f t="shared" si="367"/>
        <v>5912.1039025920199</v>
      </c>
      <c r="BL292" s="108">
        <f t="shared" si="367"/>
        <v>5912.1039025920199</v>
      </c>
      <c r="BM292" s="108">
        <f t="shared" si="367"/>
        <v>5912.1039025920199</v>
      </c>
      <c r="BN292" s="108">
        <f t="shared" si="367"/>
        <v>5912.1039025920199</v>
      </c>
      <c r="BO292" s="108">
        <f t="shared" ref="BO292:DZ292" si="368">(BO165+(BO165*$GE$270))</f>
        <v>5912.1039025920199</v>
      </c>
      <c r="BP292" s="108">
        <f t="shared" si="368"/>
        <v>5912.1039025920199</v>
      </c>
      <c r="BQ292" s="108">
        <f t="shared" si="368"/>
        <v>5912.1039025920199</v>
      </c>
      <c r="BR292" s="108">
        <f t="shared" si="368"/>
        <v>5912.1039025920199</v>
      </c>
      <c r="BS292" s="108">
        <f t="shared" si="368"/>
        <v>5912.1039025920199</v>
      </c>
      <c r="BT292" s="108">
        <f t="shared" si="368"/>
        <v>5912.1039025920199</v>
      </c>
      <c r="BU292" s="108">
        <f t="shared" si="368"/>
        <v>5912.1039025920199</v>
      </c>
      <c r="BV292" s="108">
        <f t="shared" si="368"/>
        <v>5912.1039025920199</v>
      </c>
      <c r="BW292" s="108">
        <f t="shared" si="368"/>
        <v>5912.1039025920199</v>
      </c>
      <c r="BX292" s="108">
        <f t="shared" si="368"/>
        <v>5912.1039025920199</v>
      </c>
      <c r="BY292" s="108">
        <f t="shared" si="368"/>
        <v>5912.1039025920199</v>
      </c>
      <c r="BZ292" s="108">
        <f t="shared" si="368"/>
        <v>5912.1039025920199</v>
      </c>
      <c r="CA292" s="108">
        <f t="shared" si="368"/>
        <v>5912.1039025920199</v>
      </c>
      <c r="CB292" s="108">
        <f t="shared" si="368"/>
        <v>5912.1039025920199</v>
      </c>
      <c r="CC292" s="108">
        <f t="shared" si="368"/>
        <v>5912.1039025920199</v>
      </c>
      <c r="CD292" s="108">
        <f t="shared" si="368"/>
        <v>5912.1039025920199</v>
      </c>
      <c r="CE292" s="108">
        <f t="shared" si="368"/>
        <v>5912.1039025920199</v>
      </c>
      <c r="CF292" s="108">
        <f t="shared" si="368"/>
        <v>5912.1039025920199</v>
      </c>
      <c r="CG292" s="108">
        <f t="shared" si="368"/>
        <v>5912.1039025920199</v>
      </c>
      <c r="CH292" s="108">
        <f t="shared" si="368"/>
        <v>5912.1039025920199</v>
      </c>
      <c r="CI292" s="108">
        <f t="shared" si="368"/>
        <v>5912.1039025920199</v>
      </c>
      <c r="CJ292" s="108">
        <f t="shared" si="368"/>
        <v>5912.1039025920199</v>
      </c>
      <c r="CK292" s="108">
        <f t="shared" si="368"/>
        <v>5912.1039025920199</v>
      </c>
      <c r="CL292" s="108">
        <f t="shared" si="368"/>
        <v>5912.1039025920199</v>
      </c>
      <c r="CM292" s="108">
        <f t="shared" si="368"/>
        <v>5912.1039025920199</v>
      </c>
      <c r="CN292" s="108">
        <f>ROUND((CN165+(CN165*$GE$270)),2)</f>
        <v>5912.1</v>
      </c>
      <c r="CO292" s="108">
        <f t="shared" si="368"/>
        <v>5912.1039025920199</v>
      </c>
      <c r="CP292" s="108">
        <f t="shared" si="368"/>
        <v>5912.1039025920199</v>
      </c>
      <c r="CQ292" s="108">
        <f t="shared" si="368"/>
        <v>5912.1039025920199</v>
      </c>
      <c r="CR292" s="108">
        <f t="shared" si="368"/>
        <v>5912.1039025920199</v>
      </c>
      <c r="CS292" s="108">
        <f t="shared" si="368"/>
        <v>5912.1039025920199</v>
      </c>
      <c r="CT292" s="108">
        <f t="shared" si="368"/>
        <v>5912.1039025920199</v>
      </c>
      <c r="CU292" s="108">
        <f t="shared" si="368"/>
        <v>5912.1039025920199</v>
      </c>
      <c r="CV292" s="108">
        <f t="shared" si="368"/>
        <v>5912.1039025920199</v>
      </c>
      <c r="CW292" s="108">
        <f t="shared" si="368"/>
        <v>5912.1039025920199</v>
      </c>
      <c r="CX292" s="108">
        <f t="shared" si="368"/>
        <v>5912.1039025920199</v>
      </c>
      <c r="CY292" s="108">
        <f t="shared" si="368"/>
        <v>5912.1039025920199</v>
      </c>
      <c r="CZ292" s="108">
        <f t="shared" si="368"/>
        <v>5912.1039025920199</v>
      </c>
      <c r="DA292" s="108">
        <f t="shared" si="368"/>
        <v>5912.1039025920199</v>
      </c>
      <c r="DB292" s="108">
        <f t="shared" si="368"/>
        <v>5912.1039025920199</v>
      </c>
      <c r="DC292" s="108">
        <f t="shared" si="368"/>
        <v>5912.1039025920199</v>
      </c>
      <c r="DD292" s="108">
        <f t="shared" si="368"/>
        <v>5912.1039025920199</v>
      </c>
      <c r="DE292" s="108">
        <f t="shared" si="368"/>
        <v>5912.1039025920199</v>
      </c>
      <c r="DF292" s="108">
        <f t="shared" si="368"/>
        <v>5912.1039025920199</v>
      </c>
      <c r="DG292" s="108">
        <f t="shared" si="368"/>
        <v>5912.1039025920199</v>
      </c>
      <c r="DH292" s="108">
        <f t="shared" si="368"/>
        <v>5912.1039025920199</v>
      </c>
      <c r="DI292" s="108">
        <f t="shared" si="368"/>
        <v>5912.1039025920199</v>
      </c>
      <c r="DJ292" s="108">
        <f t="shared" si="368"/>
        <v>5912.1039025920199</v>
      </c>
      <c r="DK292" s="108">
        <f t="shared" si="368"/>
        <v>5912.1039025920199</v>
      </c>
      <c r="DL292" s="108">
        <f t="shared" si="368"/>
        <v>5912.1039025920199</v>
      </c>
      <c r="DM292" s="108">
        <f t="shared" si="368"/>
        <v>5912.1039025920199</v>
      </c>
      <c r="DN292" s="108">
        <f t="shared" si="368"/>
        <v>5912.1039025920199</v>
      </c>
      <c r="DO292" s="108">
        <f t="shared" si="368"/>
        <v>5912.1039025920199</v>
      </c>
      <c r="DP292" s="108">
        <f t="shared" si="368"/>
        <v>5912.1039025920199</v>
      </c>
      <c r="DQ292" s="108">
        <f t="shared" si="368"/>
        <v>5912.1039025920199</v>
      </c>
      <c r="DR292" s="108">
        <f t="shared" si="368"/>
        <v>5912.1039025920199</v>
      </c>
      <c r="DS292" s="108">
        <f t="shared" si="368"/>
        <v>5912.1039025920199</v>
      </c>
      <c r="DT292" s="108">
        <f t="shared" si="368"/>
        <v>5912.1039025920199</v>
      </c>
      <c r="DU292" s="108">
        <f t="shared" si="368"/>
        <v>5912.1039025920199</v>
      </c>
      <c r="DV292" s="108">
        <f t="shared" si="368"/>
        <v>5912.1039025920199</v>
      </c>
      <c r="DW292" s="108">
        <f t="shared" si="368"/>
        <v>5912.1039025920199</v>
      </c>
      <c r="DX292" s="108">
        <f t="shared" si="368"/>
        <v>5912.1039025920199</v>
      </c>
      <c r="DY292" s="108">
        <f t="shared" si="368"/>
        <v>5912.1039025920199</v>
      </c>
      <c r="DZ292" s="108">
        <f t="shared" si="368"/>
        <v>5912.1039025920199</v>
      </c>
      <c r="EA292" s="108">
        <f t="shared" ref="EA292:FX292" si="369">(EA165+(EA165*$GE$270))</f>
        <v>5912.1039025920199</v>
      </c>
      <c r="EB292" s="108">
        <f t="shared" si="369"/>
        <v>5912.1039025920199</v>
      </c>
      <c r="EC292" s="108">
        <f t="shared" si="369"/>
        <v>5912.1039025920199</v>
      </c>
      <c r="ED292" s="108">
        <f t="shared" si="369"/>
        <v>5912.1039025920199</v>
      </c>
      <c r="EE292" s="108">
        <f t="shared" si="369"/>
        <v>5912.1039025920199</v>
      </c>
      <c r="EF292" s="108">
        <f t="shared" si="369"/>
        <v>5912.1039025920199</v>
      </c>
      <c r="EG292" s="108">
        <f t="shared" si="369"/>
        <v>5912.1039025920199</v>
      </c>
      <c r="EH292" s="108">
        <f t="shared" si="369"/>
        <v>5912.1039025920199</v>
      </c>
      <c r="EI292" s="108">
        <f t="shared" si="369"/>
        <v>5912.1039025920199</v>
      </c>
      <c r="EJ292" s="108">
        <f t="shared" si="369"/>
        <v>5912.1039025920199</v>
      </c>
      <c r="EK292" s="108">
        <f t="shared" si="369"/>
        <v>5912.1039025920199</v>
      </c>
      <c r="EL292" s="108">
        <f t="shared" si="369"/>
        <v>5912.1039025920199</v>
      </c>
      <c r="EM292" s="108">
        <f t="shared" si="369"/>
        <v>5912.1039025920199</v>
      </c>
      <c r="EN292" s="108">
        <f t="shared" si="369"/>
        <v>5912.1039025920199</v>
      </c>
      <c r="EO292" s="108">
        <f t="shared" si="369"/>
        <v>5912.1039025920199</v>
      </c>
      <c r="EP292" s="108">
        <f t="shared" si="369"/>
        <v>5912.1039025920199</v>
      </c>
      <c r="EQ292" s="108">
        <f t="shared" si="369"/>
        <v>5912.1039025920199</v>
      </c>
      <c r="ER292" s="108">
        <f t="shared" si="369"/>
        <v>5912.1039025920199</v>
      </c>
      <c r="ES292" s="108">
        <f t="shared" si="369"/>
        <v>5912.1039025920199</v>
      </c>
      <c r="ET292" s="108">
        <f t="shared" si="369"/>
        <v>5912.1039025920199</v>
      </c>
      <c r="EU292" s="108">
        <f t="shared" si="369"/>
        <v>5912.1039025920199</v>
      </c>
      <c r="EV292" s="108">
        <f t="shared" si="369"/>
        <v>5912.1039025920199</v>
      </c>
      <c r="EW292" s="108">
        <f t="shared" si="369"/>
        <v>5912.1039025920199</v>
      </c>
      <c r="EX292" s="108">
        <f t="shared" si="369"/>
        <v>5912.1039025920199</v>
      </c>
      <c r="EY292" s="108">
        <f t="shared" si="369"/>
        <v>5912.1039025920199</v>
      </c>
      <c r="EZ292" s="108">
        <f t="shared" si="369"/>
        <v>5912.1039025920199</v>
      </c>
      <c r="FA292" s="108">
        <f t="shared" si="369"/>
        <v>5912.1039025920199</v>
      </c>
      <c r="FB292" s="108">
        <f t="shared" si="369"/>
        <v>5912.1039025920199</v>
      </c>
      <c r="FC292" s="108">
        <f t="shared" si="369"/>
        <v>5912.1039025920199</v>
      </c>
      <c r="FD292" s="108">
        <f t="shared" si="369"/>
        <v>5912.1039025920199</v>
      </c>
      <c r="FE292" s="108">
        <f t="shared" si="369"/>
        <v>5912.1039025920199</v>
      </c>
      <c r="FF292" s="108">
        <f t="shared" si="369"/>
        <v>5912.1039025920199</v>
      </c>
      <c r="FG292" s="108">
        <f t="shared" si="369"/>
        <v>5912.1039025920199</v>
      </c>
      <c r="FH292" s="108">
        <f t="shared" si="369"/>
        <v>5912.1039025920199</v>
      </c>
      <c r="FI292" s="108">
        <f t="shared" si="369"/>
        <v>5912.1039025920199</v>
      </c>
      <c r="FJ292" s="108">
        <f t="shared" si="369"/>
        <v>5912.1039025920199</v>
      </c>
      <c r="FK292" s="108">
        <f t="shared" si="369"/>
        <v>5912.1039025920199</v>
      </c>
      <c r="FL292" s="108">
        <f t="shared" si="369"/>
        <v>5912.1039025920199</v>
      </c>
      <c r="FM292" s="108">
        <f t="shared" si="369"/>
        <v>5912.1039025920199</v>
      </c>
      <c r="FN292" s="108">
        <f t="shared" si="369"/>
        <v>5912.1039025920199</v>
      </c>
      <c r="FO292" s="108">
        <f t="shared" si="369"/>
        <v>5912.1039025920199</v>
      </c>
      <c r="FP292" s="108">
        <f t="shared" si="369"/>
        <v>5912.1039025920199</v>
      </c>
      <c r="FQ292" s="108">
        <f t="shared" si="369"/>
        <v>5912.1039025920199</v>
      </c>
      <c r="FR292" s="108">
        <f t="shared" si="369"/>
        <v>5912.1039025920199</v>
      </c>
      <c r="FS292" s="108">
        <f t="shared" si="369"/>
        <v>5912.1039025920199</v>
      </c>
      <c r="FT292" s="108">
        <f t="shared" si="369"/>
        <v>5912.1039025920199</v>
      </c>
      <c r="FU292" s="108">
        <f t="shared" si="369"/>
        <v>5912.1039025920199</v>
      </c>
      <c r="FV292" s="108">
        <f t="shared" si="369"/>
        <v>5912.1039025920199</v>
      </c>
      <c r="FW292" s="108">
        <f t="shared" si="369"/>
        <v>5912.1039025920199</v>
      </c>
      <c r="FX292" s="108">
        <f t="shared" si="369"/>
        <v>5912.1039025920199</v>
      </c>
      <c r="FY292" s="42"/>
      <c r="FZ292" s="112"/>
      <c r="GA292" s="44">
        <f>FZ285-GA290</f>
        <v>0</v>
      </c>
      <c r="GB292" s="44"/>
      <c r="GC292" s="44"/>
      <c r="GD292" s="44"/>
      <c r="GE292" s="5"/>
      <c r="GF292" s="44"/>
      <c r="GG292" s="5"/>
      <c r="GH292" s="42"/>
      <c r="GI292" s="42"/>
      <c r="GJ292" s="42"/>
      <c r="GK292" s="42"/>
      <c r="GL292" s="42"/>
      <c r="GM292" s="42"/>
    </row>
    <row r="293" spans="1:195" x14ac:dyDescent="0.2">
      <c r="A293" s="3"/>
      <c r="B293" s="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3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  <c r="DB293" s="42"/>
      <c r="DC293" s="42"/>
      <c r="DD293" s="42"/>
      <c r="DE293" s="42"/>
      <c r="DF293" s="42"/>
      <c r="DG293" s="42"/>
      <c r="DH293" s="42"/>
      <c r="DI293" s="42"/>
      <c r="DJ293" s="42"/>
      <c r="DK293" s="42"/>
      <c r="DL293" s="42"/>
      <c r="DM293" s="42"/>
      <c r="DN293" s="42"/>
      <c r="DO293" s="42"/>
      <c r="DP293" s="42"/>
      <c r="DQ293" s="42"/>
      <c r="DR293" s="42"/>
      <c r="DS293" s="42"/>
      <c r="DT293" s="42"/>
      <c r="DU293" s="42"/>
      <c r="DV293" s="42"/>
      <c r="DW293" s="42"/>
      <c r="DX293" s="42"/>
      <c r="DY293" s="42"/>
      <c r="DZ293" s="42"/>
      <c r="EA293" s="42"/>
      <c r="EB293" s="42"/>
      <c r="EC293" s="42"/>
      <c r="ED293" s="42"/>
      <c r="EE293" s="42"/>
      <c r="EF293" s="42"/>
      <c r="EG293" s="42"/>
      <c r="EH293" s="42"/>
      <c r="EI293" s="42"/>
      <c r="EJ293" s="42"/>
      <c r="EK293" s="42"/>
      <c r="EL293" s="42"/>
      <c r="EM293" s="42"/>
      <c r="EN293" s="42"/>
      <c r="EO293" s="42"/>
      <c r="EP293" s="42"/>
      <c r="EQ293" s="42"/>
      <c r="ER293" s="42"/>
      <c r="ES293" s="42"/>
      <c r="ET293" s="42"/>
      <c r="EU293" s="42"/>
      <c r="EV293" s="42"/>
      <c r="EW293" s="42"/>
      <c r="EX293" s="42"/>
      <c r="EY293" s="42"/>
      <c r="EZ293" s="42"/>
      <c r="FA293" s="42"/>
      <c r="FB293" s="42"/>
      <c r="FC293" s="42"/>
      <c r="FD293" s="42"/>
      <c r="FE293" s="42"/>
      <c r="FF293" s="42"/>
      <c r="FG293" s="42"/>
      <c r="FH293" s="42"/>
      <c r="FI293" s="42"/>
      <c r="FJ293" s="42"/>
      <c r="FK293" s="42"/>
      <c r="FL293" s="42"/>
      <c r="FM293" s="42"/>
      <c r="FN293" s="42"/>
      <c r="FO293" s="42"/>
      <c r="FP293" s="42"/>
      <c r="FQ293" s="42"/>
      <c r="FR293" s="42"/>
      <c r="FS293" s="42"/>
      <c r="FT293" s="42"/>
      <c r="FU293" s="42"/>
      <c r="FV293" s="42"/>
      <c r="FW293" s="42"/>
      <c r="FX293" s="42"/>
      <c r="FY293" s="42"/>
      <c r="FZ293" s="112"/>
      <c r="GA293" s="44"/>
      <c r="GB293" s="44"/>
      <c r="GC293" s="44"/>
      <c r="GD293" s="44"/>
      <c r="GE293" s="5"/>
      <c r="GF293" s="5"/>
      <c r="GG293" s="132"/>
      <c r="GH293" s="5"/>
      <c r="GI293" s="5"/>
      <c r="GJ293" s="5"/>
      <c r="GK293" s="5"/>
      <c r="GL293" s="5"/>
      <c r="GM293" s="5"/>
    </row>
    <row r="294" spans="1:195" x14ac:dyDescent="0.2">
      <c r="A294" s="3" t="s">
        <v>656</v>
      </c>
      <c r="B294" s="2" t="s">
        <v>657</v>
      </c>
      <c r="C294" s="42">
        <f>((C291*(C93+C94+C95)+(C292*(C100+C98)))*-1)</f>
        <v>0</v>
      </c>
      <c r="D294" s="42">
        <f t="shared" ref="D294:BO294" si="370">((D291*(D93+D94+D95)+(D292*(D100+D98)))*-1)</f>
        <v>-12880054.125</v>
      </c>
      <c r="E294" s="42">
        <f t="shared" si="370"/>
        <v>-3660216.6210000003</v>
      </c>
      <c r="F294" s="42">
        <f t="shared" si="370"/>
        <v>-4328360.79</v>
      </c>
      <c r="G294" s="42">
        <f t="shared" si="370"/>
        <v>0</v>
      </c>
      <c r="H294" s="42">
        <f t="shared" si="370"/>
        <v>0</v>
      </c>
      <c r="I294" s="42">
        <f>((I291*(I93+I94+I95)+(I292*(I100+I98)))*-1)</f>
        <v>-18818227.129000001</v>
      </c>
      <c r="J294" s="42">
        <f t="shared" si="370"/>
        <v>0</v>
      </c>
      <c r="K294" s="42">
        <f t="shared" si="370"/>
        <v>0</v>
      </c>
      <c r="L294" s="42">
        <f t="shared" si="370"/>
        <v>0</v>
      </c>
      <c r="M294" s="42">
        <f t="shared" si="370"/>
        <v>0</v>
      </c>
      <c r="N294" s="42">
        <f t="shared" si="370"/>
        <v>0</v>
      </c>
      <c r="O294" s="42">
        <f t="shared" si="370"/>
        <v>0</v>
      </c>
      <c r="P294" s="42">
        <f t="shared" si="370"/>
        <v>0</v>
      </c>
      <c r="Q294" s="42">
        <f t="shared" si="370"/>
        <v>0</v>
      </c>
      <c r="R294" s="42">
        <f t="shared" si="370"/>
        <v>0</v>
      </c>
      <c r="S294" s="42">
        <f t="shared" si="370"/>
        <v>0</v>
      </c>
      <c r="T294" s="42">
        <f t="shared" si="370"/>
        <v>0</v>
      </c>
      <c r="U294" s="42">
        <f t="shared" si="370"/>
        <v>0</v>
      </c>
      <c r="V294" s="42">
        <f t="shared" si="370"/>
        <v>0</v>
      </c>
      <c r="W294" s="42">
        <f t="shared" si="370"/>
        <v>0</v>
      </c>
      <c r="X294" s="42">
        <f t="shared" si="370"/>
        <v>0</v>
      </c>
      <c r="Y294" s="42">
        <f t="shared" si="370"/>
        <v>0</v>
      </c>
      <c r="Z294" s="42">
        <f t="shared" si="370"/>
        <v>0</v>
      </c>
      <c r="AA294" s="42">
        <f t="shared" si="370"/>
        <v>0</v>
      </c>
      <c r="AB294" s="42">
        <f t="shared" si="370"/>
        <v>0</v>
      </c>
      <c r="AC294" s="42">
        <f t="shared" si="370"/>
        <v>0</v>
      </c>
      <c r="AD294" s="42">
        <f t="shared" si="370"/>
        <v>0</v>
      </c>
      <c r="AE294" s="42">
        <f t="shared" si="370"/>
        <v>0</v>
      </c>
      <c r="AF294" s="42">
        <f t="shared" si="370"/>
        <v>0</v>
      </c>
      <c r="AG294" s="42">
        <f t="shared" si="370"/>
        <v>0</v>
      </c>
      <c r="AH294" s="42">
        <f t="shared" si="370"/>
        <v>0</v>
      </c>
      <c r="AI294" s="42">
        <f t="shared" si="370"/>
        <v>0</v>
      </c>
      <c r="AJ294" s="42">
        <f t="shared" si="370"/>
        <v>0</v>
      </c>
      <c r="AK294" s="42">
        <f t="shared" si="370"/>
        <v>0</v>
      </c>
      <c r="AL294" s="42">
        <f t="shared" si="370"/>
        <v>0</v>
      </c>
      <c r="AM294" s="42">
        <f t="shared" si="370"/>
        <v>0</v>
      </c>
      <c r="AN294" s="42">
        <f t="shared" si="370"/>
        <v>0</v>
      </c>
      <c r="AO294" s="42">
        <f t="shared" si="370"/>
        <v>0</v>
      </c>
      <c r="AP294" s="42">
        <f t="shared" si="370"/>
        <v>0</v>
      </c>
      <c r="AQ294" s="42">
        <f t="shared" si="370"/>
        <v>0</v>
      </c>
      <c r="AR294" s="42">
        <f t="shared" si="370"/>
        <v>0</v>
      </c>
      <c r="AS294" s="42">
        <f t="shared" si="370"/>
        <v>-1504821.2920000001</v>
      </c>
      <c r="AT294" s="42">
        <f t="shared" si="370"/>
        <v>0</v>
      </c>
      <c r="AU294" s="42">
        <f t="shared" si="370"/>
        <v>0</v>
      </c>
      <c r="AV294" s="42">
        <f t="shared" si="370"/>
        <v>0</v>
      </c>
      <c r="AW294" s="42">
        <f t="shared" si="370"/>
        <v>0</v>
      </c>
      <c r="AX294" s="42">
        <f t="shared" si="370"/>
        <v>0</v>
      </c>
      <c r="AY294" s="42">
        <f t="shared" si="370"/>
        <v>-421234.26199999999</v>
      </c>
      <c r="AZ294" s="42">
        <f t="shared" si="370"/>
        <v>0</v>
      </c>
      <c r="BA294" s="42">
        <f t="shared" si="370"/>
        <v>0</v>
      </c>
      <c r="BB294" s="42">
        <f t="shared" si="370"/>
        <v>0</v>
      </c>
      <c r="BC294" s="42">
        <f t="shared" si="370"/>
        <v>-14366338.68</v>
      </c>
      <c r="BD294" s="42">
        <f t="shared" si="370"/>
        <v>0</v>
      </c>
      <c r="BE294" s="42">
        <f t="shared" si="370"/>
        <v>0</v>
      </c>
      <c r="BF294" s="42">
        <f t="shared" si="370"/>
        <v>0</v>
      </c>
      <c r="BG294" s="42">
        <f t="shared" si="370"/>
        <v>0</v>
      </c>
      <c r="BH294" s="42">
        <f t="shared" si="370"/>
        <v>0</v>
      </c>
      <c r="BI294" s="42">
        <f t="shared" si="370"/>
        <v>0</v>
      </c>
      <c r="BJ294" s="42">
        <f t="shared" si="370"/>
        <v>0</v>
      </c>
      <c r="BK294" s="42">
        <f t="shared" si="370"/>
        <v>0</v>
      </c>
      <c r="BL294" s="42">
        <f t="shared" si="370"/>
        <v>0</v>
      </c>
      <c r="BM294" s="42">
        <f t="shared" si="370"/>
        <v>0</v>
      </c>
      <c r="BN294" s="42">
        <f t="shared" si="370"/>
        <v>0</v>
      </c>
      <c r="BO294" s="42">
        <f t="shared" si="370"/>
        <v>0</v>
      </c>
      <c r="BP294" s="42">
        <f t="shared" ref="BP294:EA294" si="371">((BP291*(BP93+BP94+BP95)+(BP292*(BP100+BP98)))*-1)</f>
        <v>0</v>
      </c>
      <c r="BQ294" s="42">
        <f t="shared" si="371"/>
        <v>-1466746.017</v>
      </c>
      <c r="BR294" s="42">
        <f t="shared" si="371"/>
        <v>0</v>
      </c>
      <c r="BS294" s="42">
        <f t="shared" si="371"/>
        <v>0</v>
      </c>
      <c r="BT294" s="42">
        <f t="shared" si="371"/>
        <v>0</v>
      </c>
      <c r="BU294" s="42">
        <f t="shared" si="371"/>
        <v>0</v>
      </c>
      <c r="BV294" s="42">
        <f t="shared" si="371"/>
        <v>0</v>
      </c>
      <c r="BW294" s="42">
        <f t="shared" si="371"/>
        <v>0</v>
      </c>
      <c r="BX294" s="42">
        <f t="shared" si="371"/>
        <v>0</v>
      </c>
      <c r="BY294" s="42">
        <f t="shared" si="371"/>
        <v>0</v>
      </c>
      <c r="BZ294" s="42">
        <f t="shared" si="371"/>
        <v>0</v>
      </c>
      <c r="CA294" s="42">
        <f t="shared" si="371"/>
        <v>0</v>
      </c>
      <c r="CB294" s="42">
        <f t="shared" si="371"/>
        <v>0</v>
      </c>
      <c r="CC294" s="42">
        <f t="shared" si="371"/>
        <v>0</v>
      </c>
      <c r="CD294" s="42">
        <f t="shared" si="371"/>
        <v>0</v>
      </c>
      <c r="CE294" s="42">
        <f t="shared" si="371"/>
        <v>0</v>
      </c>
      <c r="CF294" s="42">
        <f t="shared" si="371"/>
        <v>0</v>
      </c>
      <c r="CG294" s="42">
        <f t="shared" si="371"/>
        <v>0</v>
      </c>
      <c r="CH294" s="42">
        <f t="shared" si="371"/>
        <v>0</v>
      </c>
      <c r="CI294" s="42">
        <f t="shared" si="371"/>
        <v>0</v>
      </c>
      <c r="CJ294" s="42">
        <f t="shared" si="371"/>
        <v>0</v>
      </c>
      <c r="CK294" s="42">
        <f t="shared" si="371"/>
        <v>-2570458.0500000003</v>
      </c>
      <c r="CL294" s="42">
        <f t="shared" si="371"/>
        <v>0</v>
      </c>
      <c r="CM294" s="42">
        <f t="shared" si="371"/>
        <v>0</v>
      </c>
      <c r="CN294" s="42">
        <f t="shared" si="371"/>
        <v>-5614040.870000001</v>
      </c>
      <c r="CO294" s="42">
        <f t="shared" si="371"/>
        <v>0</v>
      </c>
      <c r="CP294" s="42">
        <f t="shared" si="371"/>
        <v>0</v>
      </c>
      <c r="CQ294" s="42">
        <f t="shared" si="371"/>
        <v>0</v>
      </c>
      <c r="CR294" s="42">
        <f t="shared" si="371"/>
        <v>0</v>
      </c>
      <c r="CS294" s="42">
        <f t="shared" si="371"/>
        <v>0</v>
      </c>
      <c r="CT294" s="42">
        <f t="shared" si="371"/>
        <v>0</v>
      </c>
      <c r="CU294" s="42">
        <f t="shared" si="371"/>
        <v>0</v>
      </c>
      <c r="CV294" s="42">
        <f t="shared" si="371"/>
        <v>0</v>
      </c>
      <c r="CW294" s="42">
        <f t="shared" si="371"/>
        <v>0</v>
      </c>
      <c r="CX294" s="42">
        <f t="shared" si="371"/>
        <v>0</v>
      </c>
      <c r="CY294" s="42">
        <f t="shared" si="371"/>
        <v>0</v>
      </c>
      <c r="CZ294" s="42">
        <f t="shared" si="371"/>
        <v>0</v>
      </c>
      <c r="DA294" s="42">
        <f t="shared" si="371"/>
        <v>0</v>
      </c>
      <c r="DB294" s="42">
        <f t="shared" si="371"/>
        <v>0</v>
      </c>
      <c r="DC294" s="42">
        <f t="shared" si="371"/>
        <v>0</v>
      </c>
      <c r="DD294" s="42">
        <f t="shared" si="371"/>
        <v>0</v>
      </c>
      <c r="DE294" s="42">
        <f t="shared" si="371"/>
        <v>0</v>
      </c>
      <c r="DF294" s="42">
        <f t="shared" si="371"/>
        <v>-4177476.9820000008</v>
      </c>
      <c r="DG294" s="42">
        <f t="shared" si="371"/>
        <v>0</v>
      </c>
      <c r="DH294" s="42">
        <f t="shared" si="371"/>
        <v>0</v>
      </c>
      <c r="DI294" s="42">
        <f t="shared" si="371"/>
        <v>0</v>
      </c>
      <c r="DJ294" s="42">
        <f t="shared" si="371"/>
        <v>0</v>
      </c>
      <c r="DK294" s="42">
        <f t="shared" si="371"/>
        <v>0</v>
      </c>
      <c r="DL294" s="42">
        <f t="shared" si="371"/>
        <v>0</v>
      </c>
      <c r="DM294" s="42">
        <f t="shared" si="371"/>
        <v>0</v>
      </c>
      <c r="DN294" s="42">
        <f t="shared" si="371"/>
        <v>0</v>
      </c>
      <c r="DO294" s="42">
        <f t="shared" si="371"/>
        <v>0</v>
      </c>
      <c r="DP294" s="42">
        <f t="shared" si="371"/>
        <v>0</v>
      </c>
      <c r="DQ294" s="42">
        <f t="shared" si="371"/>
        <v>0</v>
      </c>
      <c r="DR294" s="42">
        <f t="shared" si="371"/>
        <v>0</v>
      </c>
      <c r="DS294" s="42">
        <f t="shared" si="371"/>
        <v>0</v>
      </c>
      <c r="DT294" s="42">
        <f t="shared" si="371"/>
        <v>0</v>
      </c>
      <c r="DU294" s="42">
        <f t="shared" si="371"/>
        <v>0</v>
      </c>
      <c r="DV294" s="42">
        <f t="shared" si="371"/>
        <v>0</v>
      </c>
      <c r="DW294" s="42">
        <f t="shared" si="371"/>
        <v>0</v>
      </c>
      <c r="DX294" s="42">
        <f t="shared" si="371"/>
        <v>0</v>
      </c>
      <c r="DY294" s="42">
        <f t="shared" si="371"/>
        <v>0</v>
      </c>
      <c r="DZ294" s="42">
        <f t="shared" si="371"/>
        <v>0</v>
      </c>
      <c r="EA294" s="42">
        <f t="shared" si="371"/>
        <v>0</v>
      </c>
      <c r="EB294" s="42">
        <f t="shared" ref="EB294:FX294" si="372">((EB291*(EB93+EB94+EB95)+(EB292*(EB100+EB98)))*-1)</f>
        <v>0</v>
      </c>
      <c r="EC294" s="42">
        <f t="shared" si="372"/>
        <v>0</v>
      </c>
      <c r="ED294" s="42">
        <f t="shared" si="372"/>
        <v>0</v>
      </c>
      <c r="EE294" s="42">
        <f t="shared" si="372"/>
        <v>0</v>
      </c>
      <c r="EF294" s="42">
        <f t="shared" si="372"/>
        <v>0</v>
      </c>
      <c r="EG294" s="42">
        <f t="shared" si="372"/>
        <v>0</v>
      </c>
      <c r="EH294" s="42">
        <f t="shared" si="372"/>
        <v>0</v>
      </c>
      <c r="EI294" s="42">
        <f t="shared" si="372"/>
        <v>-1013778.5599999999</v>
      </c>
      <c r="EJ294" s="42">
        <f t="shared" si="372"/>
        <v>0</v>
      </c>
      <c r="EK294" s="42">
        <f t="shared" si="372"/>
        <v>0</v>
      </c>
      <c r="EL294" s="42">
        <f t="shared" si="372"/>
        <v>0</v>
      </c>
      <c r="EM294" s="42">
        <f t="shared" si="372"/>
        <v>0</v>
      </c>
      <c r="EN294" s="42">
        <f t="shared" si="372"/>
        <v>0</v>
      </c>
      <c r="EO294" s="42">
        <f t="shared" si="372"/>
        <v>0</v>
      </c>
      <c r="EP294" s="42">
        <f t="shared" si="372"/>
        <v>0</v>
      </c>
      <c r="EQ294" s="42">
        <f t="shared" si="372"/>
        <v>0</v>
      </c>
      <c r="ER294" s="42">
        <f t="shared" si="372"/>
        <v>0</v>
      </c>
      <c r="ES294" s="42">
        <f t="shared" si="372"/>
        <v>0</v>
      </c>
      <c r="ET294" s="42">
        <f t="shared" si="372"/>
        <v>0</v>
      </c>
      <c r="EU294" s="42">
        <f t="shared" si="372"/>
        <v>0</v>
      </c>
      <c r="EV294" s="42">
        <f t="shared" si="372"/>
        <v>0</v>
      </c>
      <c r="EW294" s="42">
        <f t="shared" si="372"/>
        <v>0</v>
      </c>
      <c r="EX294" s="42">
        <f t="shared" si="372"/>
        <v>0</v>
      </c>
      <c r="EY294" s="42">
        <f t="shared" si="372"/>
        <v>0</v>
      </c>
      <c r="EZ294" s="42">
        <f t="shared" si="372"/>
        <v>0</v>
      </c>
      <c r="FA294" s="42">
        <f t="shared" si="372"/>
        <v>0</v>
      </c>
      <c r="FB294" s="42">
        <f t="shared" si="372"/>
        <v>0</v>
      </c>
      <c r="FC294" s="42">
        <f t="shared" si="372"/>
        <v>0</v>
      </c>
      <c r="FD294" s="42">
        <f t="shared" si="372"/>
        <v>0</v>
      </c>
      <c r="FE294" s="42">
        <f t="shared" si="372"/>
        <v>0</v>
      </c>
      <c r="FF294" s="42">
        <f t="shared" si="372"/>
        <v>0</v>
      </c>
      <c r="FG294" s="42">
        <f t="shared" si="372"/>
        <v>0</v>
      </c>
      <c r="FH294" s="42">
        <f t="shared" si="372"/>
        <v>0</v>
      </c>
      <c r="FI294" s="42">
        <f t="shared" si="372"/>
        <v>0</v>
      </c>
      <c r="FJ294" s="42">
        <f t="shared" si="372"/>
        <v>0</v>
      </c>
      <c r="FK294" s="42">
        <f t="shared" si="372"/>
        <v>0</v>
      </c>
      <c r="FL294" s="42">
        <f t="shared" si="372"/>
        <v>0</v>
      </c>
      <c r="FM294" s="42">
        <f t="shared" si="372"/>
        <v>0</v>
      </c>
      <c r="FN294" s="42">
        <f t="shared" si="372"/>
        <v>0</v>
      </c>
      <c r="FO294" s="42">
        <f t="shared" si="372"/>
        <v>0</v>
      </c>
      <c r="FP294" s="42">
        <f t="shared" si="372"/>
        <v>0</v>
      </c>
      <c r="FQ294" s="42">
        <f t="shared" si="372"/>
        <v>0</v>
      </c>
      <c r="FR294" s="42">
        <f t="shared" si="372"/>
        <v>0</v>
      </c>
      <c r="FS294" s="42">
        <f t="shared" si="372"/>
        <v>0</v>
      </c>
      <c r="FT294" s="42">
        <f t="shared" si="372"/>
        <v>0</v>
      </c>
      <c r="FU294" s="42">
        <f t="shared" si="372"/>
        <v>0</v>
      </c>
      <c r="FV294" s="42">
        <f t="shared" si="372"/>
        <v>0</v>
      </c>
      <c r="FW294" s="42">
        <f t="shared" si="372"/>
        <v>0</v>
      </c>
      <c r="FX294" s="42">
        <f t="shared" si="372"/>
        <v>0</v>
      </c>
      <c r="FY294" s="42">
        <f>SUM(C294:FX294)</f>
        <v>-70821753.377999991</v>
      </c>
      <c r="FZ294" s="42"/>
      <c r="GA294" s="44"/>
      <c r="GB294" s="44"/>
      <c r="GC294" s="44"/>
      <c r="GD294" s="44"/>
      <c r="GE294" s="5"/>
      <c r="GF294" s="5"/>
      <c r="GG294" s="132"/>
      <c r="GH294" s="5"/>
      <c r="GI294" s="5"/>
      <c r="GJ294" s="5"/>
      <c r="GK294" s="5"/>
      <c r="GL294" s="5"/>
      <c r="GM294" s="5"/>
    </row>
    <row r="295" spans="1:195" x14ac:dyDescent="0.2">
      <c r="A295" s="3"/>
      <c r="B295" s="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3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  <c r="DB295" s="42"/>
      <c r="DC295" s="42"/>
      <c r="DD295" s="42"/>
      <c r="DE295" s="42"/>
      <c r="DF295" s="42"/>
      <c r="DG295" s="42"/>
      <c r="DH295" s="42"/>
      <c r="DI295" s="42"/>
      <c r="DJ295" s="42"/>
      <c r="DK295" s="42"/>
      <c r="DL295" s="42"/>
      <c r="DM295" s="42"/>
      <c r="DN295" s="42"/>
      <c r="DO295" s="42"/>
      <c r="DP295" s="42"/>
      <c r="DQ295" s="42"/>
      <c r="DR295" s="42"/>
      <c r="DS295" s="42"/>
      <c r="DT295" s="42"/>
      <c r="DU295" s="42"/>
      <c r="DV295" s="42"/>
      <c r="DW295" s="42"/>
      <c r="DX295" s="42"/>
      <c r="DY295" s="42"/>
      <c r="DZ295" s="42"/>
      <c r="EA295" s="42"/>
      <c r="EB295" s="42"/>
      <c r="EC295" s="42"/>
      <c r="ED295" s="42"/>
      <c r="EE295" s="42"/>
      <c r="EF295" s="42"/>
      <c r="EG295" s="42"/>
      <c r="EH295" s="42"/>
      <c r="EI295" s="42"/>
      <c r="EJ295" s="42"/>
      <c r="EK295" s="42"/>
      <c r="EL295" s="42"/>
      <c r="EM295" s="42"/>
      <c r="EN295" s="42"/>
      <c r="EO295" s="42"/>
      <c r="EP295" s="42"/>
      <c r="EQ295" s="42"/>
      <c r="ER295" s="42"/>
      <c r="ES295" s="42"/>
      <c r="ET295" s="42"/>
      <c r="EU295" s="42"/>
      <c r="EV295" s="42"/>
      <c r="EW295" s="42"/>
      <c r="EX295" s="42"/>
      <c r="EY295" s="42"/>
      <c r="EZ295" s="42"/>
      <c r="FA295" s="42"/>
      <c r="FB295" s="42"/>
      <c r="FC295" s="42"/>
      <c r="FD295" s="42"/>
      <c r="FE295" s="42"/>
      <c r="FF295" s="42"/>
      <c r="FG295" s="42"/>
      <c r="FH295" s="42"/>
      <c r="FI295" s="42"/>
      <c r="FJ295" s="42"/>
      <c r="FK295" s="42"/>
      <c r="FL295" s="42"/>
      <c r="FM295" s="42"/>
      <c r="FN295" s="42"/>
      <c r="FO295" s="42"/>
      <c r="FP295" s="42"/>
      <c r="FQ295" s="42"/>
      <c r="FR295" s="42"/>
      <c r="FS295" s="42"/>
      <c r="FT295" s="42"/>
      <c r="FU295" s="42"/>
      <c r="FV295" s="42"/>
      <c r="FW295" s="42"/>
      <c r="FX295" s="42"/>
      <c r="FY295" s="42"/>
      <c r="FZ295" s="42"/>
      <c r="GB295" s="2"/>
      <c r="GC295" s="2"/>
      <c r="GD295" s="44"/>
      <c r="GE295" s="5"/>
      <c r="GF295" s="5"/>
      <c r="GG295" s="132"/>
      <c r="GH295" s="5"/>
      <c r="GI295" s="5"/>
      <c r="GJ295" s="5"/>
      <c r="GK295" s="5"/>
      <c r="GL295" s="5"/>
      <c r="GM295" s="5"/>
    </row>
    <row r="296" spans="1:195" x14ac:dyDescent="0.2">
      <c r="A296" s="3" t="s">
        <v>658</v>
      </c>
      <c r="B296" s="2" t="s">
        <v>659</v>
      </c>
      <c r="C296" s="42">
        <f t="shared" ref="C296:BN296" si="373">C282+C294</f>
        <v>49893480.997339725</v>
      </c>
      <c r="D296" s="42">
        <f t="shared" si="373"/>
        <v>260115040.35383332</v>
      </c>
      <c r="E296" s="42">
        <f t="shared" si="373"/>
        <v>47545049.885917827</v>
      </c>
      <c r="F296" s="42">
        <f t="shared" si="373"/>
        <v>95545035.526040331</v>
      </c>
      <c r="G296" s="42">
        <f t="shared" si="373"/>
        <v>6851100.7272682302</v>
      </c>
      <c r="H296" s="42">
        <f t="shared" si="373"/>
        <v>6322409.3422301253</v>
      </c>
      <c r="I296" s="42">
        <f t="shared" si="373"/>
        <v>66096148.284666426</v>
      </c>
      <c r="J296" s="42">
        <f t="shared" si="373"/>
        <v>13350199.52893501</v>
      </c>
      <c r="K296" s="42">
        <f t="shared" si="373"/>
        <v>2523749.6254073717</v>
      </c>
      <c r="L296" s="42">
        <f t="shared" si="373"/>
        <v>18866698.346783832</v>
      </c>
      <c r="M296" s="42">
        <f t="shared" si="373"/>
        <v>11100673.411875958</v>
      </c>
      <c r="N296" s="42">
        <f t="shared" si="373"/>
        <v>323092409.8329019</v>
      </c>
      <c r="O296" s="42">
        <f t="shared" si="373"/>
        <v>92762269.277182698</v>
      </c>
      <c r="P296" s="42">
        <f t="shared" si="373"/>
        <v>1957555.4226250742</v>
      </c>
      <c r="Q296" s="42">
        <f t="shared" si="373"/>
        <v>250369624.31295744</v>
      </c>
      <c r="R296" s="42">
        <f t="shared" si="373"/>
        <v>3719336.8610160714</v>
      </c>
      <c r="S296" s="42">
        <f t="shared" si="373"/>
        <v>9492395.1448084638</v>
      </c>
      <c r="T296" s="42">
        <f t="shared" si="373"/>
        <v>1589770.3276289629</v>
      </c>
      <c r="U296" s="42">
        <f t="shared" si="373"/>
        <v>771095.95186081855</v>
      </c>
      <c r="V296" s="42">
        <f t="shared" si="373"/>
        <v>2333191.2814478278</v>
      </c>
      <c r="W296" s="42">
        <f t="shared" si="373"/>
        <v>1606826.176818731</v>
      </c>
      <c r="X296" s="42">
        <f t="shared" si="373"/>
        <v>605897.0598837923</v>
      </c>
      <c r="Y296" s="42">
        <f t="shared" si="373"/>
        <v>3612271.7555171666</v>
      </c>
      <c r="Z296" s="42">
        <f t="shared" si="373"/>
        <v>2269729.2763556037</v>
      </c>
      <c r="AA296" s="42">
        <f t="shared" si="373"/>
        <v>172391416.83892077</v>
      </c>
      <c r="AB296" s="42">
        <f t="shared" si="373"/>
        <v>182031827.67211252</v>
      </c>
      <c r="AC296" s="42">
        <f t="shared" si="373"/>
        <v>6152838.0944895204</v>
      </c>
      <c r="AD296" s="42">
        <f t="shared" si="373"/>
        <v>6978878.7201363202</v>
      </c>
      <c r="AE296" s="42">
        <f t="shared" si="373"/>
        <v>1271766.2466774783</v>
      </c>
      <c r="AF296" s="42">
        <f t="shared" si="373"/>
        <v>1870202.5771340148</v>
      </c>
      <c r="AG296" s="42">
        <f t="shared" si="373"/>
        <v>7237953.8200000003</v>
      </c>
      <c r="AH296" s="42">
        <f t="shared" si="373"/>
        <v>6657083.1816121191</v>
      </c>
      <c r="AI296" s="42">
        <f t="shared" si="373"/>
        <v>2671520.556381016</v>
      </c>
      <c r="AJ296" s="42">
        <f t="shared" si="373"/>
        <v>2308332.0005036774</v>
      </c>
      <c r="AK296" s="42">
        <f t="shared" si="373"/>
        <v>2160117.9638033905</v>
      </c>
      <c r="AL296" s="42">
        <f t="shared" si="373"/>
        <v>2451512.1064413739</v>
      </c>
      <c r="AM296" s="42">
        <f t="shared" si="373"/>
        <v>3360087.4814017783</v>
      </c>
      <c r="AN296" s="42">
        <f t="shared" si="373"/>
        <v>3141496.9462933643</v>
      </c>
      <c r="AO296" s="42">
        <f t="shared" si="373"/>
        <v>31009077.871187694</v>
      </c>
      <c r="AP296" s="42">
        <f t="shared" si="373"/>
        <v>529816493.99582815</v>
      </c>
      <c r="AQ296" s="42">
        <f t="shared" si="373"/>
        <v>2429566.1518835574</v>
      </c>
      <c r="AR296" s="42">
        <f t="shared" si="373"/>
        <v>380857327.33590561</v>
      </c>
      <c r="AS296" s="42">
        <f t="shared" si="373"/>
        <v>40756670.741223201</v>
      </c>
      <c r="AT296" s="42">
        <f t="shared" si="373"/>
        <v>16003667.342636958</v>
      </c>
      <c r="AU296" s="42">
        <f t="shared" si="373"/>
        <v>2977967.4559176033</v>
      </c>
      <c r="AV296" s="42">
        <f t="shared" si="373"/>
        <v>2646981.0039625661</v>
      </c>
      <c r="AW296" s="42">
        <f t="shared" si="373"/>
        <v>2239991.0329244477</v>
      </c>
      <c r="AX296" s="42">
        <f t="shared" si="373"/>
        <v>573103.86304136331</v>
      </c>
      <c r="AY296" s="42">
        <f t="shared" si="373"/>
        <v>3714584.8866702155</v>
      </c>
      <c r="AZ296" s="42">
        <f t="shared" si="373"/>
        <v>68015670.66723159</v>
      </c>
      <c r="BA296" s="42">
        <f t="shared" si="373"/>
        <v>53251739.250635646</v>
      </c>
      <c r="BB296" s="42">
        <f t="shared" si="373"/>
        <v>45003313.084837288</v>
      </c>
      <c r="BC296" s="42">
        <f t="shared" si="373"/>
        <v>177776924.14108735</v>
      </c>
      <c r="BD296" s="42">
        <f t="shared" si="373"/>
        <v>26922826.570227101</v>
      </c>
      <c r="BE296" s="42">
        <f t="shared" si="373"/>
        <v>9349414.6290148646</v>
      </c>
      <c r="BF296" s="42">
        <f t="shared" si="373"/>
        <v>139636349.71037397</v>
      </c>
      <c r="BG296" s="42">
        <f t="shared" si="373"/>
        <v>6597926.3393682707</v>
      </c>
      <c r="BH296" s="42">
        <f t="shared" si="373"/>
        <v>4535185.4508180004</v>
      </c>
      <c r="BI296" s="42">
        <f t="shared" si="373"/>
        <v>2332090.3345942101</v>
      </c>
      <c r="BJ296" s="42">
        <f t="shared" si="373"/>
        <v>35438810.695438631</v>
      </c>
      <c r="BK296" s="42">
        <f t="shared" si="373"/>
        <v>89469328.612347931</v>
      </c>
      <c r="BL296" s="42">
        <f t="shared" si="373"/>
        <v>1869884.1743426558</v>
      </c>
      <c r="BM296" s="42">
        <f t="shared" si="373"/>
        <v>2595242.8284481815</v>
      </c>
      <c r="BN296" s="42">
        <f t="shared" si="373"/>
        <v>22956157.857723657</v>
      </c>
      <c r="BO296" s="42">
        <f t="shared" ref="BO296:DZ296" si="374">BO282+BO294</f>
        <v>9983229.8920663781</v>
      </c>
      <c r="BP296" s="42">
        <f t="shared" si="374"/>
        <v>2120498.9216407025</v>
      </c>
      <c r="BQ296" s="42">
        <f t="shared" si="374"/>
        <v>34987502.65717274</v>
      </c>
      <c r="BR296" s="42">
        <f t="shared" si="374"/>
        <v>28212288.525900483</v>
      </c>
      <c r="BS296" s="42">
        <f t="shared" si="374"/>
        <v>7535194.3729010317</v>
      </c>
      <c r="BT296" s="42">
        <f t="shared" si="374"/>
        <v>2910995.0741051072</v>
      </c>
      <c r="BU296" s="42">
        <f t="shared" si="374"/>
        <v>3507869.3</v>
      </c>
      <c r="BV296" s="42">
        <f t="shared" si="374"/>
        <v>8181579.1246161405</v>
      </c>
      <c r="BW296" s="42">
        <f t="shared" si="374"/>
        <v>11161621.321214385</v>
      </c>
      <c r="BX296" s="42">
        <f t="shared" si="374"/>
        <v>1068753.459266671</v>
      </c>
      <c r="BY296" s="42">
        <f t="shared" si="374"/>
        <v>3859882.1454677102</v>
      </c>
      <c r="BZ296" s="42">
        <f t="shared" si="374"/>
        <v>2097952.3339099381</v>
      </c>
      <c r="CA296" s="42">
        <f t="shared" si="374"/>
        <v>2055873.1315652453</v>
      </c>
      <c r="CB296" s="42">
        <f t="shared" si="374"/>
        <v>510523744.44585776</v>
      </c>
      <c r="CC296" s="42">
        <f t="shared" si="374"/>
        <v>1778013.863912754</v>
      </c>
      <c r="CD296" s="42">
        <f t="shared" si="374"/>
        <v>941733.14035586198</v>
      </c>
      <c r="CE296" s="42">
        <f t="shared" si="374"/>
        <v>1619961.9386418175</v>
      </c>
      <c r="CF296" s="42">
        <f t="shared" si="374"/>
        <v>1378221.7996641668</v>
      </c>
      <c r="CG296" s="42">
        <f t="shared" si="374"/>
        <v>1789931.6198962096</v>
      </c>
      <c r="CH296" s="42">
        <f t="shared" si="374"/>
        <v>1433435.2535016837</v>
      </c>
      <c r="CI296" s="42">
        <f t="shared" si="374"/>
        <v>4747096.8356281947</v>
      </c>
      <c r="CJ296" s="42">
        <f t="shared" si="374"/>
        <v>7433469.2498108242</v>
      </c>
      <c r="CK296" s="42">
        <f t="shared" si="374"/>
        <v>27890743.314966008</v>
      </c>
      <c r="CL296" s="42">
        <f t="shared" si="374"/>
        <v>8859843.2646302246</v>
      </c>
      <c r="CM296" s="42">
        <f t="shared" si="374"/>
        <v>5435510.1684520552</v>
      </c>
      <c r="CN296" s="42">
        <f t="shared" si="374"/>
        <v>161884857.40357101</v>
      </c>
      <c r="CO296" s="42">
        <f t="shared" si="374"/>
        <v>91587371.158023015</v>
      </c>
      <c r="CP296" s="42">
        <f t="shared" si="374"/>
        <v>7816312.7299999995</v>
      </c>
      <c r="CQ296" s="42">
        <f t="shared" si="374"/>
        <v>8997815.2232096307</v>
      </c>
      <c r="CR296" s="42">
        <f t="shared" si="374"/>
        <v>1982501.2119303311</v>
      </c>
      <c r="CS296" s="42">
        <f t="shared" si="374"/>
        <v>2854563.9081032872</v>
      </c>
      <c r="CT296" s="42">
        <f t="shared" si="374"/>
        <v>1202888.793007809</v>
      </c>
      <c r="CU296" s="42">
        <f t="shared" si="374"/>
        <v>2607718.1564106764</v>
      </c>
      <c r="CV296" s="42">
        <f t="shared" si="374"/>
        <v>660565.56139067991</v>
      </c>
      <c r="CW296" s="42">
        <f t="shared" si="374"/>
        <v>1767952.1443973049</v>
      </c>
      <c r="CX296" s="42">
        <f t="shared" si="374"/>
        <v>3200759.0753379073</v>
      </c>
      <c r="CY296" s="42">
        <f t="shared" si="374"/>
        <v>1019437.1151085356</v>
      </c>
      <c r="CZ296" s="42">
        <f t="shared" si="374"/>
        <v>13931784.374667648</v>
      </c>
      <c r="DA296" s="42">
        <f t="shared" si="374"/>
        <v>1963396.92697865</v>
      </c>
      <c r="DB296" s="42">
        <f t="shared" si="374"/>
        <v>2642280.898141453</v>
      </c>
      <c r="DC296" s="42">
        <f t="shared" si="374"/>
        <v>1949254.6558969272</v>
      </c>
      <c r="DD296" s="42">
        <f t="shared" si="374"/>
        <v>1724471.05</v>
      </c>
      <c r="DE296" s="42">
        <f t="shared" si="374"/>
        <v>3364576.0067346604</v>
      </c>
      <c r="DF296" s="42">
        <f t="shared" si="374"/>
        <v>128502081.49752247</v>
      </c>
      <c r="DG296" s="42">
        <f t="shared" si="374"/>
        <v>1153610.534344442</v>
      </c>
      <c r="DH296" s="42">
        <f t="shared" si="374"/>
        <v>13502899.204559235</v>
      </c>
      <c r="DI296" s="42">
        <f t="shared" si="374"/>
        <v>17088843.260535214</v>
      </c>
      <c r="DJ296" s="42">
        <f t="shared" si="374"/>
        <v>4870076.3162678918</v>
      </c>
      <c r="DK296" s="42">
        <f t="shared" si="374"/>
        <v>3035171.9026227426</v>
      </c>
      <c r="DL296" s="42">
        <f t="shared" si="374"/>
        <v>38413092.635060661</v>
      </c>
      <c r="DM296" s="42">
        <f t="shared" si="374"/>
        <v>2778241.1135935849</v>
      </c>
      <c r="DN296" s="42">
        <f t="shared" si="374"/>
        <v>9632740.2265931778</v>
      </c>
      <c r="DO296" s="42">
        <f t="shared" si="374"/>
        <v>19227668.982671715</v>
      </c>
      <c r="DP296" s="42">
        <f t="shared" si="374"/>
        <v>2115104.7855013958</v>
      </c>
      <c r="DQ296" s="42">
        <f t="shared" si="374"/>
        <v>3574775.3063322459</v>
      </c>
      <c r="DR296" s="42">
        <f t="shared" si="374"/>
        <v>8901775.7635621522</v>
      </c>
      <c r="DS296" s="42">
        <f t="shared" si="374"/>
        <v>5676344.6294974927</v>
      </c>
      <c r="DT296" s="42">
        <f t="shared" si="374"/>
        <v>1795920.6163905747</v>
      </c>
      <c r="DU296" s="42">
        <f t="shared" si="374"/>
        <v>3048944.3525584163</v>
      </c>
      <c r="DV296" s="42">
        <f t="shared" si="374"/>
        <v>2103914.8912339974</v>
      </c>
      <c r="DW296" s="42">
        <f t="shared" si="374"/>
        <v>2848666.731298116</v>
      </c>
      <c r="DX296" s="42">
        <f t="shared" si="374"/>
        <v>2290982.7193162115</v>
      </c>
      <c r="DY296" s="42">
        <f t="shared" si="374"/>
        <v>2987493.8640439278</v>
      </c>
      <c r="DZ296" s="42">
        <f t="shared" si="374"/>
        <v>7322502.0718289725</v>
      </c>
      <c r="EA296" s="42">
        <f t="shared" ref="EA296:FX296" si="375">EA282+EA294</f>
        <v>4354562.95</v>
      </c>
      <c r="EB296" s="42">
        <f t="shared" si="375"/>
        <v>4006604.294716835</v>
      </c>
      <c r="EC296" s="42">
        <f t="shared" si="375"/>
        <v>2370616.1241968921</v>
      </c>
      <c r="ED296" s="42">
        <f t="shared" si="375"/>
        <v>13844731.329733558</v>
      </c>
      <c r="EE296" s="42">
        <f t="shared" si="375"/>
        <v>2116223.9234439447</v>
      </c>
      <c r="EF296" s="42">
        <f t="shared" si="375"/>
        <v>10140892.445805099</v>
      </c>
      <c r="EG296" s="42">
        <f t="shared" si="375"/>
        <v>2299866.2385851522</v>
      </c>
      <c r="EH296" s="42">
        <f t="shared" si="375"/>
        <v>2122157.9942611218</v>
      </c>
      <c r="EI296" s="42">
        <f t="shared" si="375"/>
        <v>108435796.71007037</v>
      </c>
      <c r="EJ296" s="42">
        <f t="shared" si="375"/>
        <v>53436939.983276047</v>
      </c>
      <c r="EK296" s="42">
        <f t="shared" si="375"/>
        <v>5146626.6599999992</v>
      </c>
      <c r="EL296" s="42">
        <f t="shared" si="375"/>
        <v>3141404.799365947</v>
      </c>
      <c r="EM296" s="42">
        <f t="shared" si="375"/>
        <v>3816623.0059967083</v>
      </c>
      <c r="EN296" s="42">
        <f t="shared" si="375"/>
        <v>7296968.2270455565</v>
      </c>
      <c r="EO296" s="42">
        <f t="shared" si="375"/>
        <v>3188120.8330845064</v>
      </c>
      <c r="EP296" s="42">
        <f t="shared" si="375"/>
        <v>3179630.4863456087</v>
      </c>
      <c r="EQ296" s="42">
        <f t="shared" si="375"/>
        <v>14681080.378953347</v>
      </c>
      <c r="ER296" s="42">
        <f t="shared" si="375"/>
        <v>3200968.4910194306</v>
      </c>
      <c r="ES296" s="42">
        <f t="shared" si="375"/>
        <v>1350575.4643342923</v>
      </c>
      <c r="ET296" s="42">
        <f t="shared" si="375"/>
        <v>2262026.7346627098</v>
      </c>
      <c r="EU296" s="42">
        <f t="shared" si="375"/>
        <v>4309933.2936331267</v>
      </c>
      <c r="EV296" s="42">
        <f t="shared" si="375"/>
        <v>895115.99131583178</v>
      </c>
      <c r="EW296" s="42">
        <f t="shared" si="375"/>
        <v>6837336.3324272875</v>
      </c>
      <c r="EX296" s="42">
        <f t="shared" si="375"/>
        <v>2526672.2738877106</v>
      </c>
      <c r="EY296" s="42">
        <f t="shared" si="375"/>
        <v>6729955.2322747186</v>
      </c>
      <c r="EZ296" s="42">
        <f t="shared" si="375"/>
        <v>1461013.9092543819</v>
      </c>
      <c r="FA296" s="42">
        <f t="shared" si="375"/>
        <v>19880677.430392265</v>
      </c>
      <c r="FB296" s="42">
        <f t="shared" si="375"/>
        <v>3403463.28</v>
      </c>
      <c r="FC296" s="42">
        <f t="shared" si="375"/>
        <v>16049645.185658613</v>
      </c>
      <c r="FD296" s="42">
        <f t="shared" si="375"/>
        <v>2842564.3006103658</v>
      </c>
      <c r="FE296" s="42">
        <f t="shared" si="375"/>
        <v>1230643.7210835069</v>
      </c>
      <c r="FF296" s="42">
        <f t="shared" si="375"/>
        <v>1974208.5254690847</v>
      </c>
      <c r="FG296" s="42">
        <f t="shared" si="375"/>
        <v>1373343.575560845</v>
      </c>
      <c r="FH296" s="42">
        <f t="shared" si="375"/>
        <v>1125999.7924644041</v>
      </c>
      <c r="FI296" s="42">
        <f t="shared" si="375"/>
        <v>11767993.723985184</v>
      </c>
      <c r="FJ296" s="42">
        <f t="shared" si="375"/>
        <v>11162330.631040392</v>
      </c>
      <c r="FK296" s="42">
        <f t="shared" si="375"/>
        <v>13548261.134900127</v>
      </c>
      <c r="FL296" s="42">
        <f t="shared" si="375"/>
        <v>27540505.842344075</v>
      </c>
      <c r="FM296" s="42">
        <f t="shared" si="375"/>
        <v>19430776.434227042</v>
      </c>
      <c r="FN296" s="42">
        <f t="shared" si="375"/>
        <v>121610590.82670043</v>
      </c>
      <c r="FO296" s="42">
        <f t="shared" si="375"/>
        <v>7080845.9827303905</v>
      </c>
      <c r="FP296" s="42">
        <f t="shared" si="375"/>
        <v>14969384.385875681</v>
      </c>
      <c r="FQ296" s="42">
        <f t="shared" si="375"/>
        <v>5570033.5060374504</v>
      </c>
      <c r="FR296" s="42">
        <f t="shared" si="375"/>
        <v>1734744.5297124847</v>
      </c>
      <c r="FS296" s="42">
        <f t="shared" si="375"/>
        <v>1840051.9631970448</v>
      </c>
      <c r="FT296" s="42">
        <f t="shared" si="375"/>
        <v>1318813.5</v>
      </c>
      <c r="FU296" s="42">
        <f t="shared" si="375"/>
        <v>5605314.3259004764</v>
      </c>
      <c r="FV296" s="42">
        <f t="shared" si="375"/>
        <v>4711245.5640252847</v>
      </c>
      <c r="FW296" s="42">
        <f t="shared" si="375"/>
        <v>1791623.0555378501</v>
      </c>
      <c r="FX296" s="42">
        <f t="shared" si="375"/>
        <v>1028325.1485868137</v>
      </c>
      <c r="FY296" s="42">
        <f>-(FY282+FY294)</f>
        <v>70821753.377999991</v>
      </c>
      <c r="FZ296" s="42">
        <f>SUM(C296:FY296)</f>
        <v>5297963175.7500048</v>
      </c>
      <c r="GB296" s="43"/>
      <c r="GC296" s="43"/>
      <c r="GD296" s="42"/>
      <c r="GE296" s="5"/>
      <c r="GF296" s="5"/>
      <c r="GG296" s="132"/>
      <c r="GH296" s="5"/>
      <c r="GI296" s="5"/>
      <c r="GJ296" s="5"/>
      <c r="GK296" s="5"/>
      <c r="GL296" s="5"/>
      <c r="GM296" s="5"/>
    </row>
    <row r="297" spans="1:195" x14ac:dyDescent="0.2">
      <c r="A297" s="3" t="s">
        <v>660</v>
      </c>
      <c r="B297" s="2" t="s">
        <v>661</v>
      </c>
      <c r="C297" s="42">
        <f>C283</f>
        <v>11797852.369999999</v>
      </c>
      <c r="D297" s="42">
        <f t="shared" ref="D297:BO298" si="376">D283</f>
        <v>46905531.950000003</v>
      </c>
      <c r="E297" s="42">
        <f t="shared" si="376"/>
        <v>13957483.99</v>
      </c>
      <c r="F297" s="42">
        <f t="shared" si="376"/>
        <v>21210697.640000001</v>
      </c>
      <c r="G297" s="42">
        <f t="shared" si="376"/>
        <v>2128998.37</v>
      </c>
      <c r="H297" s="42">
        <f t="shared" si="376"/>
        <v>2368678.6800000002</v>
      </c>
      <c r="I297" s="42">
        <f t="shared" si="376"/>
        <v>14255861.76</v>
      </c>
      <c r="J297" s="42">
        <f t="shared" si="376"/>
        <v>3290920.03</v>
      </c>
      <c r="K297" s="42">
        <f t="shared" si="376"/>
        <v>694575.41</v>
      </c>
      <c r="L297" s="42">
        <f t="shared" si="376"/>
        <v>9001230.2400000002</v>
      </c>
      <c r="M297" s="42">
        <f t="shared" si="376"/>
        <v>3084843.53</v>
      </c>
      <c r="N297" s="42">
        <f t="shared" si="376"/>
        <v>110263078.79000001</v>
      </c>
      <c r="O297" s="42">
        <f t="shared" si="376"/>
        <v>32334026.379999999</v>
      </c>
      <c r="P297" s="42">
        <f t="shared" si="376"/>
        <v>664424.91</v>
      </c>
      <c r="Q297" s="42">
        <f t="shared" si="376"/>
        <v>45711206.200000003</v>
      </c>
      <c r="R297" s="42">
        <f t="shared" si="376"/>
        <v>1080715.25</v>
      </c>
      <c r="S297" s="42">
        <f t="shared" si="376"/>
        <v>5951014.2999999998</v>
      </c>
      <c r="T297" s="42">
        <f t="shared" si="376"/>
        <v>489880.4</v>
      </c>
      <c r="U297" s="42">
        <f t="shared" si="376"/>
        <v>196310.83</v>
      </c>
      <c r="V297" s="42">
        <f t="shared" si="376"/>
        <v>585369.29</v>
      </c>
      <c r="W297" s="42">
        <f t="shared" si="376"/>
        <v>138457.46</v>
      </c>
      <c r="X297" s="42">
        <f t="shared" si="376"/>
        <v>125342.62</v>
      </c>
      <c r="Y297" s="42">
        <f t="shared" si="376"/>
        <v>1025946.13</v>
      </c>
      <c r="Z297" s="42">
        <f t="shared" si="376"/>
        <v>356735.27</v>
      </c>
      <c r="AA297" s="42">
        <f t="shared" si="376"/>
        <v>60902523.609999999</v>
      </c>
      <c r="AB297" s="42">
        <f t="shared" si="376"/>
        <v>118411303.73999999</v>
      </c>
      <c r="AC297" s="42">
        <f t="shared" si="376"/>
        <v>2815479.63</v>
      </c>
      <c r="AD297" s="42">
        <f t="shared" si="376"/>
        <v>2918254.32</v>
      </c>
      <c r="AE297" s="42">
        <f t="shared" si="376"/>
        <v>448769.63</v>
      </c>
      <c r="AF297" s="42">
        <f t="shared" si="376"/>
        <v>673855.41</v>
      </c>
      <c r="AG297" s="42">
        <f t="shared" si="376"/>
        <v>6993554.5300000003</v>
      </c>
      <c r="AH297" s="42">
        <f t="shared" si="376"/>
        <v>452545.38</v>
      </c>
      <c r="AI297" s="42">
        <f t="shared" si="376"/>
        <v>188802.14</v>
      </c>
      <c r="AJ297" s="42">
        <f t="shared" si="376"/>
        <v>514579.4</v>
      </c>
      <c r="AK297" s="42">
        <f t="shared" si="376"/>
        <v>1057568.6599999999</v>
      </c>
      <c r="AL297" s="42">
        <f t="shared" si="376"/>
        <v>1750100.74</v>
      </c>
      <c r="AM297" s="42">
        <f t="shared" si="376"/>
        <v>579547.39</v>
      </c>
      <c r="AN297" s="42">
        <f t="shared" si="376"/>
        <v>2204512</v>
      </c>
      <c r="AO297" s="42">
        <f t="shared" si="376"/>
        <v>9806813.4499999993</v>
      </c>
      <c r="AP297" s="42">
        <f t="shared" si="376"/>
        <v>255595629.22999999</v>
      </c>
      <c r="AQ297" s="42">
        <f t="shared" si="376"/>
        <v>1683033.72</v>
      </c>
      <c r="AR297" s="42">
        <f t="shared" si="376"/>
        <v>116457417.64</v>
      </c>
      <c r="AS297" s="42">
        <f t="shared" si="376"/>
        <v>29271369.640000001</v>
      </c>
      <c r="AT297" s="42">
        <f t="shared" si="376"/>
        <v>4120622.75</v>
      </c>
      <c r="AU297" s="42">
        <f t="shared" si="376"/>
        <v>554282.99</v>
      </c>
      <c r="AV297" s="42">
        <f t="shared" si="376"/>
        <v>337371.82</v>
      </c>
      <c r="AW297" s="42">
        <f t="shared" si="376"/>
        <v>346858.68</v>
      </c>
      <c r="AX297" s="42">
        <f t="shared" si="376"/>
        <v>212304.71</v>
      </c>
      <c r="AY297" s="42">
        <f t="shared" si="376"/>
        <v>572006.88</v>
      </c>
      <c r="AZ297" s="42">
        <f t="shared" si="376"/>
        <v>9976211.4000000004</v>
      </c>
      <c r="BA297" s="42">
        <f t="shared" si="376"/>
        <v>6387190.7000000002</v>
      </c>
      <c r="BB297" s="42">
        <f t="shared" si="376"/>
        <v>2509118.5</v>
      </c>
      <c r="BC297" s="42">
        <f t="shared" si="376"/>
        <v>55664663.810000002</v>
      </c>
      <c r="BD297" s="42">
        <f t="shared" si="376"/>
        <v>9997230.5999999996</v>
      </c>
      <c r="BE297" s="42">
        <f t="shared" si="376"/>
        <v>2516259.37</v>
      </c>
      <c r="BF297" s="42">
        <f t="shared" si="376"/>
        <v>35113180.149999999</v>
      </c>
      <c r="BG297" s="42">
        <f t="shared" si="376"/>
        <v>732816.72</v>
      </c>
      <c r="BH297" s="42">
        <f t="shared" si="376"/>
        <v>808203.34</v>
      </c>
      <c r="BI297" s="42">
        <f t="shared" si="376"/>
        <v>318805.01</v>
      </c>
      <c r="BJ297" s="42">
        <f t="shared" si="376"/>
        <v>9892404.6400000006</v>
      </c>
      <c r="BK297" s="42">
        <f t="shared" si="376"/>
        <v>16233873.91</v>
      </c>
      <c r="BL297" s="42">
        <f t="shared" si="376"/>
        <v>80376.710000000006</v>
      </c>
      <c r="BM297" s="42">
        <f t="shared" si="376"/>
        <v>297545.98</v>
      </c>
      <c r="BN297" s="42">
        <f t="shared" si="376"/>
        <v>6096304.8899999997</v>
      </c>
      <c r="BO297" s="42">
        <f t="shared" si="376"/>
        <v>2387597.25</v>
      </c>
      <c r="BP297" s="42">
        <f t="shared" ref="BP297:EA298" si="377">BP283</f>
        <v>1230774.68</v>
      </c>
      <c r="BQ297" s="42">
        <f t="shared" si="377"/>
        <v>22140029.25</v>
      </c>
      <c r="BR297" s="42">
        <f t="shared" si="377"/>
        <v>7292269.5800000001</v>
      </c>
      <c r="BS297" s="42">
        <f t="shared" si="377"/>
        <v>2965259.07</v>
      </c>
      <c r="BT297" s="42">
        <f t="shared" si="377"/>
        <v>1238642.48</v>
      </c>
      <c r="BU297" s="42">
        <f t="shared" si="377"/>
        <v>3392311.96</v>
      </c>
      <c r="BV297" s="42">
        <f t="shared" si="377"/>
        <v>6721663.96</v>
      </c>
      <c r="BW297" s="42">
        <f t="shared" si="377"/>
        <v>8785245.1999999993</v>
      </c>
      <c r="BX297" s="42">
        <f t="shared" si="377"/>
        <v>977636.61</v>
      </c>
      <c r="BY297" s="42">
        <f t="shared" si="377"/>
        <v>1869141.18</v>
      </c>
      <c r="BZ297" s="42">
        <f t="shared" si="377"/>
        <v>947077.29</v>
      </c>
      <c r="CA297" s="42">
        <f t="shared" si="377"/>
        <v>975444.19</v>
      </c>
      <c r="CB297" s="42">
        <f t="shared" si="377"/>
        <v>182437699.75999999</v>
      </c>
      <c r="CC297" s="42">
        <f t="shared" si="377"/>
        <v>518756.22</v>
      </c>
      <c r="CD297" s="42">
        <f t="shared" si="377"/>
        <v>383514.91</v>
      </c>
      <c r="CE297" s="42">
        <f t="shared" si="377"/>
        <v>558105.9</v>
      </c>
      <c r="CF297" s="42">
        <f t="shared" si="377"/>
        <v>327716.26</v>
      </c>
      <c r="CG297" s="42">
        <f t="shared" si="377"/>
        <v>429104.82</v>
      </c>
      <c r="CH297" s="42">
        <f t="shared" si="377"/>
        <v>336771.55</v>
      </c>
      <c r="CI297" s="42">
        <f t="shared" si="377"/>
        <v>1815622.96</v>
      </c>
      <c r="CJ297" s="42">
        <f t="shared" si="377"/>
        <v>3273095.66</v>
      </c>
      <c r="CK297" s="42">
        <f t="shared" si="377"/>
        <v>9859482.2599999998</v>
      </c>
      <c r="CL297" s="42">
        <f t="shared" si="377"/>
        <v>2384954.75</v>
      </c>
      <c r="CM297" s="42">
        <f t="shared" si="377"/>
        <v>1200466.8799999999</v>
      </c>
      <c r="CN297" s="42">
        <f t="shared" si="377"/>
        <v>63334263.719999999</v>
      </c>
      <c r="CO297" s="42">
        <f t="shared" si="377"/>
        <v>28818603.469999999</v>
      </c>
      <c r="CP297" s="42">
        <f t="shared" si="377"/>
        <v>7329743.6399999997</v>
      </c>
      <c r="CQ297" s="42">
        <f t="shared" si="377"/>
        <v>1518747.04</v>
      </c>
      <c r="CR297" s="42">
        <f t="shared" si="377"/>
        <v>407520.17</v>
      </c>
      <c r="CS297" s="42">
        <f t="shared" si="377"/>
        <v>984136.41</v>
      </c>
      <c r="CT297" s="42">
        <f t="shared" si="377"/>
        <v>343544.38</v>
      </c>
      <c r="CU297" s="42">
        <f t="shared" si="377"/>
        <v>256015.87</v>
      </c>
      <c r="CV297" s="42">
        <f t="shared" si="377"/>
        <v>149156.19</v>
      </c>
      <c r="CW297" s="42">
        <f t="shared" si="377"/>
        <v>1229402.18</v>
      </c>
      <c r="CX297" s="42">
        <f t="shared" si="377"/>
        <v>933304.87</v>
      </c>
      <c r="CY297" s="42">
        <f t="shared" si="377"/>
        <v>179653.44</v>
      </c>
      <c r="CZ297" s="42">
        <f t="shared" si="377"/>
        <v>4596515.83</v>
      </c>
      <c r="DA297" s="42">
        <f t="shared" si="377"/>
        <v>245783.43</v>
      </c>
      <c r="DB297" s="42">
        <f t="shared" si="377"/>
        <v>440935.35</v>
      </c>
      <c r="DC297" s="42">
        <f t="shared" si="377"/>
        <v>1126537.19</v>
      </c>
      <c r="DD297" s="42">
        <f t="shared" si="377"/>
        <v>1631282.97</v>
      </c>
      <c r="DE297" s="42">
        <f t="shared" si="377"/>
        <v>2564421.12</v>
      </c>
      <c r="DF297" s="42">
        <f t="shared" si="377"/>
        <v>41675539.640000001</v>
      </c>
      <c r="DG297" s="42">
        <f t="shared" si="377"/>
        <v>763194.23</v>
      </c>
      <c r="DH297" s="42">
        <f t="shared" si="377"/>
        <v>9882239.0399999991</v>
      </c>
      <c r="DI297" s="42">
        <f t="shared" si="377"/>
        <v>10237782.939999999</v>
      </c>
      <c r="DJ297" s="42">
        <f t="shared" si="377"/>
        <v>1251331.9099999999</v>
      </c>
      <c r="DK297" s="42">
        <f t="shared" si="377"/>
        <v>798726.95</v>
      </c>
      <c r="DL297" s="42">
        <f t="shared" si="377"/>
        <v>11517891.960000001</v>
      </c>
      <c r="DM297" s="42">
        <f t="shared" si="377"/>
        <v>883361.5</v>
      </c>
      <c r="DN297" s="42">
        <f t="shared" si="377"/>
        <v>4923481.05</v>
      </c>
      <c r="DO297" s="42">
        <f t="shared" si="377"/>
        <v>5410509.75</v>
      </c>
      <c r="DP297" s="42">
        <f t="shared" si="377"/>
        <v>381488.4</v>
      </c>
      <c r="DQ297" s="42">
        <f t="shared" si="377"/>
        <v>1253662.3700000001</v>
      </c>
      <c r="DR297" s="42">
        <f t="shared" si="377"/>
        <v>1401913.21</v>
      </c>
      <c r="DS297" s="42">
        <f t="shared" si="377"/>
        <v>793549.51</v>
      </c>
      <c r="DT297" s="42">
        <f t="shared" si="377"/>
        <v>158174.67000000001</v>
      </c>
      <c r="DU297" s="42">
        <f t="shared" si="377"/>
        <v>496161.21</v>
      </c>
      <c r="DV297" s="42">
        <f t="shared" si="377"/>
        <v>121836.12</v>
      </c>
      <c r="DW297" s="42">
        <f t="shared" si="377"/>
        <v>334326.53000000003</v>
      </c>
      <c r="DX297" s="42">
        <f t="shared" si="377"/>
        <v>1053619</v>
      </c>
      <c r="DY297" s="42">
        <f t="shared" si="377"/>
        <v>1555587.97</v>
      </c>
      <c r="DZ297" s="42">
        <f t="shared" si="377"/>
        <v>2074247.13</v>
      </c>
      <c r="EA297" s="42">
        <f t="shared" si="377"/>
        <v>3985300.9</v>
      </c>
      <c r="EB297" s="42">
        <f t="shared" ref="EB297:FY298" si="378">EB283</f>
        <v>1371748.01</v>
      </c>
      <c r="EC297" s="42">
        <f t="shared" si="378"/>
        <v>584837.02</v>
      </c>
      <c r="ED297" s="42">
        <f t="shared" si="378"/>
        <v>11229627.380000001</v>
      </c>
      <c r="EE297" s="42">
        <f t="shared" si="378"/>
        <v>311572.14</v>
      </c>
      <c r="EF297" s="42">
        <f t="shared" si="378"/>
        <v>1637842.41</v>
      </c>
      <c r="EG297" s="42">
        <f t="shared" si="378"/>
        <v>487289.96</v>
      </c>
      <c r="EH297" s="42">
        <f t="shared" si="378"/>
        <v>304611.86</v>
      </c>
      <c r="EI297" s="42">
        <f t="shared" si="378"/>
        <v>25657586.57</v>
      </c>
      <c r="EJ297" s="42">
        <f t="shared" si="378"/>
        <v>17613234.190000001</v>
      </c>
      <c r="EK297" s="42">
        <f t="shared" si="378"/>
        <v>5007121.5199999996</v>
      </c>
      <c r="EL297" s="42">
        <f t="shared" si="378"/>
        <v>1010464.89</v>
      </c>
      <c r="EM297" s="42">
        <f t="shared" si="378"/>
        <v>1498860.68</v>
      </c>
      <c r="EN297" s="42">
        <f t="shared" si="378"/>
        <v>1363133.75</v>
      </c>
      <c r="EO297" s="42">
        <f t="shared" si="378"/>
        <v>864142.24</v>
      </c>
      <c r="EP297" s="42">
        <f t="shared" si="378"/>
        <v>2156019.9300000002</v>
      </c>
      <c r="EQ297" s="42">
        <f t="shared" si="378"/>
        <v>9074669.7899999991</v>
      </c>
      <c r="ER297" s="42">
        <f t="shared" si="378"/>
        <v>2483436.65</v>
      </c>
      <c r="ES297" s="42">
        <f t="shared" si="378"/>
        <v>372366.65</v>
      </c>
      <c r="ET297" s="42">
        <f t="shared" si="378"/>
        <v>699322.22</v>
      </c>
      <c r="EU297" s="42">
        <f t="shared" si="378"/>
        <v>717337.43</v>
      </c>
      <c r="EV297" s="42">
        <f t="shared" si="378"/>
        <v>524771.74</v>
      </c>
      <c r="EW297" s="42">
        <f t="shared" si="378"/>
        <v>4808802.82</v>
      </c>
      <c r="EX297" s="42">
        <f t="shared" si="378"/>
        <v>251841.14</v>
      </c>
      <c r="EY297" s="42">
        <f t="shared" si="378"/>
        <v>848490.39</v>
      </c>
      <c r="EZ297" s="42">
        <f t="shared" si="378"/>
        <v>560034.18000000005</v>
      </c>
      <c r="FA297" s="42">
        <f t="shared" si="378"/>
        <v>17009080.969999999</v>
      </c>
      <c r="FB297" s="42">
        <f t="shared" si="378"/>
        <v>3197347.88</v>
      </c>
      <c r="FC297" s="42">
        <f t="shared" si="378"/>
        <v>5630333.9699999997</v>
      </c>
      <c r="FD297" s="42">
        <f t="shared" si="378"/>
        <v>966303.06</v>
      </c>
      <c r="FE297" s="42">
        <f t="shared" si="378"/>
        <v>505338.15</v>
      </c>
      <c r="FF297" s="42">
        <f t="shared" si="378"/>
        <v>413765.52</v>
      </c>
      <c r="FG297" s="42">
        <f t="shared" si="378"/>
        <v>181795.35</v>
      </c>
      <c r="FH297" s="42">
        <f t="shared" si="378"/>
        <v>500452.51</v>
      </c>
      <c r="FI297" s="42">
        <f t="shared" si="378"/>
        <v>6828332.25</v>
      </c>
      <c r="FJ297" s="42">
        <f t="shared" si="378"/>
        <v>7227268.4199999999</v>
      </c>
      <c r="FK297" s="42">
        <f t="shared" si="378"/>
        <v>5544076.0300000003</v>
      </c>
      <c r="FL297" s="42">
        <f t="shared" si="378"/>
        <v>13066962.390000001</v>
      </c>
      <c r="FM297" s="42">
        <f t="shared" si="378"/>
        <v>5755072.1900000004</v>
      </c>
      <c r="FN297" s="42">
        <f t="shared" si="378"/>
        <v>26276705.399999999</v>
      </c>
      <c r="FO297" s="42">
        <f t="shared" si="378"/>
        <v>6090559.6600000001</v>
      </c>
      <c r="FP297" s="42">
        <f t="shared" si="378"/>
        <v>5381756.8700000001</v>
      </c>
      <c r="FQ297" s="42">
        <f t="shared" si="378"/>
        <v>2797358.95</v>
      </c>
      <c r="FR297" s="42">
        <f t="shared" si="378"/>
        <v>615964.04</v>
      </c>
      <c r="FS297" s="42">
        <f t="shared" si="378"/>
        <v>680006.21</v>
      </c>
      <c r="FT297" s="42">
        <f t="shared" si="378"/>
        <v>1230470.67</v>
      </c>
      <c r="FU297" s="42">
        <f t="shared" si="378"/>
        <v>2339997.39</v>
      </c>
      <c r="FV297" s="42">
        <f t="shared" si="378"/>
        <v>1594568.25</v>
      </c>
      <c r="FW297" s="42">
        <f t="shared" si="378"/>
        <v>403604.76</v>
      </c>
      <c r="FX297" s="42">
        <f t="shared" si="378"/>
        <v>399956.84</v>
      </c>
      <c r="FY297" s="42">
        <f t="shared" si="378"/>
        <v>0</v>
      </c>
      <c r="FZ297" s="42">
        <f>SUM(C297:FY297)</f>
        <v>1790680596.8000031</v>
      </c>
      <c r="GB297" s="43"/>
      <c r="GC297" s="43"/>
      <c r="GD297" s="42"/>
      <c r="GE297" s="5"/>
      <c r="GF297" s="5"/>
      <c r="GG297" s="132"/>
      <c r="GH297" s="5"/>
      <c r="GI297" s="5"/>
      <c r="GJ297" s="5"/>
      <c r="GK297" s="5"/>
      <c r="GL297" s="5"/>
      <c r="GM297" s="5"/>
    </row>
    <row r="298" spans="1:195" x14ac:dyDescent="0.2">
      <c r="A298" s="3" t="s">
        <v>662</v>
      </c>
      <c r="B298" s="2" t="s">
        <v>663</v>
      </c>
      <c r="C298" s="42">
        <f>C284</f>
        <v>872107.08</v>
      </c>
      <c r="D298" s="42">
        <f t="shared" si="376"/>
        <v>3133846.45</v>
      </c>
      <c r="E298" s="42">
        <f t="shared" si="376"/>
        <v>916476.95</v>
      </c>
      <c r="F298" s="42">
        <f t="shared" si="376"/>
        <v>1420273.02</v>
      </c>
      <c r="G298" s="42">
        <f t="shared" si="376"/>
        <v>120319.96</v>
      </c>
      <c r="H298" s="42">
        <f t="shared" si="376"/>
        <v>132430.94</v>
      </c>
      <c r="I298" s="42">
        <f t="shared" si="376"/>
        <v>918573.95</v>
      </c>
      <c r="J298" s="42">
        <f t="shared" si="376"/>
        <v>366178.34</v>
      </c>
      <c r="K298" s="42">
        <f t="shared" si="376"/>
        <v>40142.25</v>
      </c>
      <c r="L298" s="42">
        <f t="shared" si="376"/>
        <v>516467.68</v>
      </c>
      <c r="M298" s="42">
        <f t="shared" si="376"/>
        <v>228787.1</v>
      </c>
      <c r="N298" s="42">
        <f t="shared" si="376"/>
        <v>7838602.6399999997</v>
      </c>
      <c r="O298" s="42">
        <f t="shared" si="376"/>
        <v>2261511.98</v>
      </c>
      <c r="P298" s="42">
        <f t="shared" si="376"/>
        <v>36977.68</v>
      </c>
      <c r="Q298" s="42">
        <f t="shared" si="376"/>
        <v>3021084.37</v>
      </c>
      <c r="R298" s="42">
        <f t="shared" si="376"/>
        <v>57885.35</v>
      </c>
      <c r="S298" s="42">
        <f t="shared" si="376"/>
        <v>442958.9</v>
      </c>
      <c r="T298" s="42">
        <f t="shared" si="376"/>
        <v>62481.440000000002</v>
      </c>
      <c r="U298" s="42">
        <f t="shared" si="376"/>
        <v>24857.439999999999</v>
      </c>
      <c r="V298" s="42">
        <f t="shared" si="376"/>
        <v>73312</v>
      </c>
      <c r="W298" s="42">
        <f t="shared" si="376"/>
        <v>18383.259999999998</v>
      </c>
      <c r="X298" s="42">
        <f t="shared" si="376"/>
        <v>16369.69</v>
      </c>
      <c r="Y298" s="42">
        <f t="shared" si="376"/>
        <v>81289.36</v>
      </c>
      <c r="Z298" s="42">
        <f t="shared" si="376"/>
        <v>38718.050000000003</v>
      </c>
      <c r="AA298" s="42">
        <f t="shared" si="376"/>
        <v>3127652.6</v>
      </c>
      <c r="AB298" s="42">
        <f t="shared" si="376"/>
        <v>5867510.1299999999</v>
      </c>
      <c r="AC298" s="42">
        <f t="shared" si="376"/>
        <v>301140.99</v>
      </c>
      <c r="AD298" s="42">
        <f t="shared" si="376"/>
        <v>251553.01</v>
      </c>
      <c r="AE298" s="42">
        <f t="shared" si="376"/>
        <v>51999.58</v>
      </c>
      <c r="AF298" s="42">
        <f t="shared" si="376"/>
        <v>67982.53</v>
      </c>
      <c r="AG298" s="42">
        <f t="shared" si="376"/>
        <v>244399.29</v>
      </c>
      <c r="AH298" s="42">
        <f t="shared" si="376"/>
        <v>114320.64</v>
      </c>
      <c r="AI298" s="42">
        <f t="shared" si="376"/>
        <v>20997.15</v>
      </c>
      <c r="AJ298" s="42">
        <f t="shared" si="376"/>
        <v>93352.51</v>
      </c>
      <c r="AK298" s="42">
        <f t="shared" si="376"/>
        <v>50744</v>
      </c>
      <c r="AL298" s="42">
        <f t="shared" si="376"/>
        <v>81615.16</v>
      </c>
      <c r="AM298" s="42">
        <f t="shared" si="376"/>
        <v>64506.28</v>
      </c>
      <c r="AN298" s="42">
        <f t="shared" si="376"/>
        <v>225316.42</v>
      </c>
      <c r="AO298" s="42">
        <f t="shared" si="376"/>
        <v>931445.17</v>
      </c>
      <c r="AP298" s="42">
        <f t="shared" si="376"/>
        <v>17084724.440000001</v>
      </c>
      <c r="AQ298" s="42">
        <f t="shared" si="376"/>
        <v>72569.399999999994</v>
      </c>
      <c r="AR298" s="42">
        <f t="shared" si="376"/>
        <v>8592959.7200000007</v>
      </c>
      <c r="AS298" s="42">
        <f t="shared" si="376"/>
        <v>1255302.72</v>
      </c>
      <c r="AT298" s="42">
        <f t="shared" si="376"/>
        <v>591491.35</v>
      </c>
      <c r="AU298" s="42">
        <f t="shared" si="376"/>
        <v>85935.76</v>
      </c>
      <c r="AV298" s="42">
        <f t="shared" si="376"/>
        <v>34274.370000000003</v>
      </c>
      <c r="AW298" s="42">
        <f t="shared" si="376"/>
        <v>50357.35</v>
      </c>
      <c r="AX298" s="42">
        <f t="shared" si="376"/>
        <v>29413.11</v>
      </c>
      <c r="AY298" s="42">
        <f t="shared" si="376"/>
        <v>55263.14</v>
      </c>
      <c r="AZ298" s="42">
        <f t="shared" si="376"/>
        <v>958888.48</v>
      </c>
      <c r="BA298" s="42">
        <f t="shared" si="376"/>
        <v>590701.02</v>
      </c>
      <c r="BB298" s="42">
        <f t="shared" si="376"/>
        <v>255113.67</v>
      </c>
      <c r="BC298" s="42">
        <f t="shared" si="376"/>
        <v>5244134.47</v>
      </c>
      <c r="BD298" s="42">
        <f t="shared" si="376"/>
        <v>880969.39</v>
      </c>
      <c r="BE298" s="42">
        <f t="shared" si="376"/>
        <v>235222.64</v>
      </c>
      <c r="BF298" s="42">
        <f t="shared" si="376"/>
        <v>3358357.57</v>
      </c>
      <c r="BG298" s="42">
        <f t="shared" si="376"/>
        <v>72476</v>
      </c>
      <c r="BH298" s="42">
        <f t="shared" si="376"/>
        <v>72130.92</v>
      </c>
      <c r="BI298" s="42">
        <f t="shared" si="376"/>
        <v>31819.23</v>
      </c>
      <c r="BJ298" s="42">
        <f t="shared" si="376"/>
        <v>899220.65</v>
      </c>
      <c r="BK298" s="42">
        <f t="shared" si="376"/>
        <v>1556399.67</v>
      </c>
      <c r="BL298" s="42">
        <f t="shared" si="376"/>
        <v>6165.14</v>
      </c>
      <c r="BM298" s="42">
        <f t="shared" si="376"/>
        <v>33470.300000000003</v>
      </c>
      <c r="BN298" s="42">
        <f t="shared" si="376"/>
        <v>742301.38</v>
      </c>
      <c r="BO298" s="42">
        <f t="shared" si="376"/>
        <v>407874.62</v>
      </c>
      <c r="BP298" s="42">
        <f t="shared" si="377"/>
        <v>140756.23000000001</v>
      </c>
      <c r="BQ298" s="42">
        <f t="shared" si="377"/>
        <v>990636.25</v>
      </c>
      <c r="BR298" s="42">
        <f t="shared" si="377"/>
        <v>310673.82</v>
      </c>
      <c r="BS298" s="42">
        <f t="shared" si="377"/>
        <v>153865.45000000001</v>
      </c>
      <c r="BT298" s="42">
        <f t="shared" si="377"/>
        <v>55061.98</v>
      </c>
      <c r="BU298" s="42">
        <f t="shared" si="377"/>
        <v>115557.34</v>
      </c>
      <c r="BV298" s="42">
        <f t="shared" si="377"/>
        <v>311181.31</v>
      </c>
      <c r="BW298" s="42">
        <f t="shared" si="377"/>
        <v>420737.6</v>
      </c>
      <c r="BX298" s="42">
        <f t="shared" si="377"/>
        <v>49421.77</v>
      </c>
      <c r="BY298" s="42">
        <f t="shared" si="377"/>
        <v>166652.57</v>
      </c>
      <c r="BZ298" s="42">
        <f t="shared" si="377"/>
        <v>85457.8</v>
      </c>
      <c r="CA298" s="42">
        <f t="shared" si="377"/>
        <v>198067.98</v>
      </c>
      <c r="CB298" s="42">
        <f t="shared" si="377"/>
        <v>12950764.539999999</v>
      </c>
      <c r="CC298" s="42">
        <f t="shared" si="377"/>
        <v>52508.53</v>
      </c>
      <c r="CD298" s="42">
        <f t="shared" si="377"/>
        <v>45591</v>
      </c>
      <c r="CE298" s="42">
        <f t="shared" si="377"/>
        <v>59777.46</v>
      </c>
      <c r="CF298" s="42">
        <f t="shared" si="377"/>
        <v>50823.26</v>
      </c>
      <c r="CG298" s="42">
        <f t="shared" si="377"/>
        <v>47113.22</v>
      </c>
      <c r="CH298" s="42">
        <f t="shared" si="377"/>
        <v>39048.339999999997</v>
      </c>
      <c r="CI298" s="42">
        <f t="shared" si="377"/>
        <v>169356.75</v>
      </c>
      <c r="CJ298" s="42">
        <f t="shared" si="377"/>
        <v>186801.17</v>
      </c>
      <c r="CK298" s="42">
        <f t="shared" si="377"/>
        <v>1059432.57</v>
      </c>
      <c r="CL298" s="42">
        <f t="shared" si="377"/>
        <v>193824</v>
      </c>
      <c r="CM298" s="42">
        <f t="shared" si="377"/>
        <v>58080.4</v>
      </c>
      <c r="CN298" s="42">
        <f t="shared" si="377"/>
        <v>4311922.4800000004</v>
      </c>
      <c r="CO298" s="42">
        <f t="shared" si="377"/>
        <v>2079791.01</v>
      </c>
      <c r="CP298" s="42">
        <f t="shared" si="377"/>
        <v>486569.09</v>
      </c>
      <c r="CQ298" s="42">
        <f t="shared" si="377"/>
        <v>230290.25</v>
      </c>
      <c r="CR298" s="42">
        <f t="shared" si="377"/>
        <v>86770.76</v>
      </c>
      <c r="CS298" s="42">
        <f t="shared" si="377"/>
        <v>149942.29</v>
      </c>
      <c r="CT298" s="42">
        <f t="shared" si="377"/>
        <v>51145.88</v>
      </c>
      <c r="CU298" s="42">
        <f t="shared" si="377"/>
        <v>34875.449999999997</v>
      </c>
      <c r="CV298" s="42">
        <f t="shared" si="377"/>
        <v>26478.73</v>
      </c>
      <c r="CW298" s="42">
        <f t="shared" si="377"/>
        <v>90314.85</v>
      </c>
      <c r="CX298" s="42">
        <f t="shared" si="377"/>
        <v>98025.47</v>
      </c>
      <c r="CY298" s="42">
        <f t="shared" si="377"/>
        <v>17469.72</v>
      </c>
      <c r="CZ298" s="42">
        <f t="shared" si="377"/>
        <v>436826.3</v>
      </c>
      <c r="DA298" s="42">
        <f t="shared" si="377"/>
        <v>24893.09</v>
      </c>
      <c r="DB298" s="42">
        <f t="shared" si="377"/>
        <v>40794.39</v>
      </c>
      <c r="DC298" s="42">
        <f t="shared" si="377"/>
        <v>108908.15</v>
      </c>
      <c r="DD298" s="42">
        <f t="shared" si="377"/>
        <v>93188.08</v>
      </c>
      <c r="DE298" s="42">
        <f t="shared" si="377"/>
        <v>259009</v>
      </c>
      <c r="DF298" s="42">
        <f t="shared" si="377"/>
        <v>5318524.8899999997</v>
      </c>
      <c r="DG298" s="42">
        <f t="shared" si="377"/>
        <v>73952.320000000007</v>
      </c>
      <c r="DH298" s="42">
        <f t="shared" si="377"/>
        <v>640446.12</v>
      </c>
      <c r="DI298" s="42">
        <f t="shared" si="377"/>
        <v>789258.23</v>
      </c>
      <c r="DJ298" s="42">
        <f t="shared" si="377"/>
        <v>120030.43</v>
      </c>
      <c r="DK298" s="42">
        <f t="shared" si="377"/>
        <v>78362.080000000002</v>
      </c>
      <c r="DL298" s="42">
        <f t="shared" si="377"/>
        <v>1151714.69</v>
      </c>
      <c r="DM298" s="42">
        <f t="shared" si="377"/>
        <v>85638.05</v>
      </c>
      <c r="DN298" s="42">
        <f t="shared" si="377"/>
        <v>473377.46</v>
      </c>
      <c r="DO298" s="42">
        <f t="shared" si="377"/>
        <v>522629.33</v>
      </c>
      <c r="DP298" s="42">
        <f t="shared" si="377"/>
        <v>35864.910000000003</v>
      </c>
      <c r="DQ298" s="42">
        <f t="shared" si="377"/>
        <v>99898.64</v>
      </c>
      <c r="DR298" s="42">
        <f t="shared" si="377"/>
        <v>245514.47</v>
      </c>
      <c r="DS298" s="42">
        <f t="shared" si="377"/>
        <v>132855.76999999999</v>
      </c>
      <c r="DT298" s="42">
        <f t="shared" si="377"/>
        <v>24263.22</v>
      </c>
      <c r="DU298" s="42">
        <f t="shared" si="377"/>
        <v>67585.91</v>
      </c>
      <c r="DV298" s="42">
        <f t="shared" si="377"/>
        <v>20039.07</v>
      </c>
      <c r="DW298" s="42">
        <f t="shared" si="377"/>
        <v>57112.72</v>
      </c>
      <c r="DX298" s="42">
        <f t="shared" si="377"/>
        <v>62654.93</v>
      </c>
      <c r="DY298" s="42">
        <f t="shared" si="377"/>
        <v>74070.009999999995</v>
      </c>
      <c r="DZ298" s="42">
        <f t="shared" si="377"/>
        <v>202009.51</v>
      </c>
      <c r="EA298" s="42">
        <f t="shared" si="377"/>
        <v>369262.05</v>
      </c>
      <c r="EB298" s="42">
        <f t="shared" si="378"/>
        <v>173771.95</v>
      </c>
      <c r="EC298" s="42">
        <f t="shared" si="378"/>
        <v>72891.350000000006</v>
      </c>
      <c r="ED298" s="42">
        <f t="shared" si="378"/>
        <v>340550.64</v>
      </c>
      <c r="EE298" s="42">
        <f t="shared" si="378"/>
        <v>39296.410000000003</v>
      </c>
      <c r="EF298" s="42">
        <f t="shared" si="378"/>
        <v>224350.43</v>
      </c>
      <c r="EG298" s="42">
        <f t="shared" si="378"/>
        <v>61500.84</v>
      </c>
      <c r="EH298" s="42">
        <f t="shared" si="378"/>
        <v>34866.68</v>
      </c>
      <c r="EI298" s="42">
        <f t="shared" si="378"/>
        <v>1883264.37</v>
      </c>
      <c r="EJ298" s="42">
        <f t="shared" si="378"/>
        <v>1212532.48</v>
      </c>
      <c r="EK298" s="42">
        <f t="shared" si="378"/>
        <v>139505.14000000001</v>
      </c>
      <c r="EL298" s="42">
        <f t="shared" si="378"/>
        <v>38715.050000000003</v>
      </c>
      <c r="EM298" s="42">
        <f t="shared" si="378"/>
        <v>181814.63</v>
      </c>
      <c r="EN298" s="42">
        <f t="shared" si="378"/>
        <v>154050.45000000001</v>
      </c>
      <c r="EO298" s="42">
        <f t="shared" si="378"/>
        <v>92914.1</v>
      </c>
      <c r="EP298" s="42">
        <f t="shared" si="378"/>
        <v>107029.66</v>
      </c>
      <c r="EQ298" s="42">
        <f t="shared" si="378"/>
        <v>611008.4</v>
      </c>
      <c r="ER298" s="42">
        <f t="shared" si="378"/>
        <v>183540.61</v>
      </c>
      <c r="ES298" s="42">
        <f t="shared" si="378"/>
        <v>33405.24</v>
      </c>
      <c r="ET298" s="42">
        <f t="shared" si="378"/>
        <v>55895.1</v>
      </c>
      <c r="EU298" s="42">
        <f t="shared" si="378"/>
        <v>69988.59</v>
      </c>
      <c r="EV298" s="42">
        <f t="shared" si="378"/>
        <v>26356.61</v>
      </c>
      <c r="EW298" s="42">
        <f t="shared" si="378"/>
        <v>143190.12</v>
      </c>
      <c r="EX298" s="42">
        <f t="shared" si="378"/>
        <v>8143.76</v>
      </c>
      <c r="EY298" s="42">
        <f t="shared" si="378"/>
        <v>51663.46</v>
      </c>
      <c r="EZ298" s="42">
        <f t="shared" si="378"/>
        <v>53772.13</v>
      </c>
      <c r="FA298" s="42">
        <f t="shared" si="378"/>
        <v>814449.46</v>
      </c>
      <c r="FB298" s="42">
        <f t="shared" si="378"/>
        <v>206115.4</v>
      </c>
      <c r="FC298" s="42">
        <f t="shared" si="378"/>
        <v>450939.76</v>
      </c>
      <c r="FD298" s="42">
        <f t="shared" si="378"/>
        <v>98965.69</v>
      </c>
      <c r="FE298" s="42">
        <f t="shared" si="378"/>
        <v>33372.61</v>
      </c>
      <c r="FF298" s="42">
        <f t="shared" si="378"/>
        <v>43434.77</v>
      </c>
      <c r="FG298" s="42">
        <f t="shared" si="378"/>
        <v>18685.91</v>
      </c>
      <c r="FH298" s="42">
        <f t="shared" si="378"/>
        <v>56726.3</v>
      </c>
      <c r="FI298" s="42">
        <f t="shared" si="378"/>
        <v>382104.68</v>
      </c>
      <c r="FJ298" s="42">
        <f t="shared" si="378"/>
        <v>319762.98</v>
      </c>
      <c r="FK298" s="42">
        <f t="shared" si="378"/>
        <v>271239.03000000003</v>
      </c>
      <c r="FL298" s="42">
        <f t="shared" si="378"/>
        <v>885890.16</v>
      </c>
      <c r="FM298" s="42">
        <f t="shared" si="378"/>
        <v>362854.13</v>
      </c>
      <c r="FN298" s="42">
        <f t="shared" si="378"/>
        <v>1753924.78</v>
      </c>
      <c r="FO298" s="42">
        <f t="shared" si="378"/>
        <v>304696.99</v>
      </c>
      <c r="FP298" s="42">
        <f t="shared" si="378"/>
        <v>304832.93</v>
      </c>
      <c r="FQ298" s="42">
        <f t="shared" si="378"/>
        <v>198390.83</v>
      </c>
      <c r="FR298" s="42">
        <f t="shared" si="378"/>
        <v>19708.560000000001</v>
      </c>
      <c r="FS298" s="42">
        <f t="shared" si="378"/>
        <v>21030</v>
      </c>
      <c r="FT298" s="42">
        <f t="shared" si="378"/>
        <v>88342.83</v>
      </c>
      <c r="FU298" s="42">
        <f t="shared" si="378"/>
        <v>206734.03</v>
      </c>
      <c r="FV298" s="42">
        <f t="shared" si="378"/>
        <v>148298.57</v>
      </c>
      <c r="FW298" s="42">
        <f t="shared" si="378"/>
        <v>30240.95</v>
      </c>
      <c r="FX298" s="42">
        <f t="shared" si="378"/>
        <v>37949.410000000003</v>
      </c>
      <c r="FY298" s="42">
        <f t="shared" si="378"/>
        <v>0</v>
      </c>
      <c r="FZ298" s="42">
        <f>SUM(C298:FY298)</f>
        <v>127568287.95000002</v>
      </c>
      <c r="GA298" s="43"/>
      <c r="GB298" s="43"/>
      <c r="GC298" s="43"/>
      <c r="GD298" s="42"/>
      <c r="GE298" s="133"/>
      <c r="GF298" s="133"/>
      <c r="GG298" s="134"/>
      <c r="GH298" s="5"/>
      <c r="GI298" s="5"/>
      <c r="GJ298" s="5"/>
      <c r="GK298" s="5"/>
      <c r="GL298" s="5"/>
      <c r="GM298" s="5"/>
    </row>
    <row r="299" spans="1:195" x14ac:dyDescent="0.2">
      <c r="A299" s="3" t="s">
        <v>664</v>
      </c>
      <c r="B299" s="2" t="s">
        <v>665</v>
      </c>
      <c r="C299" s="42">
        <f t="shared" ref="C299:BN299" si="379">C285+C294</f>
        <v>37223521.54733973</v>
      </c>
      <c r="D299" s="42">
        <f t="shared" si="379"/>
        <v>210075661.95383334</v>
      </c>
      <c r="E299" s="42">
        <f t="shared" si="379"/>
        <v>32671088.945917822</v>
      </c>
      <c r="F299" s="42">
        <f t="shared" si="379"/>
        <v>72914064.866040334</v>
      </c>
      <c r="G299" s="42">
        <f t="shared" si="379"/>
        <v>4601782.3972682301</v>
      </c>
      <c r="H299" s="42">
        <f t="shared" si="379"/>
        <v>3821299.7222301252</v>
      </c>
      <c r="I299" s="42">
        <f t="shared" si="379"/>
        <v>50921712.574666418</v>
      </c>
      <c r="J299" s="42">
        <f t="shared" si="379"/>
        <v>9693101.1589350104</v>
      </c>
      <c r="K299" s="42">
        <f t="shared" si="379"/>
        <v>1789031.9654073715</v>
      </c>
      <c r="L299" s="42">
        <f t="shared" si="379"/>
        <v>9349000.4267838318</v>
      </c>
      <c r="M299" s="42">
        <f t="shared" si="379"/>
        <v>7787042.7818759587</v>
      </c>
      <c r="N299" s="42">
        <f t="shared" si="379"/>
        <v>204990728.40290189</v>
      </c>
      <c r="O299" s="42">
        <f t="shared" si="379"/>
        <v>58166730.917182706</v>
      </c>
      <c r="P299" s="42">
        <f t="shared" si="379"/>
        <v>1256152.8326250741</v>
      </c>
      <c r="Q299" s="42">
        <f t="shared" si="379"/>
        <v>201637333.74295741</v>
      </c>
      <c r="R299" s="42">
        <f t="shared" si="379"/>
        <v>2580736.2610160713</v>
      </c>
      <c r="S299" s="42">
        <f t="shared" si="379"/>
        <v>3098421.944808464</v>
      </c>
      <c r="T299" s="42">
        <f t="shared" si="379"/>
        <v>1037408.4876289628</v>
      </c>
      <c r="U299" s="42">
        <f t="shared" si="379"/>
        <v>549927.68186081864</v>
      </c>
      <c r="V299" s="42">
        <f t="shared" si="379"/>
        <v>1674509.9914478278</v>
      </c>
      <c r="W299" s="42">
        <f t="shared" si="379"/>
        <v>1449985.456818731</v>
      </c>
      <c r="X299" s="42">
        <f t="shared" si="379"/>
        <v>464184.7498837923</v>
      </c>
      <c r="Y299" s="42">
        <f t="shared" si="379"/>
        <v>2505036.2655171668</v>
      </c>
      <c r="Z299" s="42">
        <f t="shared" si="379"/>
        <v>1874275.9563556036</v>
      </c>
      <c r="AA299" s="42">
        <f t="shared" si="379"/>
        <v>108361240.62892078</v>
      </c>
      <c r="AB299" s="42">
        <f t="shared" si="379"/>
        <v>57753013.802112527</v>
      </c>
      <c r="AC299" s="42">
        <f t="shared" si="379"/>
        <v>3036217.4744895203</v>
      </c>
      <c r="AD299" s="42">
        <f t="shared" si="379"/>
        <v>3809071.3901363201</v>
      </c>
      <c r="AE299" s="42">
        <f t="shared" si="379"/>
        <v>770997.03667747835</v>
      </c>
      <c r="AF299" s="42">
        <f t="shared" si="379"/>
        <v>1128364.6371340149</v>
      </c>
      <c r="AG299" s="42">
        <f t="shared" si="379"/>
        <v>0</v>
      </c>
      <c r="AH299" s="42">
        <f t="shared" si="379"/>
        <v>6090217.1616121195</v>
      </c>
      <c r="AI299" s="42">
        <f t="shared" si="379"/>
        <v>2461721.266381016</v>
      </c>
      <c r="AJ299" s="42">
        <f t="shared" si="379"/>
        <v>1700400.0905036775</v>
      </c>
      <c r="AK299" s="42">
        <f t="shared" si="379"/>
        <v>1051805.3038033906</v>
      </c>
      <c r="AL299" s="42">
        <f t="shared" si="379"/>
        <v>619796.20644137391</v>
      </c>
      <c r="AM299" s="42">
        <f t="shared" si="379"/>
        <v>2716033.8114017784</v>
      </c>
      <c r="AN299" s="42">
        <f t="shared" si="379"/>
        <v>711668.52629336424</v>
      </c>
      <c r="AO299" s="42">
        <f t="shared" si="379"/>
        <v>20270819.251187693</v>
      </c>
      <c r="AP299" s="42">
        <f t="shared" si="379"/>
        <v>257136140.32582814</v>
      </c>
      <c r="AQ299" s="42">
        <f t="shared" si="379"/>
        <v>673963.03188355744</v>
      </c>
      <c r="AR299" s="42">
        <f t="shared" si="379"/>
        <v>255806949.97590563</v>
      </c>
      <c r="AS299" s="42">
        <f t="shared" si="379"/>
        <v>10229998.381223204</v>
      </c>
      <c r="AT299" s="42">
        <f t="shared" si="379"/>
        <v>11291553.242636958</v>
      </c>
      <c r="AU299" s="42">
        <f t="shared" si="379"/>
        <v>2337748.7059176033</v>
      </c>
      <c r="AV299" s="42">
        <f t="shared" si="379"/>
        <v>2275334.8139625662</v>
      </c>
      <c r="AW299" s="42">
        <f t="shared" si="379"/>
        <v>1842775.0029244476</v>
      </c>
      <c r="AX299" s="42">
        <f t="shared" si="379"/>
        <v>331386.04304136336</v>
      </c>
      <c r="AY299" s="42">
        <f t="shared" si="379"/>
        <v>3087314.8666702155</v>
      </c>
      <c r="AZ299" s="42">
        <f t="shared" si="379"/>
        <v>57080570.787231594</v>
      </c>
      <c r="BA299" s="42">
        <f t="shared" si="379"/>
        <v>46273847.53063564</v>
      </c>
      <c r="BB299" s="42">
        <f t="shared" si="379"/>
        <v>42239080.914837286</v>
      </c>
      <c r="BC299" s="42">
        <f t="shared" si="379"/>
        <v>116868125.86108735</v>
      </c>
      <c r="BD299" s="42">
        <f t="shared" si="379"/>
        <v>16044626.580227099</v>
      </c>
      <c r="BE299" s="42">
        <f t="shared" si="379"/>
        <v>6597932.6190148648</v>
      </c>
      <c r="BF299" s="42">
        <f t="shared" si="379"/>
        <v>101164811.99037397</v>
      </c>
      <c r="BG299" s="42">
        <f t="shared" si="379"/>
        <v>5792633.619368271</v>
      </c>
      <c r="BH299" s="42">
        <f t="shared" si="379"/>
        <v>3654851.1908180006</v>
      </c>
      <c r="BI299" s="42">
        <f t="shared" si="379"/>
        <v>1981466.0945942102</v>
      </c>
      <c r="BJ299" s="42">
        <f t="shared" si="379"/>
        <v>24647185.405438632</v>
      </c>
      <c r="BK299" s="42">
        <f t="shared" si="379"/>
        <v>71679055.032347932</v>
      </c>
      <c r="BL299" s="42">
        <f t="shared" si="379"/>
        <v>1783342.3243426559</v>
      </c>
      <c r="BM299" s="42">
        <f t="shared" si="379"/>
        <v>2264226.5484481817</v>
      </c>
      <c r="BN299" s="42">
        <f t="shared" si="379"/>
        <v>16117551.587723656</v>
      </c>
      <c r="BO299" s="42">
        <f t="shared" ref="BO299:DZ299" si="380">BO285+BO294</f>
        <v>7187758.022066378</v>
      </c>
      <c r="BP299" s="42">
        <f t="shared" si="380"/>
        <v>748968.01164070261</v>
      </c>
      <c r="BQ299" s="42">
        <f t="shared" si="380"/>
        <v>11856837.157172736</v>
      </c>
      <c r="BR299" s="42">
        <f t="shared" si="380"/>
        <v>20609345.125900485</v>
      </c>
      <c r="BS299" s="42">
        <f t="shared" si="380"/>
        <v>4416069.8529010313</v>
      </c>
      <c r="BT299" s="42">
        <f t="shared" si="380"/>
        <v>1617290.6141051073</v>
      </c>
      <c r="BU299" s="42">
        <f t="shared" si="380"/>
        <v>-1.4551915228366852E-10</v>
      </c>
      <c r="BV299" s="42">
        <f t="shared" si="380"/>
        <v>1148733.8546161405</v>
      </c>
      <c r="BW299" s="42">
        <f t="shared" si="380"/>
        <v>1955638.521214386</v>
      </c>
      <c r="BX299" s="42">
        <f t="shared" si="380"/>
        <v>41695.079266670997</v>
      </c>
      <c r="BY299" s="42">
        <f t="shared" si="380"/>
        <v>1824088.3954677102</v>
      </c>
      <c r="BZ299" s="42">
        <f t="shared" si="380"/>
        <v>1065417.243909938</v>
      </c>
      <c r="CA299" s="42">
        <f t="shared" si="380"/>
        <v>882360.96156524541</v>
      </c>
      <c r="CB299" s="42">
        <f t="shared" si="380"/>
        <v>315135280.14585775</v>
      </c>
      <c r="CC299" s="42">
        <f t="shared" si="380"/>
        <v>1206749.113912754</v>
      </c>
      <c r="CD299" s="42">
        <f t="shared" si="380"/>
        <v>512627.23035586206</v>
      </c>
      <c r="CE299" s="42">
        <f t="shared" si="380"/>
        <v>1002078.5786418174</v>
      </c>
      <c r="CF299" s="42">
        <f t="shared" si="380"/>
        <v>999682.27966416674</v>
      </c>
      <c r="CG299" s="42">
        <f t="shared" si="380"/>
        <v>1313713.5798962095</v>
      </c>
      <c r="CH299" s="42">
        <f t="shared" si="380"/>
        <v>1057615.3635016836</v>
      </c>
      <c r="CI299" s="42">
        <f t="shared" si="380"/>
        <v>2762117.1256281948</v>
      </c>
      <c r="CJ299" s="42">
        <f t="shared" si="380"/>
        <v>3973572.4198108241</v>
      </c>
      <c r="CK299" s="42">
        <f t="shared" si="380"/>
        <v>16971828.484966006</v>
      </c>
      <c r="CL299" s="42">
        <f t="shared" si="380"/>
        <v>6281064.5146302246</v>
      </c>
      <c r="CM299" s="42">
        <f t="shared" si="380"/>
        <v>4176962.8884520554</v>
      </c>
      <c r="CN299" s="42">
        <f t="shared" si="380"/>
        <v>94238671.203571007</v>
      </c>
      <c r="CO299" s="42">
        <f t="shared" si="380"/>
        <v>60688976.678023018</v>
      </c>
      <c r="CP299" s="42">
        <f t="shared" si="380"/>
        <v>0</v>
      </c>
      <c r="CQ299" s="42">
        <f t="shared" si="380"/>
        <v>7248777.9332096307</v>
      </c>
      <c r="CR299" s="42">
        <f t="shared" si="380"/>
        <v>1488210.2819303311</v>
      </c>
      <c r="CS299" s="42">
        <f t="shared" si="380"/>
        <v>1720485.208103287</v>
      </c>
      <c r="CT299" s="42">
        <f t="shared" si="380"/>
        <v>808198.53300780896</v>
      </c>
      <c r="CU299" s="42">
        <f t="shared" si="380"/>
        <v>2316826.8364106761</v>
      </c>
      <c r="CV299" s="42">
        <f t="shared" si="380"/>
        <v>484930.64139067993</v>
      </c>
      <c r="CW299" s="42">
        <f t="shared" si="380"/>
        <v>448235.11439730495</v>
      </c>
      <c r="CX299" s="42">
        <f t="shared" si="380"/>
        <v>2169428.735337907</v>
      </c>
      <c r="CY299" s="42">
        <f t="shared" si="380"/>
        <v>822313.95510853571</v>
      </c>
      <c r="CZ299" s="42">
        <f t="shared" si="380"/>
        <v>8898442.2446676474</v>
      </c>
      <c r="DA299" s="42">
        <f t="shared" si="380"/>
        <v>1692720.40697865</v>
      </c>
      <c r="DB299" s="42">
        <f t="shared" si="380"/>
        <v>2160551.1581414528</v>
      </c>
      <c r="DC299" s="42">
        <f t="shared" si="380"/>
        <v>713809.31589692726</v>
      </c>
      <c r="DD299" s="42">
        <f t="shared" si="380"/>
        <v>0</v>
      </c>
      <c r="DE299" s="42">
        <f t="shared" si="380"/>
        <v>541145.88673466025</v>
      </c>
      <c r="DF299" s="42">
        <f t="shared" si="380"/>
        <v>81508016.967522472</v>
      </c>
      <c r="DG299" s="42">
        <f t="shared" si="380"/>
        <v>316463.98434444197</v>
      </c>
      <c r="DH299" s="42">
        <f t="shared" si="380"/>
        <v>2980214.0445592357</v>
      </c>
      <c r="DI299" s="42">
        <f t="shared" si="380"/>
        <v>6061802.0905352142</v>
      </c>
      <c r="DJ299" s="42">
        <f t="shared" si="380"/>
        <v>3498713.9762678915</v>
      </c>
      <c r="DK299" s="42">
        <f t="shared" si="380"/>
        <v>2158082.8726227423</v>
      </c>
      <c r="DL299" s="42">
        <f t="shared" si="380"/>
        <v>25743485.985060658</v>
      </c>
      <c r="DM299" s="42">
        <f t="shared" si="380"/>
        <v>1809241.5635935848</v>
      </c>
      <c r="DN299" s="42">
        <f t="shared" si="380"/>
        <v>4235881.716593178</v>
      </c>
      <c r="DO299" s="42">
        <f t="shared" si="380"/>
        <v>13294529.902671715</v>
      </c>
      <c r="DP299" s="42">
        <f t="shared" si="380"/>
        <v>1697751.475501396</v>
      </c>
      <c r="DQ299" s="42">
        <f t="shared" si="380"/>
        <v>2221214.2963322457</v>
      </c>
      <c r="DR299" s="42">
        <f t="shared" si="380"/>
        <v>7254348.0835621525</v>
      </c>
      <c r="DS299" s="42">
        <f t="shared" si="380"/>
        <v>4749939.3494974934</v>
      </c>
      <c r="DT299" s="42">
        <f t="shared" si="380"/>
        <v>1613482.7263905748</v>
      </c>
      <c r="DU299" s="42">
        <f t="shared" si="380"/>
        <v>2485197.2325584162</v>
      </c>
      <c r="DV299" s="42">
        <f t="shared" si="380"/>
        <v>1962039.7012339972</v>
      </c>
      <c r="DW299" s="42">
        <f t="shared" si="380"/>
        <v>2457227.4812981156</v>
      </c>
      <c r="DX299" s="42">
        <f t="shared" si="380"/>
        <v>1174708.7893162116</v>
      </c>
      <c r="DY299" s="42">
        <f t="shared" si="380"/>
        <v>1357835.8840439278</v>
      </c>
      <c r="DZ299" s="42">
        <f t="shared" si="380"/>
        <v>5046245.4318289729</v>
      </c>
      <c r="EA299" s="42">
        <f t="shared" ref="EA299:FX299" si="381">EA285+EA294</f>
        <v>0</v>
      </c>
      <c r="EB299" s="42">
        <f t="shared" si="381"/>
        <v>2461084.3347168351</v>
      </c>
      <c r="EC299" s="42">
        <f t="shared" si="381"/>
        <v>1712887.754196892</v>
      </c>
      <c r="ED299" s="42">
        <f t="shared" si="381"/>
        <v>2274553.309733557</v>
      </c>
      <c r="EE299" s="42">
        <f t="shared" si="381"/>
        <v>1765355.3734439446</v>
      </c>
      <c r="EF299" s="42">
        <f t="shared" si="381"/>
        <v>8278699.605805099</v>
      </c>
      <c r="EG299" s="42">
        <f t="shared" si="381"/>
        <v>1751075.4385851522</v>
      </c>
      <c r="EH299" s="42">
        <f t="shared" si="381"/>
        <v>1782679.454261122</v>
      </c>
      <c r="EI299" s="42">
        <f t="shared" si="381"/>
        <v>80894945.770070374</v>
      </c>
      <c r="EJ299" s="42">
        <f t="shared" si="381"/>
        <v>34611173.313276045</v>
      </c>
      <c r="EK299" s="42">
        <f t="shared" si="381"/>
        <v>-3.4924596548080444E-10</v>
      </c>
      <c r="EL299" s="42">
        <f t="shared" si="381"/>
        <v>2092224.8593659468</v>
      </c>
      <c r="EM299" s="42">
        <f t="shared" si="381"/>
        <v>2135947.6959967082</v>
      </c>
      <c r="EN299" s="42">
        <f t="shared" si="381"/>
        <v>5779784.0270455563</v>
      </c>
      <c r="EO299" s="42">
        <f t="shared" si="381"/>
        <v>2231064.4930845066</v>
      </c>
      <c r="EP299" s="42">
        <f t="shared" si="381"/>
        <v>916580.89634560852</v>
      </c>
      <c r="EQ299" s="42">
        <f t="shared" si="381"/>
        <v>4995402.1889533475</v>
      </c>
      <c r="ER299" s="42">
        <f t="shared" si="381"/>
        <v>533991.23101943068</v>
      </c>
      <c r="ES299" s="42">
        <f t="shared" si="381"/>
        <v>944803.57433429232</v>
      </c>
      <c r="ET299" s="42">
        <f t="shared" si="381"/>
        <v>1506809.4146627097</v>
      </c>
      <c r="EU299" s="42">
        <f t="shared" si="381"/>
        <v>3522607.2736331266</v>
      </c>
      <c r="EV299" s="42">
        <f t="shared" si="381"/>
        <v>343987.6413158318</v>
      </c>
      <c r="EW299" s="42">
        <f t="shared" si="381"/>
        <v>1885343.3924272871</v>
      </c>
      <c r="EX299" s="42">
        <f t="shared" si="381"/>
        <v>2266687.3738877107</v>
      </c>
      <c r="EY299" s="42">
        <f t="shared" si="381"/>
        <v>5829801.382274719</v>
      </c>
      <c r="EZ299" s="42">
        <f t="shared" si="381"/>
        <v>847207.59925438184</v>
      </c>
      <c r="FA299" s="42">
        <f t="shared" si="381"/>
        <v>2057147.0003922665</v>
      </c>
      <c r="FB299" s="42">
        <f t="shared" si="381"/>
        <v>0</v>
      </c>
      <c r="FC299" s="42">
        <f t="shared" si="381"/>
        <v>9968371.4556586128</v>
      </c>
      <c r="FD299" s="42">
        <f t="shared" si="381"/>
        <v>1777295.5506103658</v>
      </c>
      <c r="FE299" s="42">
        <f t="shared" si="381"/>
        <v>691932.96108350693</v>
      </c>
      <c r="FF299" s="42">
        <f t="shared" si="381"/>
        <v>1517008.2354690847</v>
      </c>
      <c r="FG299" s="42">
        <f t="shared" si="381"/>
        <v>1172862.315560845</v>
      </c>
      <c r="FH299" s="42">
        <f t="shared" si="381"/>
        <v>568820.98246440408</v>
      </c>
      <c r="FI299" s="42">
        <f t="shared" si="381"/>
        <v>4557556.7939851843</v>
      </c>
      <c r="FJ299" s="42">
        <f t="shared" si="381"/>
        <v>3615299.2310403925</v>
      </c>
      <c r="FK299" s="42">
        <f t="shared" si="381"/>
        <v>7732946.0749001261</v>
      </c>
      <c r="FL299" s="42">
        <f t="shared" si="381"/>
        <v>13587653.292344075</v>
      </c>
      <c r="FM299" s="42">
        <f t="shared" si="381"/>
        <v>13312850.11422704</v>
      </c>
      <c r="FN299" s="42">
        <f t="shared" si="381"/>
        <v>93579960.646700442</v>
      </c>
      <c r="FO299" s="42">
        <f t="shared" si="381"/>
        <v>685589.33273039036</v>
      </c>
      <c r="FP299" s="42">
        <f t="shared" si="381"/>
        <v>9282794.5858756825</v>
      </c>
      <c r="FQ299" s="42">
        <f t="shared" si="381"/>
        <v>2574283.7260374501</v>
      </c>
      <c r="FR299" s="42">
        <f t="shared" si="381"/>
        <v>1099071.9297124846</v>
      </c>
      <c r="FS299" s="42">
        <f t="shared" si="381"/>
        <v>1139015.7531970448</v>
      </c>
      <c r="FT299" s="42">
        <f t="shared" si="381"/>
        <v>0</v>
      </c>
      <c r="FU299" s="42">
        <f t="shared" si="381"/>
        <v>3058582.9059004765</v>
      </c>
      <c r="FV299" s="42">
        <f t="shared" si="381"/>
        <v>2968378.7440252849</v>
      </c>
      <c r="FW299" s="42">
        <f t="shared" si="381"/>
        <v>1357777.3455378502</v>
      </c>
      <c r="FX299" s="42">
        <f t="shared" si="381"/>
        <v>590418.89858681371</v>
      </c>
      <c r="FY299" s="42">
        <f>FY285-FY294</f>
        <v>70821753.377999991</v>
      </c>
      <c r="FZ299" s="42">
        <f>SUM(C299:FY299)</f>
        <v>3379714290.9999962</v>
      </c>
      <c r="GB299" s="43"/>
      <c r="GC299" s="43"/>
      <c r="GD299" s="42"/>
      <c r="GE299" s="44"/>
      <c r="GF299" s="44"/>
      <c r="GG299" s="132"/>
      <c r="GH299" s="5"/>
      <c r="GI299" s="5"/>
      <c r="GJ299" s="5"/>
      <c r="GK299" s="5"/>
      <c r="GL299" s="5"/>
      <c r="GM299" s="5"/>
    </row>
    <row r="300" spans="1:195" x14ac:dyDescent="0.2">
      <c r="A300" s="44"/>
      <c r="B300" s="2" t="s">
        <v>666</v>
      </c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3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  <c r="DB300" s="42"/>
      <c r="DC300" s="42"/>
      <c r="DD300" s="42"/>
      <c r="DE300" s="42"/>
      <c r="DF300" s="42"/>
      <c r="DG300" s="42"/>
      <c r="DH300" s="42"/>
      <c r="DI300" s="42"/>
      <c r="DJ300" s="42"/>
      <c r="DK300" s="42"/>
      <c r="DL300" s="42"/>
      <c r="DM300" s="42"/>
      <c r="DN300" s="42"/>
      <c r="DO300" s="42"/>
      <c r="DP300" s="42"/>
      <c r="DQ300" s="42"/>
      <c r="DR300" s="42"/>
      <c r="DS300" s="42"/>
      <c r="DT300" s="42"/>
      <c r="DU300" s="42"/>
      <c r="DV300" s="42"/>
      <c r="DW300" s="42"/>
      <c r="DX300" s="42"/>
      <c r="DY300" s="42"/>
      <c r="DZ300" s="42"/>
      <c r="EA300" s="42"/>
      <c r="EB300" s="42"/>
      <c r="EC300" s="42"/>
      <c r="ED300" s="42"/>
      <c r="EE300" s="42"/>
      <c r="EF300" s="42"/>
      <c r="EG300" s="42"/>
      <c r="EH300" s="42"/>
      <c r="EI300" s="42"/>
      <c r="EJ300" s="42"/>
      <c r="EK300" s="42"/>
      <c r="EL300" s="42"/>
      <c r="EM300" s="42"/>
      <c r="EN300" s="42"/>
      <c r="EO300" s="42"/>
      <c r="EP300" s="42"/>
      <c r="EQ300" s="42"/>
      <c r="ER300" s="42"/>
      <c r="ES300" s="42"/>
      <c r="ET300" s="42"/>
      <c r="EU300" s="42"/>
      <c r="EV300" s="42"/>
      <c r="EW300" s="42"/>
      <c r="EX300" s="42"/>
      <c r="EY300" s="42"/>
      <c r="EZ300" s="42"/>
      <c r="FA300" s="42"/>
      <c r="FB300" s="42"/>
      <c r="FC300" s="42"/>
      <c r="FD300" s="42"/>
      <c r="FE300" s="42"/>
      <c r="FF300" s="42"/>
      <c r="FG300" s="42"/>
      <c r="FH300" s="42"/>
      <c r="FI300" s="42"/>
      <c r="FJ300" s="42"/>
      <c r="FK300" s="42"/>
      <c r="FL300" s="42"/>
      <c r="FM300" s="42"/>
      <c r="FN300" s="42"/>
      <c r="FO300" s="42"/>
      <c r="FP300" s="42"/>
      <c r="FQ300" s="42"/>
      <c r="FR300" s="42"/>
      <c r="FS300" s="42"/>
      <c r="FT300" s="42"/>
      <c r="FU300" s="42"/>
      <c r="FV300" s="42"/>
      <c r="FW300" s="42"/>
      <c r="FX300" s="42"/>
      <c r="FY300" s="42"/>
      <c r="FZ300" s="42"/>
      <c r="GB300" s="43"/>
      <c r="GC300" s="43"/>
      <c r="GD300" s="42"/>
      <c r="GE300" s="44"/>
      <c r="GF300" s="44"/>
      <c r="GG300" s="132"/>
      <c r="GH300" s="5"/>
      <c r="GI300" s="5"/>
      <c r="GJ300" s="5"/>
      <c r="GK300" s="5"/>
      <c r="GL300" s="5"/>
      <c r="GM300" s="5"/>
    </row>
    <row r="301" spans="1:195" x14ac:dyDescent="0.2">
      <c r="A301" s="44"/>
      <c r="B301" s="2" t="s">
        <v>667</v>
      </c>
      <c r="C301" s="42">
        <f>-C286</f>
        <v>0</v>
      </c>
      <c r="D301" s="42">
        <f t="shared" ref="D301:BO301" si="382">-D286</f>
        <v>0</v>
      </c>
      <c r="E301" s="42">
        <f t="shared" si="382"/>
        <v>0</v>
      </c>
      <c r="F301" s="42">
        <f t="shared" si="382"/>
        <v>0</v>
      </c>
      <c r="G301" s="42">
        <f t="shared" si="382"/>
        <v>0</v>
      </c>
      <c r="H301" s="42">
        <f t="shared" si="382"/>
        <v>0</v>
      </c>
      <c r="I301" s="42">
        <f t="shared" si="382"/>
        <v>0</v>
      </c>
      <c r="J301" s="42">
        <f t="shared" si="382"/>
        <v>0</v>
      </c>
      <c r="K301" s="42">
        <f t="shared" si="382"/>
        <v>0</v>
      </c>
      <c r="L301" s="42">
        <f t="shared" si="382"/>
        <v>0</v>
      </c>
      <c r="M301" s="42">
        <f t="shared" si="382"/>
        <v>0</v>
      </c>
      <c r="N301" s="42">
        <f t="shared" si="382"/>
        <v>0</v>
      </c>
      <c r="O301" s="42">
        <f t="shared" si="382"/>
        <v>0</v>
      </c>
      <c r="P301" s="42">
        <f t="shared" si="382"/>
        <v>0</v>
      </c>
      <c r="Q301" s="42">
        <f t="shared" si="382"/>
        <v>0</v>
      </c>
      <c r="R301" s="42">
        <f t="shared" si="382"/>
        <v>0</v>
      </c>
      <c r="S301" s="42">
        <f t="shared" si="382"/>
        <v>0</v>
      </c>
      <c r="T301" s="42">
        <f t="shared" si="382"/>
        <v>0</v>
      </c>
      <c r="U301" s="42">
        <f t="shared" si="382"/>
        <v>0</v>
      </c>
      <c r="V301" s="42">
        <f t="shared" si="382"/>
        <v>0</v>
      </c>
      <c r="W301" s="42">
        <f t="shared" si="382"/>
        <v>0</v>
      </c>
      <c r="X301" s="42">
        <f t="shared" si="382"/>
        <v>0</v>
      </c>
      <c r="Y301" s="42">
        <f t="shared" si="382"/>
        <v>0</v>
      </c>
      <c r="Z301" s="42">
        <f t="shared" si="382"/>
        <v>0</v>
      </c>
      <c r="AA301" s="42">
        <f t="shared" si="382"/>
        <v>0</v>
      </c>
      <c r="AB301" s="42">
        <f t="shared" si="382"/>
        <v>0</v>
      </c>
      <c r="AC301" s="42">
        <f t="shared" si="382"/>
        <v>0</v>
      </c>
      <c r="AD301" s="42">
        <f t="shared" si="382"/>
        <v>0</v>
      </c>
      <c r="AE301" s="42">
        <f t="shared" si="382"/>
        <v>0</v>
      </c>
      <c r="AF301" s="42">
        <f t="shared" si="382"/>
        <v>0</v>
      </c>
      <c r="AG301" s="42">
        <f t="shared" si="382"/>
        <v>-142.8399999999674</v>
      </c>
      <c r="AH301" s="42">
        <f t="shared" si="382"/>
        <v>0</v>
      </c>
      <c r="AI301" s="42">
        <f t="shared" si="382"/>
        <v>0</v>
      </c>
      <c r="AJ301" s="42">
        <f t="shared" si="382"/>
        <v>0</v>
      </c>
      <c r="AK301" s="42">
        <f t="shared" si="382"/>
        <v>0</v>
      </c>
      <c r="AL301" s="42">
        <f t="shared" si="382"/>
        <v>0</v>
      </c>
      <c r="AM301" s="42">
        <f t="shared" si="382"/>
        <v>0</v>
      </c>
      <c r="AN301" s="42">
        <f t="shared" si="382"/>
        <v>0</v>
      </c>
      <c r="AO301" s="42">
        <f t="shared" si="382"/>
        <v>0</v>
      </c>
      <c r="AP301" s="42">
        <f t="shared" si="382"/>
        <v>0</v>
      </c>
      <c r="AQ301" s="42">
        <f t="shared" si="382"/>
        <v>0</v>
      </c>
      <c r="AR301" s="42">
        <f t="shared" si="382"/>
        <v>0</v>
      </c>
      <c r="AS301" s="42">
        <f t="shared" si="382"/>
        <v>0</v>
      </c>
      <c r="AT301" s="42">
        <f t="shared" si="382"/>
        <v>0</v>
      </c>
      <c r="AU301" s="42">
        <f t="shared" si="382"/>
        <v>0</v>
      </c>
      <c r="AV301" s="42">
        <f t="shared" si="382"/>
        <v>0</v>
      </c>
      <c r="AW301" s="42">
        <f t="shared" si="382"/>
        <v>0</v>
      </c>
      <c r="AX301" s="42">
        <f t="shared" si="382"/>
        <v>0</v>
      </c>
      <c r="AY301" s="42">
        <f t="shared" si="382"/>
        <v>0</v>
      </c>
      <c r="AZ301" s="42">
        <f t="shared" si="382"/>
        <v>0</v>
      </c>
      <c r="BA301" s="42">
        <f t="shared" si="382"/>
        <v>0</v>
      </c>
      <c r="BB301" s="42">
        <f t="shared" si="382"/>
        <v>0</v>
      </c>
      <c r="BC301" s="42">
        <f t="shared" si="382"/>
        <v>0</v>
      </c>
      <c r="BD301" s="42">
        <f t="shared" si="382"/>
        <v>0</v>
      </c>
      <c r="BE301" s="42">
        <f t="shared" si="382"/>
        <v>0</v>
      </c>
      <c r="BF301" s="42">
        <f t="shared" si="382"/>
        <v>0</v>
      </c>
      <c r="BG301" s="42">
        <f t="shared" si="382"/>
        <v>0</v>
      </c>
      <c r="BH301" s="42">
        <f t="shared" si="382"/>
        <v>0</v>
      </c>
      <c r="BI301" s="42">
        <f t="shared" si="382"/>
        <v>0</v>
      </c>
      <c r="BJ301" s="42">
        <f t="shared" si="382"/>
        <v>0</v>
      </c>
      <c r="BK301" s="42">
        <f t="shared" si="382"/>
        <v>0</v>
      </c>
      <c r="BL301" s="42">
        <f t="shared" si="382"/>
        <v>0</v>
      </c>
      <c r="BM301" s="42">
        <f t="shared" si="382"/>
        <v>0</v>
      </c>
      <c r="BN301" s="42">
        <f t="shared" si="382"/>
        <v>0</v>
      </c>
      <c r="BO301" s="42">
        <f t="shared" si="382"/>
        <v>0</v>
      </c>
      <c r="BP301" s="42">
        <f t="shared" ref="BP301:EA301" si="383">-BP286</f>
        <v>0</v>
      </c>
      <c r="BQ301" s="42">
        <f t="shared" si="383"/>
        <v>0</v>
      </c>
      <c r="BR301" s="42">
        <f t="shared" si="383"/>
        <v>0</v>
      </c>
      <c r="BS301" s="42">
        <f t="shared" si="383"/>
        <v>0</v>
      </c>
      <c r="BT301" s="42">
        <f t="shared" si="383"/>
        <v>0</v>
      </c>
      <c r="BU301" s="42">
        <f t="shared" si="383"/>
        <v>-126962.07536301378</v>
      </c>
      <c r="BV301" s="42">
        <f t="shared" si="383"/>
        <v>0</v>
      </c>
      <c r="BW301" s="42">
        <f t="shared" si="383"/>
        <v>0</v>
      </c>
      <c r="BX301" s="42">
        <f t="shared" si="383"/>
        <v>0</v>
      </c>
      <c r="BY301" s="42">
        <f t="shared" si="383"/>
        <v>0</v>
      </c>
      <c r="BZ301" s="42">
        <f t="shared" si="383"/>
        <v>0</v>
      </c>
      <c r="CA301" s="42">
        <f t="shared" si="383"/>
        <v>0</v>
      </c>
      <c r="CB301" s="42">
        <f t="shared" si="383"/>
        <v>0</v>
      </c>
      <c r="CC301" s="42">
        <f t="shared" si="383"/>
        <v>0</v>
      </c>
      <c r="CD301" s="42">
        <f t="shared" si="383"/>
        <v>0</v>
      </c>
      <c r="CE301" s="42">
        <f t="shared" si="383"/>
        <v>0</v>
      </c>
      <c r="CF301" s="42">
        <f t="shared" si="383"/>
        <v>0</v>
      </c>
      <c r="CG301" s="42">
        <f t="shared" si="383"/>
        <v>0</v>
      </c>
      <c r="CH301" s="42">
        <f t="shared" si="383"/>
        <v>0</v>
      </c>
      <c r="CI301" s="42">
        <f t="shared" si="383"/>
        <v>0</v>
      </c>
      <c r="CJ301" s="42">
        <f t="shared" si="383"/>
        <v>0</v>
      </c>
      <c r="CK301" s="42">
        <f t="shared" si="383"/>
        <v>0</v>
      </c>
      <c r="CL301" s="42">
        <f t="shared" si="383"/>
        <v>0</v>
      </c>
      <c r="CM301" s="42">
        <f t="shared" si="383"/>
        <v>0</v>
      </c>
      <c r="CN301" s="42">
        <f t="shared" si="383"/>
        <v>0</v>
      </c>
      <c r="CO301" s="42">
        <f t="shared" si="383"/>
        <v>0</v>
      </c>
      <c r="CP301" s="42">
        <f t="shared" si="383"/>
        <v>-353222.95</v>
      </c>
      <c r="CQ301" s="42">
        <f t="shared" si="383"/>
        <v>0</v>
      </c>
      <c r="CR301" s="42">
        <f t="shared" si="383"/>
        <v>0</v>
      </c>
      <c r="CS301" s="42">
        <f t="shared" si="383"/>
        <v>0</v>
      </c>
      <c r="CT301" s="42">
        <f t="shared" si="383"/>
        <v>0</v>
      </c>
      <c r="CU301" s="42">
        <f t="shared" si="383"/>
        <v>0</v>
      </c>
      <c r="CV301" s="42">
        <f t="shared" si="383"/>
        <v>0</v>
      </c>
      <c r="CW301" s="42">
        <f t="shared" si="383"/>
        <v>0</v>
      </c>
      <c r="CX301" s="42">
        <f t="shared" si="383"/>
        <v>0</v>
      </c>
      <c r="CY301" s="42">
        <f t="shared" si="383"/>
        <v>0</v>
      </c>
      <c r="CZ301" s="42">
        <f t="shared" si="383"/>
        <v>0</v>
      </c>
      <c r="DA301" s="42">
        <f t="shared" si="383"/>
        <v>0</v>
      </c>
      <c r="DB301" s="42">
        <f t="shared" si="383"/>
        <v>0</v>
      </c>
      <c r="DC301" s="42">
        <f t="shared" si="383"/>
        <v>0</v>
      </c>
      <c r="DD301" s="42">
        <f t="shared" si="383"/>
        <v>-116.54000000000087</v>
      </c>
      <c r="DE301" s="42">
        <f t="shared" si="383"/>
        <v>0</v>
      </c>
      <c r="DF301" s="42">
        <f t="shared" si="383"/>
        <v>0</v>
      </c>
      <c r="DG301" s="42">
        <f t="shared" si="383"/>
        <v>0</v>
      </c>
      <c r="DH301" s="42">
        <f t="shared" si="383"/>
        <v>0</v>
      </c>
      <c r="DI301" s="42">
        <f t="shared" si="383"/>
        <v>0</v>
      </c>
      <c r="DJ301" s="42">
        <f t="shared" si="383"/>
        <v>0</v>
      </c>
      <c r="DK301" s="42">
        <f t="shared" si="383"/>
        <v>0</v>
      </c>
      <c r="DL301" s="42">
        <f t="shared" si="383"/>
        <v>0</v>
      </c>
      <c r="DM301" s="42">
        <f t="shared" si="383"/>
        <v>0</v>
      </c>
      <c r="DN301" s="42">
        <f t="shared" si="383"/>
        <v>0</v>
      </c>
      <c r="DO301" s="42">
        <f t="shared" si="383"/>
        <v>0</v>
      </c>
      <c r="DP301" s="42">
        <f t="shared" si="383"/>
        <v>0</v>
      </c>
      <c r="DQ301" s="42">
        <f t="shared" si="383"/>
        <v>0</v>
      </c>
      <c r="DR301" s="42">
        <f t="shared" si="383"/>
        <v>0</v>
      </c>
      <c r="DS301" s="42">
        <f t="shared" si="383"/>
        <v>0</v>
      </c>
      <c r="DT301" s="42">
        <f t="shared" si="383"/>
        <v>0</v>
      </c>
      <c r="DU301" s="42">
        <f t="shared" si="383"/>
        <v>0</v>
      </c>
      <c r="DV301" s="42">
        <f t="shared" si="383"/>
        <v>0</v>
      </c>
      <c r="DW301" s="42">
        <f t="shared" si="383"/>
        <v>0</v>
      </c>
      <c r="DX301" s="42">
        <f t="shared" si="383"/>
        <v>0</v>
      </c>
      <c r="DY301" s="42">
        <f t="shared" si="383"/>
        <v>0</v>
      </c>
      <c r="DZ301" s="42">
        <f t="shared" si="383"/>
        <v>0</v>
      </c>
      <c r="EA301" s="42">
        <f t="shared" si="383"/>
        <v>-305683.78000000003</v>
      </c>
      <c r="EB301" s="42">
        <f t="shared" ref="EB301:FY301" si="384">-EB286</f>
        <v>0</v>
      </c>
      <c r="EC301" s="42">
        <f t="shared" si="384"/>
        <v>0</v>
      </c>
      <c r="ED301" s="42">
        <f t="shared" si="384"/>
        <v>0</v>
      </c>
      <c r="EE301" s="42">
        <f t="shared" si="384"/>
        <v>0</v>
      </c>
      <c r="EF301" s="42">
        <f t="shared" si="384"/>
        <v>0</v>
      </c>
      <c r="EG301" s="42">
        <f t="shared" si="384"/>
        <v>0</v>
      </c>
      <c r="EH301" s="42">
        <f t="shared" si="384"/>
        <v>0</v>
      </c>
      <c r="EI301" s="42">
        <f t="shared" si="384"/>
        <v>0</v>
      </c>
      <c r="EJ301" s="42">
        <f t="shared" si="384"/>
        <v>0</v>
      </c>
      <c r="EK301" s="42">
        <f t="shared" si="384"/>
        <v>0</v>
      </c>
      <c r="EL301" s="42">
        <f t="shared" si="384"/>
        <v>0</v>
      </c>
      <c r="EM301" s="42">
        <f t="shared" si="384"/>
        <v>0</v>
      </c>
      <c r="EN301" s="42">
        <f t="shared" si="384"/>
        <v>0</v>
      </c>
      <c r="EO301" s="42">
        <f t="shared" si="384"/>
        <v>0</v>
      </c>
      <c r="EP301" s="42">
        <f t="shared" si="384"/>
        <v>0</v>
      </c>
      <c r="EQ301" s="42">
        <f t="shared" si="384"/>
        <v>0</v>
      </c>
      <c r="ER301" s="42">
        <f t="shared" si="384"/>
        <v>0</v>
      </c>
      <c r="ES301" s="42">
        <f t="shared" si="384"/>
        <v>0</v>
      </c>
      <c r="ET301" s="42">
        <f t="shared" si="384"/>
        <v>0</v>
      </c>
      <c r="EU301" s="42">
        <f t="shared" si="384"/>
        <v>0</v>
      </c>
      <c r="EV301" s="42">
        <f t="shared" si="384"/>
        <v>0</v>
      </c>
      <c r="EW301" s="42">
        <f t="shared" si="384"/>
        <v>0</v>
      </c>
      <c r="EX301" s="42">
        <f t="shared" si="384"/>
        <v>0</v>
      </c>
      <c r="EY301" s="42">
        <f t="shared" si="384"/>
        <v>0</v>
      </c>
      <c r="EZ301" s="42">
        <f t="shared" si="384"/>
        <v>0</v>
      </c>
      <c r="FA301" s="42">
        <f t="shared" si="384"/>
        <v>0</v>
      </c>
      <c r="FB301" s="42">
        <f t="shared" si="384"/>
        <v>-153784.19</v>
      </c>
      <c r="FC301" s="42">
        <f t="shared" si="384"/>
        <v>0</v>
      </c>
      <c r="FD301" s="42">
        <f t="shared" si="384"/>
        <v>0</v>
      </c>
      <c r="FE301" s="42">
        <f t="shared" si="384"/>
        <v>0</v>
      </c>
      <c r="FF301" s="42">
        <f t="shared" si="384"/>
        <v>0</v>
      </c>
      <c r="FG301" s="42">
        <f t="shared" si="384"/>
        <v>0</v>
      </c>
      <c r="FH301" s="42">
        <f t="shared" si="384"/>
        <v>0</v>
      </c>
      <c r="FI301" s="42">
        <f t="shared" si="384"/>
        <v>0</v>
      </c>
      <c r="FJ301" s="42">
        <f t="shared" si="384"/>
        <v>0</v>
      </c>
      <c r="FK301" s="42">
        <f t="shared" si="384"/>
        <v>0</v>
      </c>
      <c r="FL301" s="42">
        <f t="shared" si="384"/>
        <v>0</v>
      </c>
      <c r="FM301" s="42">
        <f t="shared" si="384"/>
        <v>0</v>
      </c>
      <c r="FN301" s="42">
        <f t="shared" si="384"/>
        <v>0</v>
      </c>
      <c r="FO301" s="42">
        <f t="shared" si="384"/>
        <v>0</v>
      </c>
      <c r="FP301" s="42">
        <f t="shared" si="384"/>
        <v>0</v>
      </c>
      <c r="FQ301" s="42">
        <f t="shared" si="384"/>
        <v>0</v>
      </c>
      <c r="FR301" s="42">
        <f t="shared" si="384"/>
        <v>0</v>
      </c>
      <c r="FS301" s="42">
        <f t="shared" si="384"/>
        <v>0</v>
      </c>
      <c r="FT301" s="42">
        <f t="shared" si="384"/>
        <v>0</v>
      </c>
      <c r="FU301" s="42">
        <f t="shared" si="384"/>
        <v>0</v>
      </c>
      <c r="FV301" s="42">
        <f t="shared" si="384"/>
        <v>0</v>
      </c>
      <c r="FW301" s="42">
        <f t="shared" si="384"/>
        <v>0</v>
      </c>
      <c r="FX301" s="42">
        <f t="shared" si="384"/>
        <v>0</v>
      </c>
      <c r="FY301" s="42">
        <f t="shared" si="384"/>
        <v>0</v>
      </c>
      <c r="FZ301" s="42">
        <f>SUM(C301:FY301)</f>
        <v>-939912.37536301371</v>
      </c>
      <c r="GB301" s="43"/>
      <c r="GC301" s="43"/>
      <c r="GD301" s="42"/>
      <c r="GE301" s="44"/>
      <c r="GF301" s="44"/>
      <c r="GG301" s="132"/>
      <c r="GH301" s="5"/>
      <c r="GI301" s="5"/>
      <c r="GJ301" s="5"/>
      <c r="GK301" s="5"/>
      <c r="GL301" s="5"/>
      <c r="GM301" s="5"/>
    </row>
    <row r="302" spans="1:195" x14ac:dyDescent="0.2">
      <c r="A302" s="44"/>
      <c r="B302" s="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  <c r="DB302" s="42"/>
      <c r="DC302" s="42"/>
      <c r="DD302" s="42"/>
      <c r="DE302" s="42"/>
      <c r="DF302" s="42"/>
      <c r="DG302" s="42"/>
      <c r="DH302" s="42"/>
      <c r="DI302" s="42"/>
      <c r="DJ302" s="42"/>
      <c r="DK302" s="42"/>
      <c r="DL302" s="42"/>
      <c r="DM302" s="42"/>
      <c r="DN302" s="42"/>
      <c r="DO302" s="42"/>
      <c r="DP302" s="42"/>
      <c r="DQ302" s="42"/>
      <c r="DR302" s="42"/>
      <c r="DS302" s="42"/>
      <c r="DT302" s="42"/>
      <c r="DU302" s="42"/>
      <c r="DV302" s="42"/>
      <c r="DW302" s="42"/>
      <c r="DX302" s="42"/>
      <c r="DY302" s="42"/>
      <c r="DZ302" s="42"/>
      <c r="EA302" s="42"/>
      <c r="EB302" s="42"/>
      <c r="EC302" s="42"/>
      <c r="ED302" s="42"/>
      <c r="EE302" s="42"/>
      <c r="EF302" s="42"/>
      <c r="EG302" s="42"/>
      <c r="EH302" s="42"/>
      <c r="EI302" s="42"/>
      <c r="EJ302" s="42"/>
      <c r="EK302" s="42"/>
      <c r="EL302" s="42"/>
      <c r="EM302" s="42"/>
      <c r="EN302" s="42"/>
      <c r="EO302" s="42"/>
      <c r="EP302" s="42"/>
      <c r="EQ302" s="42"/>
      <c r="ER302" s="42"/>
      <c r="ES302" s="42"/>
      <c r="ET302" s="42"/>
      <c r="EU302" s="42"/>
      <c r="EV302" s="42"/>
      <c r="EW302" s="42"/>
      <c r="EX302" s="42"/>
      <c r="EY302" s="42"/>
      <c r="EZ302" s="42"/>
      <c r="FA302" s="42"/>
      <c r="FB302" s="42"/>
      <c r="FC302" s="42"/>
      <c r="FD302" s="42"/>
      <c r="FE302" s="42"/>
      <c r="FF302" s="42"/>
      <c r="FG302" s="42"/>
      <c r="FH302" s="42"/>
      <c r="FI302" s="42"/>
      <c r="FJ302" s="42"/>
      <c r="FK302" s="42"/>
      <c r="FL302" s="42"/>
      <c r="FM302" s="42"/>
      <c r="FN302" s="42"/>
      <c r="FO302" s="42"/>
      <c r="FP302" s="42"/>
      <c r="FQ302" s="42"/>
      <c r="FR302" s="42"/>
      <c r="FS302" s="42"/>
      <c r="FT302" s="42"/>
      <c r="FU302" s="42"/>
      <c r="FV302" s="42"/>
      <c r="FW302" s="42"/>
      <c r="FX302" s="42"/>
      <c r="FY302" s="42"/>
      <c r="FZ302" s="42"/>
      <c r="GB302" s="43"/>
      <c r="GC302" s="43"/>
      <c r="GD302" s="42"/>
      <c r="GE302" s="44"/>
      <c r="GF302" s="44"/>
      <c r="GG302" s="135"/>
      <c r="GH302" s="5"/>
      <c r="GI302" s="5"/>
      <c r="GJ302" s="5"/>
      <c r="GK302" s="5"/>
      <c r="GL302" s="5"/>
      <c r="GM302" s="5"/>
    </row>
    <row r="303" spans="1:195" x14ac:dyDescent="0.2">
      <c r="A303" s="44"/>
      <c r="B303" s="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3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  <c r="DB303" s="42"/>
      <c r="DC303" s="42"/>
      <c r="DD303" s="42"/>
      <c r="DE303" s="42"/>
      <c r="DF303" s="42"/>
      <c r="DG303" s="42"/>
      <c r="DH303" s="42"/>
      <c r="DI303" s="42"/>
      <c r="DJ303" s="42"/>
      <c r="DK303" s="42"/>
      <c r="DL303" s="42"/>
      <c r="DM303" s="42"/>
      <c r="DN303" s="42"/>
      <c r="DO303" s="42"/>
      <c r="DP303" s="42"/>
      <c r="DQ303" s="42"/>
      <c r="DR303" s="42"/>
      <c r="DS303" s="42"/>
      <c r="DT303" s="42"/>
      <c r="DU303" s="42"/>
      <c r="DV303" s="42"/>
      <c r="DW303" s="42"/>
      <c r="DX303" s="42"/>
      <c r="DY303" s="42"/>
      <c r="DZ303" s="42"/>
      <c r="EA303" s="42"/>
      <c r="EB303" s="42"/>
      <c r="EC303" s="42"/>
      <c r="ED303" s="42"/>
      <c r="EE303" s="42"/>
      <c r="EF303" s="42"/>
      <c r="EG303" s="42"/>
      <c r="EH303" s="42"/>
      <c r="EI303" s="42"/>
      <c r="EJ303" s="42"/>
      <c r="EK303" s="42"/>
      <c r="EL303" s="42"/>
      <c r="EM303" s="42"/>
      <c r="EN303" s="42"/>
      <c r="EO303" s="42"/>
      <c r="EP303" s="42"/>
      <c r="EQ303" s="42"/>
      <c r="ER303" s="42"/>
      <c r="ES303" s="42"/>
      <c r="ET303" s="42"/>
      <c r="EU303" s="42"/>
      <c r="EV303" s="42"/>
      <c r="EW303" s="42"/>
      <c r="EX303" s="42"/>
      <c r="EY303" s="42"/>
      <c r="EZ303" s="42"/>
      <c r="FA303" s="42"/>
      <c r="FB303" s="42"/>
      <c r="FC303" s="42"/>
      <c r="FD303" s="42"/>
      <c r="FE303" s="42"/>
      <c r="FF303" s="42"/>
      <c r="FG303" s="42"/>
      <c r="FH303" s="42"/>
      <c r="FI303" s="42"/>
      <c r="FJ303" s="42"/>
      <c r="FK303" s="42"/>
      <c r="FL303" s="42"/>
      <c r="FM303" s="42"/>
      <c r="FN303" s="42"/>
      <c r="FO303" s="42"/>
      <c r="FP303" s="42"/>
      <c r="FQ303" s="42"/>
      <c r="FR303" s="42"/>
      <c r="FS303" s="42"/>
      <c r="FT303" s="42"/>
      <c r="FU303" s="42"/>
      <c r="FV303" s="42"/>
      <c r="FW303" s="42"/>
      <c r="FX303" s="42"/>
      <c r="FY303" s="42"/>
      <c r="FZ303" s="42"/>
      <c r="GA303" s="42"/>
      <c r="GB303" s="43"/>
      <c r="GC303" s="43"/>
      <c r="GD303" s="42"/>
      <c r="GE303" s="5"/>
      <c r="GF303" s="44"/>
      <c r="GG303" s="132"/>
      <c r="GH303" s="5"/>
      <c r="GI303" s="5"/>
      <c r="GJ303" s="5"/>
      <c r="GK303" s="5"/>
      <c r="GL303" s="5"/>
      <c r="GM303" s="5"/>
    </row>
    <row r="304" spans="1:195" ht="15.75" x14ac:dyDescent="0.25">
      <c r="A304" s="3" t="s">
        <v>394</v>
      </c>
      <c r="B304" s="41" t="s">
        <v>668</v>
      </c>
      <c r="C304" s="102"/>
      <c r="D304" s="102"/>
      <c r="E304" s="102"/>
      <c r="F304" s="102"/>
      <c r="G304" s="102"/>
      <c r="H304" s="102"/>
      <c r="I304" s="102"/>
      <c r="J304" s="102"/>
      <c r="K304" s="102"/>
      <c r="L304" s="102"/>
      <c r="M304" s="102"/>
      <c r="N304" s="102"/>
      <c r="O304" s="102"/>
      <c r="P304" s="102"/>
      <c r="Q304" s="102"/>
      <c r="R304" s="102"/>
      <c r="S304" s="102"/>
      <c r="T304" s="102"/>
      <c r="U304" s="102"/>
      <c r="V304" s="102"/>
      <c r="W304" s="103"/>
      <c r="X304" s="102"/>
      <c r="Y304" s="102"/>
      <c r="Z304" s="102"/>
      <c r="AA304" s="102"/>
      <c r="AB304" s="102"/>
      <c r="AC304" s="102"/>
      <c r="AD304" s="102"/>
      <c r="AE304" s="102"/>
      <c r="AF304" s="102"/>
      <c r="AG304" s="102"/>
      <c r="AH304" s="102"/>
      <c r="AI304" s="102"/>
      <c r="AJ304" s="102"/>
      <c r="AK304" s="102"/>
      <c r="AL304" s="102"/>
      <c r="AM304" s="102"/>
      <c r="AN304" s="102"/>
      <c r="AO304" s="102"/>
      <c r="AP304" s="102"/>
      <c r="AQ304" s="102"/>
      <c r="AR304" s="102"/>
      <c r="AS304" s="102"/>
      <c r="AT304" s="102"/>
      <c r="AU304" s="102"/>
      <c r="AV304" s="102"/>
      <c r="AW304" s="102"/>
      <c r="AX304" s="102"/>
      <c r="AY304" s="102"/>
      <c r="AZ304" s="102"/>
      <c r="BA304" s="102"/>
      <c r="BB304" s="102"/>
      <c r="BC304" s="102"/>
      <c r="BD304" s="102"/>
      <c r="BE304" s="102"/>
      <c r="BF304" s="102"/>
      <c r="BG304" s="102"/>
      <c r="BH304" s="102"/>
      <c r="BI304" s="102"/>
      <c r="BJ304" s="102"/>
      <c r="BK304" s="102"/>
      <c r="BL304" s="102"/>
      <c r="BM304" s="102"/>
      <c r="BN304" s="102"/>
      <c r="BO304" s="102"/>
      <c r="BP304" s="102"/>
      <c r="BQ304" s="102"/>
      <c r="BR304" s="102"/>
      <c r="BS304" s="102"/>
      <c r="BT304" s="102"/>
      <c r="BU304" s="102"/>
      <c r="BV304" s="102"/>
      <c r="BW304" s="102"/>
      <c r="BX304" s="102"/>
      <c r="BY304" s="102"/>
      <c r="BZ304" s="102"/>
      <c r="CA304" s="102"/>
      <c r="CB304" s="102"/>
      <c r="CC304" s="102"/>
      <c r="CD304" s="102"/>
      <c r="CE304" s="102"/>
      <c r="CF304" s="102"/>
      <c r="CG304" s="102"/>
      <c r="CH304" s="102"/>
      <c r="CI304" s="102"/>
      <c r="CJ304" s="102"/>
      <c r="CK304" s="102"/>
      <c r="CL304" s="102"/>
      <c r="CM304" s="102"/>
      <c r="CN304" s="102"/>
      <c r="CO304" s="102"/>
      <c r="CP304" s="102"/>
      <c r="CQ304" s="102"/>
      <c r="CR304" s="102"/>
      <c r="CS304" s="102"/>
      <c r="CT304" s="102"/>
      <c r="CU304" s="102"/>
      <c r="CV304" s="102"/>
      <c r="CW304" s="102"/>
      <c r="CX304" s="102"/>
      <c r="CY304" s="102"/>
      <c r="CZ304" s="102"/>
      <c r="DA304" s="102"/>
      <c r="DB304" s="102"/>
      <c r="DC304" s="102"/>
      <c r="DD304" s="102"/>
      <c r="DE304" s="102"/>
      <c r="DF304" s="102"/>
      <c r="DG304" s="102"/>
      <c r="DH304" s="102"/>
      <c r="DI304" s="102"/>
      <c r="DJ304" s="102"/>
      <c r="DK304" s="102"/>
      <c r="DL304" s="102"/>
      <c r="DM304" s="102"/>
      <c r="DN304" s="102"/>
      <c r="DO304" s="102"/>
      <c r="DP304" s="102"/>
      <c r="DQ304" s="102"/>
      <c r="DR304" s="102"/>
      <c r="DS304" s="102"/>
      <c r="DT304" s="102"/>
      <c r="DU304" s="102"/>
      <c r="DV304" s="102"/>
      <c r="DW304" s="102"/>
      <c r="DX304" s="102"/>
      <c r="DY304" s="102"/>
      <c r="DZ304" s="102"/>
      <c r="EA304" s="102"/>
      <c r="EB304" s="102"/>
      <c r="EC304" s="102"/>
      <c r="ED304" s="102"/>
      <c r="EE304" s="102"/>
      <c r="EF304" s="102"/>
      <c r="EG304" s="102"/>
      <c r="EH304" s="102"/>
      <c r="EI304" s="102"/>
      <c r="EJ304" s="102"/>
      <c r="EK304" s="102"/>
      <c r="EL304" s="102"/>
      <c r="EM304" s="102"/>
      <c r="EN304" s="102"/>
      <c r="EO304" s="102"/>
      <c r="EP304" s="102"/>
      <c r="EQ304" s="102"/>
      <c r="ER304" s="102"/>
      <c r="ES304" s="102"/>
      <c r="ET304" s="102"/>
      <c r="EU304" s="102"/>
      <c r="EV304" s="102"/>
      <c r="EW304" s="102"/>
      <c r="EX304" s="102"/>
      <c r="EY304" s="102"/>
      <c r="EZ304" s="102"/>
      <c r="FA304" s="102"/>
      <c r="FB304" s="102"/>
      <c r="FC304" s="102"/>
      <c r="FD304" s="102"/>
      <c r="FE304" s="102"/>
      <c r="FF304" s="102"/>
      <c r="FG304" s="102"/>
      <c r="FH304" s="102"/>
      <c r="FI304" s="102"/>
      <c r="FJ304" s="102"/>
      <c r="FK304" s="102"/>
      <c r="FL304" s="102"/>
      <c r="FM304" s="102"/>
      <c r="FN304" s="102"/>
      <c r="FO304" s="102"/>
      <c r="FP304" s="102"/>
      <c r="FQ304" s="102"/>
      <c r="FR304" s="102"/>
      <c r="FS304" s="102"/>
      <c r="FT304" s="102"/>
      <c r="FU304" s="102"/>
      <c r="FV304" s="102"/>
      <c r="FW304" s="102"/>
      <c r="FX304" s="102"/>
      <c r="FY304" s="102"/>
      <c r="FZ304" s="42"/>
      <c r="GA304" s="42"/>
      <c r="GB304" s="43"/>
      <c r="GC304" s="43"/>
      <c r="GD304" s="42"/>
      <c r="GE304" s="5"/>
      <c r="GF304" s="44"/>
      <c r="GG304" s="132"/>
      <c r="GH304" s="5"/>
      <c r="GI304" s="5"/>
      <c r="GJ304" s="5"/>
      <c r="GK304" s="5"/>
      <c r="GL304" s="5"/>
      <c r="GM304" s="5"/>
    </row>
    <row r="305" spans="1:195" x14ac:dyDescent="0.2">
      <c r="A305" s="3" t="s">
        <v>669</v>
      </c>
      <c r="B305" s="2" t="s">
        <v>670</v>
      </c>
      <c r="C305" s="61">
        <f t="shared" ref="C305:BN305" si="385">+C254</f>
        <v>2.6079999999999999E-2</v>
      </c>
      <c r="D305" s="61">
        <f t="shared" si="385"/>
        <v>2.7E-2</v>
      </c>
      <c r="E305" s="61">
        <f t="shared" si="385"/>
        <v>2.4688000000000002E-2</v>
      </c>
      <c r="F305" s="61">
        <f t="shared" si="385"/>
        <v>2.6262000000000001E-2</v>
      </c>
      <c r="G305" s="61">
        <f t="shared" si="385"/>
        <v>2.2284999999999999E-2</v>
      </c>
      <c r="H305" s="61">
        <f t="shared" si="385"/>
        <v>2.7E-2</v>
      </c>
      <c r="I305" s="61">
        <f t="shared" si="385"/>
        <v>2.7E-2</v>
      </c>
      <c r="J305" s="61">
        <f t="shared" si="385"/>
        <v>2.7E-2</v>
      </c>
      <c r="K305" s="61">
        <f t="shared" si="385"/>
        <v>2.7E-2</v>
      </c>
      <c r="L305" s="61">
        <f t="shared" si="385"/>
        <v>2.1895000000000001E-2</v>
      </c>
      <c r="M305" s="61">
        <f t="shared" si="385"/>
        <v>2.0947E-2</v>
      </c>
      <c r="N305" s="61">
        <f t="shared" si="385"/>
        <v>2.5711999999999999E-2</v>
      </c>
      <c r="O305" s="61">
        <f t="shared" si="385"/>
        <v>2.5353000000000001E-2</v>
      </c>
      <c r="P305" s="61">
        <f t="shared" si="385"/>
        <v>2.7E-2</v>
      </c>
      <c r="Q305" s="61">
        <f t="shared" si="385"/>
        <v>2.6009999999999998E-2</v>
      </c>
      <c r="R305" s="61">
        <f t="shared" si="385"/>
        <v>2.3909E-2</v>
      </c>
      <c r="S305" s="61">
        <f t="shared" si="385"/>
        <v>2.1014000000000001E-2</v>
      </c>
      <c r="T305" s="61">
        <f t="shared" si="385"/>
        <v>1.9300999999999999E-2</v>
      </c>
      <c r="U305" s="61">
        <f t="shared" si="385"/>
        <v>1.8800999999999998E-2</v>
      </c>
      <c r="V305" s="61">
        <f t="shared" si="385"/>
        <v>2.7E-2</v>
      </c>
      <c r="W305" s="40">
        <f t="shared" si="385"/>
        <v>2.7E-2</v>
      </c>
      <c r="X305" s="61">
        <f t="shared" si="385"/>
        <v>1.0756E-2</v>
      </c>
      <c r="Y305" s="61">
        <f t="shared" si="385"/>
        <v>1.9498000000000001E-2</v>
      </c>
      <c r="Z305" s="61">
        <f t="shared" si="385"/>
        <v>1.8915000000000001E-2</v>
      </c>
      <c r="AA305" s="61">
        <f t="shared" si="385"/>
        <v>2.4995E-2</v>
      </c>
      <c r="AB305" s="61">
        <f t="shared" si="385"/>
        <v>2.5023E-2</v>
      </c>
      <c r="AC305" s="61">
        <f t="shared" si="385"/>
        <v>1.5982E-2</v>
      </c>
      <c r="AD305" s="61">
        <f t="shared" si="385"/>
        <v>1.4692999999999999E-2</v>
      </c>
      <c r="AE305" s="61">
        <f t="shared" si="385"/>
        <v>7.8139999999999998E-3</v>
      </c>
      <c r="AF305" s="61">
        <f t="shared" si="385"/>
        <v>6.6740000000000002E-3</v>
      </c>
      <c r="AG305" s="61">
        <f t="shared" si="385"/>
        <v>1.1842999999999999E-2</v>
      </c>
      <c r="AH305" s="61">
        <f t="shared" si="385"/>
        <v>1.7122999999999999E-2</v>
      </c>
      <c r="AI305" s="61">
        <f t="shared" si="385"/>
        <v>2.7E-2</v>
      </c>
      <c r="AJ305" s="61">
        <f t="shared" si="385"/>
        <v>1.8787999999999999E-2</v>
      </c>
      <c r="AK305" s="61">
        <f t="shared" si="385"/>
        <v>1.6279999999999999E-2</v>
      </c>
      <c r="AL305" s="61">
        <f t="shared" si="385"/>
        <v>2.7E-2</v>
      </c>
      <c r="AM305" s="61">
        <f t="shared" si="385"/>
        <v>1.6448999999999998E-2</v>
      </c>
      <c r="AN305" s="61">
        <f t="shared" si="385"/>
        <v>2.2903E-2</v>
      </c>
      <c r="AO305" s="61">
        <f t="shared" si="385"/>
        <v>2.2655999999999999E-2</v>
      </c>
      <c r="AP305" s="61">
        <f t="shared" si="385"/>
        <v>2.5541000000000001E-2</v>
      </c>
      <c r="AQ305" s="61">
        <f t="shared" si="385"/>
        <v>1.5559E-2</v>
      </c>
      <c r="AR305" s="61">
        <f t="shared" si="385"/>
        <v>2.5440000000000001E-2</v>
      </c>
      <c r="AS305" s="61">
        <f t="shared" si="385"/>
        <v>1.1618E-2</v>
      </c>
      <c r="AT305" s="61">
        <f t="shared" si="385"/>
        <v>2.6714000000000002E-2</v>
      </c>
      <c r="AU305" s="61">
        <f t="shared" si="385"/>
        <v>1.9188E-2</v>
      </c>
      <c r="AV305" s="61">
        <f t="shared" si="385"/>
        <v>2.5359E-2</v>
      </c>
      <c r="AW305" s="61">
        <f t="shared" si="385"/>
        <v>2.0596E-2</v>
      </c>
      <c r="AX305" s="61">
        <f t="shared" si="385"/>
        <v>1.6798E-2</v>
      </c>
      <c r="AY305" s="61">
        <f t="shared" si="385"/>
        <v>2.7E-2</v>
      </c>
      <c r="AZ305" s="61">
        <f t="shared" si="385"/>
        <v>1.8092E-2</v>
      </c>
      <c r="BA305" s="61">
        <f t="shared" si="385"/>
        <v>2.1894E-2</v>
      </c>
      <c r="BB305" s="61">
        <f t="shared" si="385"/>
        <v>1.9684E-2</v>
      </c>
      <c r="BC305" s="61">
        <f t="shared" si="385"/>
        <v>2.4025999999999999E-2</v>
      </c>
      <c r="BD305" s="61">
        <f t="shared" si="385"/>
        <v>2.7E-2</v>
      </c>
      <c r="BE305" s="61">
        <f t="shared" si="385"/>
        <v>2.2815999999999999E-2</v>
      </c>
      <c r="BF305" s="61">
        <f t="shared" si="385"/>
        <v>2.6952E-2</v>
      </c>
      <c r="BG305" s="61">
        <f t="shared" si="385"/>
        <v>2.7E-2</v>
      </c>
      <c r="BH305" s="61">
        <f t="shared" si="385"/>
        <v>2.1419000000000001E-2</v>
      </c>
      <c r="BI305" s="61">
        <f t="shared" si="385"/>
        <v>8.4329999999999995E-3</v>
      </c>
      <c r="BJ305" s="61">
        <f t="shared" si="385"/>
        <v>2.3164000000000001E-2</v>
      </c>
      <c r="BK305" s="61">
        <f t="shared" si="385"/>
        <v>2.4459000000000002E-2</v>
      </c>
      <c r="BL305" s="61">
        <f t="shared" si="385"/>
        <v>2.7E-2</v>
      </c>
      <c r="BM305" s="61">
        <f t="shared" si="385"/>
        <v>2.0833999999999998E-2</v>
      </c>
      <c r="BN305" s="61">
        <f t="shared" si="385"/>
        <v>2.7E-2</v>
      </c>
      <c r="BO305" s="61">
        <f t="shared" ref="BO305:DZ305" si="386">+BO254</f>
        <v>1.5203E-2</v>
      </c>
      <c r="BP305" s="61">
        <f t="shared" si="386"/>
        <v>2.1701999999999999E-2</v>
      </c>
      <c r="BQ305" s="61">
        <f t="shared" si="386"/>
        <v>2.1759000000000001E-2</v>
      </c>
      <c r="BR305" s="61">
        <f t="shared" si="386"/>
        <v>4.7000000000000002E-3</v>
      </c>
      <c r="BS305" s="61">
        <f t="shared" si="386"/>
        <v>2.2309999999999999E-3</v>
      </c>
      <c r="BT305" s="61">
        <f t="shared" si="386"/>
        <v>4.0749999999999996E-3</v>
      </c>
      <c r="BU305" s="61">
        <f t="shared" si="386"/>
        <v>1.3811E-2</v>
      </c>
      <c r="BV305" s="61">
        <f t="shared" si="386"/>
        <v>1.1775000000000001E-2</v>
      </c>
      <c r="BW305" s="61">
        <f t="shared" si="386"/>
        <v>1.55E-2</v>
      </c>
      <c r="BX305" s="61">
        <f t="shared" si="386"/>
        <v>1.6598999999999999E-2</v>
      </c>
      <c r="BY305" s="61">
        <f t="shared" si="386"/>
        <v>2.3781E-2</v>
      </c>
      <c r="BZ305" s="61">
        <f t="shared" si="386"/>
        <v>2.6311999999999999E-2</v>
      </c>
      <c r="CA305" s="61">
        <f t="shared" si="386"/>
        <v>2.3040999999999999E-2</v>
      </c>
      <c r="CB305" s="61">
        <f t="shared" si="386"/>
        <v>2.6252000000000001E-2</v>
      </c>
      <c r="CC305" s="61">
        <f t="shared" si="386"/>
        <v>2.2199E-2</v>
      </c>
      <c r="CD305" s="61">
        <f t="shared" si="386"/>
        <v>1.9519999999999999E-2</v>
      </c>
      <c r="CE305" s="61">
        <f t="shared" si="386"/>
        <v>2.7E-2</v>
      </c>
      <c r="CF305" s="61">
        <f t="shared" si="386"/>
        <v>2.2463E-2</v>
      </c>
      <c r="CG305" s="61">
        <f t="shared" si="386"/>
        <v>2.7E-2</v>
      </c>
      <c r="CH305" s="61">
        <f t="shared" si="386"/>
        <v>2.2187999999999999E-2</v>
      </c>
      <c r="CI305" s="61">
        <f t="shared" si="386"/>
        <v>2.418E-2</v>
      </c>
      <c r="CJ305" s="61">
        <f t="shared" si="386"/>
        <v>2.3469E-2</v>
      </c>
      <c r="CK305" s="61">
        <f t="shared" si="386"/>
        <v>6.6010000000000001E-3</v>
      </c>
      <c r="CL305" s="61">
        <f t="shared" si="386"/>
        <v>8.2290000000000002E-3</v>
      </c>
      <c r="CM305" s="61">
        <f t="shared" si="386"/>
        <v>2.274E-3</v>
      </c>
      <c r="CN305" s="61">
        <f t="shared" si="386"/>
        <v>2.7E-2</v>
      </c>
      <c r="CO305" s="61">
        <f t="shared" si="386"/>
        <v>2.2360000000000001E-2</v>
      </c>
      <c r="CP305" s="61">
        <f t="shared" si="386"/>
        <v>2.0549000000000001E-2</v>
      </c>
      <c r="CQ305" s="61">
        <f t="shared" si="386"/>
        <v>1.2427000000000001E-2</v>
      </c>
      <c r="CR305" s="61">
        <f t="shared" si="386"/>
        <v>1.6800000000000001E-3</v>
      </c>
      <c r="CS305" s="61">
        <f t="shared" si="386"/>
        <v>2.2658000000000001E-2</v>
      </c>
      <c r="CT305" s="61">
        <f t="shared" si="386"/>
        <v>8.5199999999999998E-3</v>
      </c>
      <c r="CU305" s="61">
        <f t="shared" si="386"/>
        <v>1.9616000000000001E-2</v>
      </c>
      <c r="CV305" s="61">
        <f t="shared" si="386"/>
        <v>1.0978999999999999E-2</v>
      </c>
      <c r="CW305" s="61">
        <f t="shared" si="386"/>
        <v>2.4152E-2</v>
      </c>
      <c r="CX305" s="61">
        <f t="shared" si="386"/>
        <v>2.1824E-2</v>
      </c>
      <c r="CY305" s="61">
        <f t="shared" si="386"/>
        <v>2.7E-2</v>
      </c>
      <c r="CZ305" s="61">
        <f t="shared" si="386"/>
        <v>2.6651000000000001E-2</v>
      </c>
      <c r="DA305" s="61">
        <f t="shared" si="386"/>
        <v>2.7E-2</v>
      </c>
      <c r="DB305" s="61">
        <f t="shared" si="386"/>
        <v>2.7E-2</v>
      </c>
      <c r="DC305" s="61">
        <f t="shared" si="386"/>
        <v>1.7417999999999999E-2</v>
      </c>
      <c r="DD305" s="61">
        <f t="shared" si="386"/>
        <v>3.3790000000000001E-3</v>
      </c>
      <c r="DE305" s="61">
        <f t="shared" si="386"/>
        <v>1.145E-2</v>
      </c>
      <c r="DF305" s="61">
        <f t="shared" si="386"/>
        <v>2.4213999999999999E-2</v>
      </c>
      <c r="DG305" s="61">
        <f t="shared" si="386"/>
        <v>2.0452999999999999E-2</v>
      </c>
      <c r="DH305" s="61">
        <f t="shared" si="386"/>
        <v>2.0516E-2</v>
      </c>
      <c r="DI305" s="61">
        <f t="shared" si="386"/>
        <v>1.8845000000000001E-2</v>
      </c>
      <c r="DJ305" s="61">
        <f t="shared" si="386"/>
        <v>2.0882999999999999E-2</v>
      </c>
      <c r="DK305" s="61">
        <f t="shared" si="386"/>
        <v>1.5657999999999998E-2</v>
      </c>
      <c r="DL305" s="61">
        <f t="shared" si="386"/>
        <v>2.1967E-2</v>
      </c>
      <c r="DM305" s="61">
        <f t="shared" si="386"/>
        <v>1.9899E-2</v>
      </c>
      <c r="DN305" s="61">
        <f t="shared" si="386"/>
        <v>2.7E-2</v>
      </c>
      <c r="DO305" s="61">
        <f t="shared" si="386"/>
        <v>2.7E-2</v>
      </c>
      <c r="DP305" s="61">
        <f t="shared" si="386"/>
        <v>2.7E-2</v>
      </c>
      <c r="DQ305" s="61">
        <f t="shared" si="386"/>
        <v>2.5884999999999998E-2</v>
      </c>
      <c r="DR305" s="61">
        <f t="shared" si="386"/>
        <v>2.4417000000000001E-2</v>
      </c>
      <c r="DS305" s="61">
        <f t="shared" si="386"/>
        <v>2.5923999999999999E-2</v>
      </c>
      <c r="DT305" s="61">
        <f t="shared" si="386"/>
        <v>2.1728999999999998E-2</v>
      </c>
      <c r="DU305" s="61">
        <f t="shared" si="386"/>
        <v>2.7E-2</v>
      </c>
      <c r="DV305" s="61">
        <f t="shared" si="386"/>
        <v>2.7E-2</v>
      </c>
      <c r="DW305" s="61">
        <f t="shared" si="386"/>
        <v>2.1996999999999999E-2</v>
      </c>
      <c r="DX305" s="61">
        <f t="shared" si="386"/>
        <v>1.8931E-2</v>
      </c>
      <c r="DY305" s="61">
        <f t="shared" si="386"/>
        <v>1.2928E-2</v>
      </c>
      <c r="DZ305" s="61">
        <f t="shared" si="386"/>
        <v>1.7662000000000001E-2</v>
      </c>
      <c r="EA305" s="61">
        <f t="shared" ref="EA305:FU305" si="387">+EA254</f>
        <v>1.2173E-2</v>
      </c>
      <c r="EB305" s="61">
        <f t="shared" si="387"/>
        <v>2.7E-2</v>
      </c>
      <c r="EC305" s="61">
        <f t="shared" si="387"/>
        <v>2.6620999999999999E-2</v>
      </c>
      <c r="ED305" s="61">
        <f t="shared" si="387"/>
        <v>4.4120000000000001E-3</v>
      </c>
      <c r="EE305" s="61">
        <f t="shared" si="387"/>
        <v>2.7E-2</v>
      </c>
      <c r="EF305" s="61">
        <f t="shared" si="387"/>
        <v>1.9595000000000001E-2</v>
      </c>
      <c r="EG305" s="61">
        <f t="shared" si="387"/>
        <v>2.6536000000000001E-2</v>
      </c>
      <c r="EH305" s="61">
        <f t="shared" si="387"/>
        <v>2.5052999999999999E-2</v>
      </c>
      <c r="EI305" s="61">
        <f t="shared" si="387"/>
        <v>2.7E-2</v>
      </c>
      <c r="EJ305" s="61">
        <f t="shared" si="387"/>
        <v>2.7E-2</v>
      </c>
      <c r="EK305" s="61">
        <f t="shared" si="387"/>
        <v>5.5300000000000002E-3</v>
      </c>
      <c r="EL305" s="61">
        <f t="shared" si="387"/>
        <v>2.1159999999999998E-3</v>
      </c>
      <c r="EM305" s="61">
        <f t="shared" si="387"/>
        <v>1.6308E-2</v>
      </c>
      <c r="EN305" s="61">
        <f t="shared" si="387"/>
        <v>2.7E-2</v>
      </c>
      <c r="EO305" s="61">
        <f t="shared" si="387"/>
        <v>2.7E-2</v>
      </c>
      <c r="EP305" s="61">
        <f t="shared" si="387"/>
        <v>2.0586E-2</v>
      </c>
      <c r="EQ305" s="61">
        <f t="shared" si="387"/>
        <v>1.0265E-2</v>
      </c>
      <c r="ER305" s="61">
        <f t="shared" si="387"/>
        <v>2.1283E-2</v>
      </c>
      <c r="ES305" s="61">
        <f t="shared" si="387"/>
        <v>2.3557999999999999E-2</v>
      </c>
      <c r="ET305" s="61">
        <f t="shared" si="387"/>
        <v>2.7E-2</v>
      </c>
      <c r="EU305" s="61">
        <f t="shared" si="387"/>
        <v>2.7E-2</v>
      </c>
      <c r="EV305" s="61">
        <f t="shared" si="387"/>
        <v>1.0965000000000001E-2</v>
      </c>
      <c r="EW305" s="61">
        <f t="shared" si="387"/>
        <v>6.0530000000000002E-3</v>
      </c>
      <c r="EX305" s="61">
        <f t="shared" si="387"/>
        <v>3.9100000000000003E-3</v>
      </c>
      <c r="EY305" s="61">
        <f t="shared" si="387"/>
        <v>2.7E-2</v>
      </c>
      <c r="EZ305" s="61">
        <f t="shared" si="387"/>
        <v>2.2942000000000001E-2</v>
      </c>
      <c r="FA305" s="61">
        <f t="shared" si="387"/>
        <v>1.0666E-2</v>
      </c>
      <c r="FB305" s="61">
        <f t="shared" si="387"/>
        <v>1.1505E-2</v>
      </c>
      <c r="FC305" s="61">
        <f t="shared" si="387"/>
        <v>2.2550000000000001E-2</v>
      </c>
      <c r="FD305" s="61">
        <f t="shared" si="387"/>
        <v>2.4438000000000001E-2</v>
      </c>
      <c r="FE305" s="61">
        <f t="shared" si="387"/>
        <v>1.4180999999999999E-2</v>
      </c>
      <c r="FF305" s="61">
        <f t="shared" si="387"/>
        <v>2.7E-2</v>
      </c>
      <c r="FG305" s="61">
        <f t="shared" si="387"/>
        <v>2.7E-2</v>
      </c>
      <c r="FH305" s="61">
        <f t="shared" si="387"/>
        <v>1.9772000000000001E-2</v>
      </c>
      <c r="FI305" s="61">
        <f t="shared" si="387"/>
        <v>6.1999999999999998E-3</v>
      </c>
      <c r="FJ305" s="61">
        <f t="shared" si="387"/>
        <v>1.9438E-2</v>
      </c>
      <c r="FK305" s="61">
        <f t="shared" si="387"/>
        <v>1.0845E-2</v>
      </c>
      <c r="FL305" s="61">
        <f t="shared" si="387"/>
        <v>2.7E-2</v>
      </c>
      <c r="FM305" s="61">
        <f t="shared" si="387"/>
        <v>1.8414E-2</v>
      </c>
      <c r="FN305" s="61">
        <f t="shared" si="387"/>
        <v>2.7E-2</v>
      </c>
      <c r="FO305" s="61">
        <f t="shared" si="387"/>
        <v>8.3470000000000003E-3</v>
      </c>
      <c r="FP305" s="61">
        <f t="shared" si="387"/>
        <v>1.2142999999999999E-2</v>
      </c>
      <c r="FQ305" s="61">
        <f t="shared" si="387"/>
        <v>1.6879999999999999E-2</v>
      </c>
      <c r="FR305" s="61">
        <f t="shared" si="387"/>
        <v>1.1565000000000001E-2</v>
      </c>
      <c r="FS305" s="61">
        <f t="shared" si="387"/>
        <v>1.8298999999999999E-2</v>
      </c>
      <c r="FT305" s="61">
        <f t="shared" si="387"/>
        <v>4.9059999999999998E-3</v>
      </c>
      <c r="FU305" s="61">
        <f t="shared" si="387"/>
        <v>1.8345E-2</v>
      </c>
      <c r="FV305" s="61">
        <f>+FV254</f>
        <v>1.5032E-2</v>
      </c>
      <c r="FW305" s="61">
        <f>+FW254</f>
        <v>2.1498E-2</v>
      </c>
      <c r="FX305" s="61">
        <f>+FX254</f>
        <v>1.9675000000000002E-2</v>
      </c>
      <c r="FY305" s="61"/>
      <c r="FZ305" s="42"/>
      <c r="GA305" s="42"/>
      <c r="GB305" s="42"/>
      <c r="GC305" s="42"/>
      <c r="GD305" s="42"/>
      <c r="GE305" s="5"/>
      <c r="GF305" s="44"/>
      <c r="GG305" s="132"/>
      <c r="GH305" s="5"/>
      <c r="GI305" s="5"/>
      <c r="GJ305" s="5"/>
      <c r="GK305" s="5"/>
      <c r="GL305" s="5"/>
      <c r="GM305" s="5"/>
    </row>
    <row r="306" spans="1:195" x14ac:dyDescent="0.2">
      <c r="A306" s="3" t="s">
        <v>671</v>
      </c>
      <c r="B306" s="2" t="s">
        <v>672</v>
      </c>
      <c r="C306" s="61">
        <f t="shared" ref="C306:BN306" si="388">+C265</f>
        <v>0</v>
      </c>
      <c r="D306" s="61">
        <f t="shared" si="388"/>
        <v>0</v>
      </c>
      <c r="E306" s="61">
        <f t="shared" si="388"/>
        <v>0</v>
      </c>
      <c r="F306" s="61">
        <f t="shared" si="388"/>
        <v>0</v>
      </c>
      <c r="G306" s="61">
        <f t="shared" si="388"/>
        <v>0</v>
      </c>
      <c r="H306" s="61">
        <f t="shared" si="388"/>
        <v>0</v>
      </c>
      <c r="I306" s="61">
        <f t="shared" si="388"/>
        <v>0</v>
      </c>
      <c r="J306" s="61">
        <f t="shared" si="388"/>
        <v>0</v>
      </c>
      <c r="K306" s="61">
        <f t="shared" si="388"/>
        <v>0</v>
      </c>
      <c r="L306" s="61">
        <f t="shared" si="388"/>
        <v>0</v>
      </c>
      <c r="M306" s="61">
        <f t="shared" si="388"/>
        <v>0</v>
      </c>
      <c r="N306" s="61">
        <f t="shared" si="388"/>
        <v>0</v>
      </c>
      <c r="O306" s="61">
        <f t="shared" si="388"/>
        <v>0</v>
      </c>
      <c r="P306" s="61">
        <f t="shared" si="388"/>
        <v>0</v>
      </c>
      <c r="Q306" s="61">
        <f t="shared" si="388"/>
        <v>0</v>
      </c>
      <c r="R306" s="61">
        <f t="shared" si="388"/>
        <v>0</v>
      </c>
      <c r="S306" s="61">
        <f t="shared" si="388"/>
        <v>0</v>
      </c>
      <c r="T306" s="61">
        <f t="shared" si="388"/>
        <v>0</v>
      </c>
      <c r="U306" s="61">
        <f t="shared" si="388"/>
        <v>0</v>
      </c>
      <c r="V306" s="61">
        <f t="shared" si="388"/>
        <v>0</v>
      </c>
      <c r="W306" s="40">
        <f t="shared" si="388"/>
        <v>0</v>
      </c>
      <c r="X306" s="61">
        <f t="shared" si="388"/>
        <v>0</v>
      </c>
      <c r="Y306" s="61">
        <f t="shared" si="388"/>
        <v>0</v>
      </c>
      <c r="Z306" s="61">
        <f t="shared" si="388"/>
        <v>0</v>
      </c>
      <c r="AA306" s="61">
        <f t="shared" si="388"/>
        <v>0</v>
      </c>
      <c r="AB306" s="61">
        <f t="shared" si="388"/>
        <v>0</v>
      </c>
      <c r="AC306" s="61">
        <f t="shared" si="388"/>
        <v>0</v>
      </c>
      <c r="AD306" s="61">
        <f t="shared" si="388"/>
        <v>0</v>
      </c>
      <c r="AE306" s="61">
        <f t="shared" si="388"/>
        <v>0</v>
      </c>
      <c r="AF306" s="61">
        <f t="shared" si="388"/>
        <v>0</v>
      </c>
      <c r="AG306" s="61">
        <f t="shared" si="388"/>
        <v>6.3400000000000001E-4</v>
      </c>
      <c r="AH306" s="61">
        <f t="shared" si="388"/>
        <v>0</v>
      </c>
      <c r="AI306" s="61">
        <f t="shared" si="388"/>
        <v>0</v>
      </c>
      <c r="AJ306" s="61">
        <f t="shared" si="388"/>
        <v>0</v>
      </c>
      <c r="AK306" s="61">
        <f t="shared" si="388"/>
        <v>0</v>
      </c>
      <c r="AL306" s="61">
        <f t="shared" si="388"/>
        <v>0</v>
      </c>
      <c r="AM306" s="61">
        <f t="shared" si="388"/>
        <v>0</v>
      </c>
      <c r="AN306" s="61">
        <f t="shared" si="388"/>
        <v>0</v>
      </c>
      <c r="AO306" s="61">
        <f t="shared" si="388"/>
        <v>0</v>
      </c>
      <c r="AP306" s="61">
        <f t="shared" si="388"/>
        <v>0</v>
      </c>
      <c r="AQ306" s="61">
        <f t="shared" si="388"/>
        <v>0</v>
      </c>
      <c r="AR306" s="61">
        <f t="shared" si="388"/>
        <v>0</v>
      </c>
      <c r="AS306" s="61">
        <f t="shared" si="388"/>
        <v>0</v>
      </c>
      <c r="AT306" s="61">
        <f t="shared" si="388"/>
        <v>0</v>
      </c>
      <c r="AU306" s="61">
        <f t="shared" si="388"/>
        <v>0</v>
      </c>
      <c r="AV306" s="61">
        <f t="shared" si="388"/>
        <v>0</v>
      </c>
      <c r="AW306" s="61">
        <f t="shared" si="388"/>
        <v>0</v>
      </c>
      <c r="AX306" s="61">
        <f t="shared" si="388"/>
        <v>0</v>
      </c>
      <c r="AY306" s="61">
        <f t="shared" si="388"/>
        <v>0</v>
      </c>
      <c r="AZ306" s="61">
        <f t="shared" si="388"/>
        <v>0</v>
      </c>
      <c r="BA306" s="61">
        <f t="shared" si="388"/>
        <v>0</v>
      </c>
      <c r="BB306" s="61">
        <f t="shared" si="388"/>
        <v>0</v>
      </c>
      <c r="BC306" s="61">
        <f t="shared" si="388"/>
        <v>0</v>
      </c>
      <c r="BD306" s="61">
        <f t="shared" si="388"/>
        <v>0</v>
      </c>
      <c r="BE306" s="61">
        <f t="shared" si="388"/>
        <v>0</v>
      </c>
      <c r="BF306" s="61">
        <f t="shared" si="388"/>
        <v>0</v>
      </c>
      <c r="BG306" s="61">
        <f t="shared" si="388"/>
        <v>0</v>
      </c>
      <c r="BH306" s="61">
        <f t="shared" si="388"/>
        <v>0</v>
      </c>
      <c r="BI306" s="61">
        <f t="shared" si="388"/>
        <v>0</v>
      </c>
      <c r="BJ306" s="61">
        <f t="shared" si="388"/>
        <v>0</v>
      </c>
      <c r="BK306" s="61">
        <f t="shared" si="388"/>
        <v>0</v>
      </c>
      <c r="BL306" s="61">
        <f t="shared" si="388"/>
        <v>0</v>
      </c>
      <c r="BM306" s="61">
        <f t="shared" si="388"/>
        <v>0</v>
      </c>
      <c r="BN306" s="61">
        <f t="shared" si="388"/>
        <v>0</v>
      </c>
      <c r="BO306" s="61">
        <f t="shared" ref="BO306:DZ306" si="389">+BO265</f>
        <v>0</v>
      </c>
      <c r="BP306" s="61">
        <f t="shared" si="389"/>
        <v>0</v>
      </c>
      <c r="BQ306" s="61">
        <f t="shared" si="389"/>
        <v>0</v>
      </c>
      <c r="BR306" s="61">
        <f t="shared" si="389"/>
        <v>0</v>
      </c>
      <c r="BS306" s="61">
        <f t="shared" si="389"/>
        <v>0</v>
      </c>
      <c r="BT306" s="61">
        <f t="shared" si="389"/>
        <v>0</v>
      </c>
      <c r="BU306" s="61">
        <f t="shared" si="389"/>
        <v>0</v>
      </c>
      <c r="BV306" s="61">
        <f t="shared" si="389"/>
        <v>0</v>
      </c>
      <c r="BW306" s="61">
        <f t="shared" si="389"/>
        <v>0</v>
      </c>
      <c r="BX306" s="61">
        <f t="shared" si="389"/>
        <v>0</v>
      </c>
      <c r="BY306" s="61">
        <f t="shared" si="389"/>
        <v>0</v>
      </c>
      <c r="BZ306" s="61">
        <f t="shared" si="389"/>
        <v>0</v>
      </c>
      <c r="CA306" s="61">
        <f t="shared" si="389"/>
        <v>0</v>
      </c>
      <c r="CB306" s="61">
        <f t="shared" si="389"/>
        <v>0</v>
      </c>
      <c r="CC306" s="61">
        <f t="shared" si="389"/>
        <v>0</v>
      </c>
      <c r="CD306" s="61">
        <f t="shared" si="389"/>
        <v>0</v>
      </c>
      <c r="CE306" s="61">
        <f t="shared" si="389"/>
        <v>0</v>
      </c>
      <c r="CF306" s="61">
        <f t="shared" si="389"/>
        <v>0</v>
      </c>
      <c r="CG306" s="61">
        <f t="shared" si="389"/>
        <v>0</v>
      </c>
      <c r="CH306" s="61">
        <f t="shared" si="389"/>
        <v>0</v>
      </c>
      <c r="CI306" s="61">
        <f t="shared" si="389"/>
        <v>0</v>
      </c>
      <c r="CJ306" s="61">
        <f t="shared" si="389"/>
        <v>0</v>
      </c>
      <c r="CK306" s="61">
        <f t="shared" si="389"/>
        <v>0</v>
      </c>
      <c r="CL306" s="61">
        <f t="shared" si="389"/>
        <v>0</v>
      </c>
      <c r="CM306" s="61">
        <f t="shared" si="389"/>
        <v>0</v>
      </c>
      <c r="CN306" s="61">
        <f t="shared" si="389"/>
        <v>0</v>
      </c>
      <c r="CO306" s="61">
        <f t="shared" si="389"/>
        <v>0</v>
      </c>
      <c r="CP306" s="61">
        <f t="shared" si="389"/>
        <v>0</v>
      </c>
      <c r="CQ306" s="61">
        <f t="shared" si="389"/>
        <v>0</v>
      </c>
      <c r="CR306" s="61">
        <f t="shared" si="389"/>
        <v>0</v>
      </c>
      <c r="CS306" s="61">
        <f t="shared" si="389"/>
        <v>0</v>
      </c>
      <c r="CT306" s="61">
        <f t="shared" si="389"/>
        <v>0</v>
      </c>
      <c r="CU306" s="61">
        <f t="shared" si="389"/>
        <v>0</v>
      </c>
      <c r="CV306" s="61">
        <f t="shared" si="389"/>
        <v>0</v>
      </c>
      <c r="CW306" s="61">
        <f t="shared" si="389"/>
        <v>0</v>
      </c>
      <c r="CX306" s="61">
        <f t="shared" si="389"/>
        <v>0</v>
      </c>
      <c r="CY306" s="61">
        <f t="shared" si="389"/>
        <v>0</v>
      </c>
      <c r="CZ306" s="61">
        <f t="shared" si="389"/>
        <v>0</v>
      </c>
      <c r="DA306" s="61">
        <f t="shared" si="389"/>
        <v>0</v>
      </c>
      <c r="DB306" s="61">
        <f t="shared" si="389"/>
        <v>0</v>
      </c>
      <c r="DC306" s="61">
        <f t="shared" si="389"/>
        <v>0</v>
      </c>
      <c r="DD306" s="61">
        <f t="shared" si="389"/>
        <v>5.1E-5</v>
      </c>
      <c r="DE306" s="61">
        <f t="shared" si="389"/>
        <v>0</v>
      </c>
      <c r="DF306" s="61">
        <f t="shared" si="389"/>
        <v>0</v>
      </c>
      <c r="DG306" s="61">
        <f t="shared" si="389"/>
        <v>0</v>
      </c>
      <c r="DH306" s="61">
        <f t="shared" si="389"/>
        <v>0</v>
      </c>
      <c r="DI306" s="61">
        <f t="shared" si="389"/>
        <v>0</v>
      </c>
      <c r="DJ306" s="61">
        <f t="shared" si="389"/>
        <v>0</v>
      </c>
      <c r="DK306" s="61">
        <f t="shared" si="389"/>
        <v>0</v>
      </c>
      <c r="DL306" s="61">
        <f t="shared" si="389"/>
        <v>0</v>
      </c>
      <c r="DM306" s="61">
        <f t="shared" si="389"/>
        <v>0</v>
      </c>
      <c r="DN306" s="61">
        <f t="shared" si="389"/>
        <v>0</v>
      </c>
      <c r="DO306" s="61">
        <f t="shared" si="389"/>
        <v>0</v>
      </c>
      <c r="DP306" s="61">
        <f t="shared" si="389"/>
        <v>0</v>
      </c>
      <c r="DQ306" s="61">
        <f t="shared" si="389"/>
        <v>0</v>
      </c>
      <c r="DR306" s="61">
        <f t="shared" si="389"/>
        <v>0</v>
      </c>
      <c r="DS306" s="61">
        <f t="shared" si="389"/>
        <v>0</v>
      </c>
      <c r="DT306" s="61">
        <f t="shared" si="389"/>
        <v>0</v>
      </c>
      <c r="DU306" s="61">
        <f t="shared" si="389"/>
        <v>0</v>
      </c>
      <c r="DV306" s="61">
        <f t="shared" si="389"/>
        <v>0</v>
      </c>
      <c r="DW306" s="61">
        <f t="shared" si="389"/>
        <v>0</v>
      </c>
      <c r="DX306" s="61">
        <f t="shared" si="389"/>
        <v>0</v>
      </c>
      <c r="DY306" s="61">
        <f t="shared" si="389"/>
        <v>0</v>
      </c>
      <c r="DZ306" s="61">
        <f t="shared" si="389"/>
        <v>0</v>
      </c>
      <c r="EA306" s="61">
        <f t="shared" ref="EA306:FU306" si="390">+EA265</f>
        <v>0</v>
      </c>
      <c r="EB306" s="61">
        <f t="shared" si="390"/>
        <v>0</v>
      </c>
      <c r="EC306" s="61">
        <f t="shared" si="390"/>
        <v>0</v>
      </c>
      <c r="ED306" s="61">
        <f t="shared" si="390"/>
        <v>0</v>
      </c>
      <c r="EE306" s="61">
        <f t="shared" si="390"/>
        <v>0</v>
      </c>
      <c r="EF306" s="61">
        <f t="shared" si="390"/>
        <v>0</v>
      </c>
      <c r="EG306" s="61">
        <f t="shared" si="390"/>
        <v>0</v>
      </c>
      <c r="EH306" s="61">
        <f t="shared" si="390"/>
        <v>0</v>
      </c>
      <c r="EI306" s="61">
        <f t="shared" si="390"/>
        <v>0</v>
      </c>
      <c r="EJ306" s="61">
        <f t="shared" si="390"/>
        <v>0</v>
      </c>
      <c r="EK306" s="61">
        <f t="shared" si="390"/>
        <v>2.3699999999999999E-4</v>
      </c>
      <c r="EL306" s="61">
        <f t="shared" si="390"/>
        <v>0</v>
      </c>
      <c r="EM306" s="61">
        <f t="shared" si="390"/>
        <v>0</v>
      </c>
      <c r="EN306" s="61">
        <f t="shared" si="390"/>
        <v>0</v>
      </c>
      <c r="EO306" s="61">
        <f t="shared" si="390"/>
        <v>0</v>
      </c>
      <c r="EP306" s="61">
        <f t="shared" si="390"/>
        <v>0</v>
      </c>
      <c r="EQ306" s="61">
        <f t="shared" si="390"/>
        <v>0</v>
      </c>
      <c r="ER306" s="61">
        <f t="shared" si="390"/>
        <v>0</v>
      </c>
      <c r="ES306" s="61">
        <f t="shared" si="390"/>
        <v>0</v>
      </c>
      <c r="ET306" s="61">
        <f t="shared" si="390"/>
        <v>0</v>
      </c>
      <c r="EU306" s="61">
        <f t="shared" si="390"/>
        <v>0</v>
      </c>
      <c r="EV306" s="61">
        <f t="shared" si="390"/>
        <v>0</v>
      </c>
      <c r="EW306" s="61">
        <f t="shared" si="390"/>
        <v>0</v>
      </c>
      <c r="EX306" s="61">
        <f t="shared" si="390"/>
        <v>0</v>
      </c>
      <c r="EY306" s="61">
        <f t="shared" si="390"/>
        <v>0</v>
      </c>
      <c r="EZ306" s="61">
        <f t="shared" si="390"/>
        <v>0</v>
      </c>
      <c r="FA306" s="61">
        <f t="shared" si="390"/>
        <v>0</v>
      </c>
      <c r="FB306" s="61">
        <f t="shared" si="390"/>
        <v>0</v>
      </c>
      <c r="FC306" s="61">
        <f t="shared" si="390"/>
        <v>0</v>
      </c>
      <c r="FD306" s="61">
        <f t="shared" si="390"/>
        <v>0</v>
      </c>
      <c r="FE306" s="61">
        <f t="shared" si="390"/>
        <v>0</v>
      </c>
      <c r="FF306" s="61">
        <f t="shared" si="390"/>
        <v>0</v>
      </c>
      <c r="FG306" s="61">
        <f t="shared" si="390"/>
        <v>0</v>
      </c>
      <c r="FH306" s="61">
        <f t="shared" si="390"/>
        <v>0</v>
      </c>
      <c r="FI306" s="61">
        <f t="shared" si="390"/>
        <v>0</v>
      </c>
      <c r="FJ306" s="61">
        <f t="shared" si="390"/>
        <v>0</v>
      </c>
      <c r="FK306" s="61">
        <f t="shared" si="390"/>
        <v>0</v>
      </c>
      <c r="FL306" s="61">
        <f t="shared" si="390"/>
        <v>0</v>
      </c>
      <c r="FM306" s="61">
        <f t="shared" si="390"/>
        <v>0</v>
      </c>
      <c r="FN306" s="61">
        <f t="shared" si="390"/>
        <v>0</v>
      </c>
      <c r="FO306" s="61">
        <f t="shared" si="390"/>
        <v>0</v>
      </c>
      <c r="FP306" s="61">
        <f t="shared" si="390"/>
        <v>0</v>
      </c>
      <c r="FQ306" s="61">
        <f t="shared" si="390"/>
        <v>0</v>
      </c>
      <c r="FR306" s="61">
        <f t="shared" si="390"/>
        <v>0</v>
      </c>
      <c r="FS306" s="61">
        <f t="shared" si="390"/>
        <v>0</v>
      </c>
      <c r="FT306" s="61">
        <f t="shared" si="390"/>
        <v>2.7799999999999998E-4</v>
      </c>
      <c r="FU306" s="61">
        <f t="shared" si="390"/>
        <v>0</v>
      </c>
      <c r="FV306" s="61">
        <f>+FV265</f>
        <v>0</v>
      </c>
      <c r="FW306" s="61">
        <f>+FW265</f>
        <v>0</v>
      </c>
      <c r="FX306" s="61">
        <f>+FX265</f>
        <v>0</v>
      </c>
      <c r="FY306" s="61"/>
      <c r="FZ306" s="42"/>
      <c r="GA306" s="42"/>
      <c r="GB306" s="42"/>
      <c r="GC306" s="42"/>
      <c r="GD306" s="42"/>
      <c r="GE306" s="5"/>
      <c r="GF306" s="5"/>
      <c r="GG306" s="132"/>
      <c r="GH306" s="5"/>
      <c r="GI306" s="5"/>
      <c r="GJ306" s="5"/>
      <c r="GK306" s="5"/>
      <c r="GL306" s="5"/>
      <c r="GM306" s="5"/>
    </row>
    <row r="307" spans="1:195" x14ac:dyDescent="0.2">
      <c r="A307" s="3" t="s">
        <v>673</v>
      </c>
      <c r="B307" s="2" t="s">
        <v>674</v>
      </c>
      <c r="C307" s="61">
        <f t="shared" ref="C307:BN307" si="391">ROUND((C76/C42),6)</f>
        <v>4.73E-4</v>
      </c>
      <c r="D307" s="61">
        <f t="shared" si="391"/>
        <v>0</v>
      </c>
      <c r="E307" s="61">
        <f t="shared" si="391"/>
        <v>0</v>
      </c>
      <c r="F307" s="61">
        <f t="shared" si="391"/>
        <v>0</v>
      </c>
      <c r="G307" s="61">
        <f t="shared" si="391"/>
        <v>0</v>
      </c>
      <c r="H307" s="61">
        <f t="shared" si="391"/>
        <v>0</v>
      </c>
      <c r="I307" s="61">
        <f t="shared" si="391"/>
        <v>9.8200000000000002E-4</v>
      </c>
      <c r="J307" s="61">
        <f t="shared" si="391"/>
        <v>0</v>
      </c>
      <c r="K307" s="61">
        <f t="shared" si="391"/>
        <v>0</v>
      </c>
      <c r="L307" s="61">
        <f t="shared" si="391"/>
        <v>0</v>
      </c>
      <c r="M307" s="61">
        <f t="shared" si="391"/>
        <v>0</v>
      </c>
      <c r="N307" s="61">
        <f t="shared" si="391"/>
        <v>1.505E-3</v>
      </c>
      <c r="O307" s="61">
        <f t="shared" si="391"/>
        <v>1.815E-3</v>
      </c>
      <c r="P307" s="61">
        <f t="shared" si="391"/>
        <v>2.6400000000000002E-4</v>
      </c>
      <c r="Q307" s="61">
        <f t="shared" si="391"/>
        <v>0</v>
      </c>
      <c r="R307" s="61">
        <f t="shared" si="391"/>
        <v>0</v>
      </c>
      <c r="S307" s="61">
        <f t="shared" si="391"/>
        <v>0</v>
      </c>
      <c r="T307" s="61">
        <f t="shared" si="391"/>
        <v>0</v>
      </c>
      <c r="U307" s="61">
        <f t="shared" si="391"/>
        <v>0</v>
      </c>
      <c r="V307" s="61">
        <f t="shared" si="391"/>
        <v>0</v>
      </c>
      <c r="W307" s="40">
        <f t="shared" si="391"/>
        <v>0</v>
      </c>
      <c r="X307" s="61">
        <f t="shared" si="391"/>
        <v>3.9899999999999999E-4</v>
      </c>
      <c r="Y307" s="61">
        <f t="shared" si="391"/>
        <v>0</v>
      </c>
      <c r="Z307" s="61">
        <f t="shared" si="391"/>
        <v>6.6689999999999996E-3</v>
      </c>
      <c r="AA307" s="61">
        <f t="shared" si="391"/>
        <v>0</v>
      </c>
      <c r="AB307" s="61">
        <f t="shared" si="391"/>
        <v>0</v>
      </c>
      <c r="AC307" s="61">
        <f t="shared" si="391"/>
        <v>0</v>
      </c>
      <c r="AD307" s="61">
        <f t="shared" si="391"/>
        <v>0</v>
      </c>
      <c r="AE307" s="61">
        <f t="shared" si="391"/>
        <v>1.2780000000000001E-3</v>
      </c>
      <c r="AF307" s="61">
        <f t="shared" si="391"/>
        <v>0</v>
      </c>
      <c r="AG307" s="61">
        <f t="shared" si="391"/>
        <v>0</v>
      </c>
      <c r="AH307" s="61">
        <f t="shared" si="391"/>
        <v>7.1840000000000003E-3</v>
      </c>
      <c r="AI307" s="61">
        <f t="shared" si="391"/>
        <v>0</v>
      </c>
      <c r="AJ307" s="61">
        <f t="shared" si="391"/>
        <v>0</v>
      </c>
      <c r="AK307" s="61">
        <f t="shared" si="391"/>
        <v>0</v>
      </c>
      <c r="AL307" s="61">
        <f t="shared" si="391"/>
        <v>0</v>
      </c>
      <c r="AM307" s="61">
        <f t="shared" si="391"/>
        <v>0</v>
      </c>
      <c r="AN307" s="61">
        <f t="shared" si="391"/>
        <v>0</v>
      </c>
      <c r="AO307" s="61">
        <f t="shared" si="391"/>
        <v>0</v>
      </c>
      <c r="AP307" s="61">
        <f t="shared" si="391"/>
        <v>0</v>
      </c>
      <c r="AQ307" s="61">
        <f t="shared" si="391"/>
        <v>0</v>
      </c>
      <c r="AR307" s="61">
        <f t="shared" si="391"/>
        <v>0</v>
      </c>
      <c r="AS307" s="61">
        <f t="shared" si="391"/>
        <v>8.4000000000000003E-4</v>
      </c>
      <c r="AT307" s="61">
        <f t="shared" si="391"/>
        <v>0</v>
      </c>
      <c r="AU307" s="61">
        <f t="shared" si="391"/>
        <v>0</v>
      </c>
      <c r="AV307" s="61">
        <f t="shared" si="391"/>
        <v>0</v>
      </c>
      <c r="AW307" s="61">
        <f t="shared" si="391"/>
        <v>0</v>
      </c>
      <c r="AX307" s="61">
        <f t="shared" si="391"/>
        <v>0</v>
      </c>
      <c r="AY307" s="61">
        <f t="shared" si="391"/>
        <v>0</v>
      </c>
      <c r="AZ307" s="61">
        <f t="shared" si="391"/>
        <v>0</v>
      </c>
      <c r="BA307" s="61">
        <f t="shared" si="391"/>
        <v>0</v>
      </c>
      <c r="BB307" s="61">
        <f t="shared" si="391"/>
        <v>0</v>
      </c>
      <c r="BC307" s="61">
        <f t="shared" si="391"/>
        <v>0</v>
      </c>
      <c r="BD307" s="61">
        <f t="shared" si="391"/>
        <v>0</v>
      </c>
      <c r="BE307" s="61">
        <f t="shared" si="391"/>
        <v>0</v>
      </c>
      <c r="BF307" s="61">
        <f t="shared" si="391"/>
        <v>0</v>
      </c>
      <c r="BG307" s="61">
        <f t="shared" si="391"/>
        <v>0</v>
      </c>
      <c r="BH307" s="61">
        <f t="shared" si="391"/>
        <v>0</v>
      </c>
      <c r="BI307" s="61">
        <f t="shared" si="391"/>
        <v>0</v>
      </c>
      <c r="BJ307" s="61">
        <f t="shared" si="391"/>
        <v>0</v>
      </c>
      <c r="BK307" s="61">
        <f t="shared" si="391"/>
        <v>0</v>
      </c>
      <c r="BL307" s="61">
        <f t="shared" si="391"/>
        <v>0</v>
      </c>
      <c r="BM307" s="61">
        <f t="shared" si="391"/>
        <v>2.8410000000000002E-3</v>
      </c>
      <c r="BN307" s="61">
        <f t="shared" si="391"/>
        <v>0</v>
      </c>
      <c r="BO307" s="61">
        <f t="shared" ref="BO307:DZ307" si="392">ROUND((BO76/BO42),6)</f>
        <v>0</v>
      </c>
      <c r="BP307" s="61">
        <f t="shared" si="392"/>
        <v>0</v>
      </c>
      <c r="BQ307" s="61">
        <f t="shared" si="392"/>
        <v>0</v>
      </c>
      <c r="BR307" s="61">
        <f t="shared" si="392"/>
        <v>0</v>
      </c>
      <c r="BS307" s="61">
        <f t="shared" si="392"/>
        <v>0</v>
      </c>
      <c r="BT307" s="61">
        <f t="shared" si="392"/>
        <v>0</v>
      </c>
      <c r="BU307" s="61">
        <f t="shared" si="392"/>
        <v>0</v>
      </c>
      <c r="BV307" s="61">
        <f t="shared" si="392"/>
        <v>1.374E-3</v>
      </c>
      <c r="BW307" s="61">
        <f t="shared" si="392"/>
        <v>0</v>
      </c>
      <c r="BX307" s="61">
        <f t="shared" si="392"/>
        <v>0</v>
      </c>
      <c r="BY307" s="61">
        <f t="shared" si="392"/>
        <v>0</v>
      </c>
      <c r="BZ307" s="61">
        <f t="shared" si="392"/>
        <v>0</v>
      </c>
      <c r="CA307" s="61">
        <f t="shared" si="392"/>
        <v>0</v>
      </c>
      <c r="CB307" s="61">
        <f t="shared" si="392"/>
        <v>0</v>
      </c>
      <c r="CC307" s="61">
        <f t="shared" si="392"/>
        <v>0</v>
      </c>
      <c r="CD307" s="61">
        <f t="shared" si="392"/>
        <v>3.2850000000000002E-3</v>
      </c>
      <c r="CE307" s="61">
        <f t="shared" si="392"/>
        <v>0</v>
      </c>
      <c r="CF307" s="61">
        <f t="shared" si="392"/>
        <v>9.5519999999999997E-3</v>
      </c>
      <c r="CG307" s="61">
        <f t="shared" si="392"/>
        <v>0</v>
      </c>
      <c r="CH307" s="61">
        <f t="shared" si="392"/>
        <v>0</v>
      </c>
      <c r="CI307" s="61">
        <f t="shared" si="392"/>
        <v>0</v>
      </c>
      <c r="CJ307" s="61">
        <f t="shared" si="392"/>
        <v>0</v>
      </c>
      <c r="CK307" s="61">
        <f t="shared" si="392"/>
        <v>1.755E-3</v>
      </c>
      <c r="CL307" s="61">
        <f t="shared" si="392"/>
        <v>1.1900000000000001E-4</v>
      </c>
      <c r="CM307" s="61">
        <f t="shared" si="392"/>
        <v>0</v>
      </c>
      <c r="CN307" s="61">
        <f t="shared" si="392"/>
        <v>0</v>
      </c>
      <c r="CO307" s="61">
        <f t="shared" si="392"/>
        <v>0</v>
      </c>
      <c r="CP307" s="61">
        <f t="shared" si="392"/>
        <v>0</v>
      </c>
      <c r="CQ307" s="61">
        <f t="shared" si="392"/>
        <v>0</v>
      </c>
      <c r="CR307" s="61">
        <f t="shared" si="392"/>
        <v>3.2400000000000001E-4</v>
      </c>
      <c r="CS307" s="61">
        <f t="shared" si="392"/>
        <v>0</v>
      </c>
      <c r="CT307" s="61">
        <f t="shared" si="392"/>
        <v>7.3499999999999998E-4</v>
      </c>
      <c r="CU307" s="61">
        <f t="shared" si="392"/>
        <v>0</v>
      </c>
      <c r="CV307" s="61">
        <f t="shared" si="392"/>
        <v>2.0860000000000002E-3</v>
      </c>
      <c r="CW307" s="61">
        <f t="shared" si="392"/>
        <v>0</v>
      </c>
      <c r="CX307" s="61">
        <f t="shared" si="392"/>
        <v>0</v>
      </c>
      <c r="CY307" s="61">
        <f t="shared" si="392"/>
        <v>0</v>
      </c>
      <c r="CZ307" s="61">
        <f t="shared" si="392"/>
        <v>0</v>
      </c>
      <c r="DA307" s="61">
        <f t="shared" si="392"/>
        <v>2.0460000000000001E-3</v>
      </c>
      <c r="DB307" s="61">
        <f t="shared" si="392"/>
        <v>0</v>
      </c>
      <c r="DC307" s="61">
        <f t="shared" si="392"/>
        <v>5.6400000000000005E-4</v>
      </c>
      <c r="DD307" s="61">
        <f t="shared" si="392"/>
        <v>1.1E-5</v>
      </c>
      <c r="DE307" s="61">
        <f t="shared" si="392"/>
        <v>0</v>
      </c>
      <c r="DF307" s="61">
        <f t="shared" si="392"/>
        <v>0</v>
      </c>
      <c r="DG307" s="61">
        <f t="shared" si="392"/>
        <v>0</v>
      </c>
      <c r="DH307" s="61">
        <f t="shared" si="392"/>
        <v>5.7700000000000004E-4</v>
      </c>
      <c r="DI307" s="61">
        <f t="shared" si="392"/>
        <v>0</v>
      </c>
      <c r="DJ307" s="61">
        <f t="shared" si="392"/>
        <v>0</v>
      </c>
      <c r="DK307" s="61">
        <f t="shared" si="392"/>
        <v>0</v>
      </c>
      <c r="DL307" s="61">
        <f t="shared" si="392"/>
        <v>0</v>
      </c>
      <c r="DM307" s="61">
        <f t="shared" si="392"/>
        <v>0</v>
      </c>
      <c r="DN307" s="61">
        <f t="shared" si="392"/>
        <v>0</v>
      </c>
      <c r="DO307" s="61">
        <f t="shared" si="392"/>
        <v>0</v>
      </c>
      <c r="DP307" s="61">
        <f t="shared" si="392"/>
        <v>6.8099999999999996E-4</v>
      </c>
      <c r="DQ307" s="61">
        <f t="shared" si="392"/>
        <v>0</v>
      </c>
      <c r="DR307" s="61">
        <f t="shared" si="392"/>
        <v>0</v>
      </c>
      <c r="DS307" s="61">
        <f t="shared" si="392"/>
        <v>0</v>
      </c>
      <c r="DT307" s="61">
        <f t="shared" si="392"/>
        <v>0</v>
      </c>
      <c r="DU307" s="61">
        <f t="shared" si="392"/>
        <v>0</v>
      </c>
      <c r="DV307" s="61">
        <f t="shared" si="392"/>
        <v>0</v>
      </c>
      <c r="DW307" s="61">
        <f t="shared" si="392"/>
        <v>0</v>
      </c>
      <c r="DX307" s="61">
        <f t="shared" si="392"/>
        <v>0</v>
      </c>
      <c r="DY307" s="61">
        <f t="shared" si="392"/>
        <v>0</v>
      </c>
      <c r="DZ307" s="61">
        <f t="shared" si="392"/>
        <v>0</v>
      </c>
      <c r="EA307" s="61">
        <f t="shared" ref="EA307:FX307" si="393">ROUND((EA76/EA42),6)</f>
        <v>1.683E-3</v>
      </c>
      <c r="EB307" s="61">
        <f t="shared" si="393"/>
        <v>0</v>
      </c>
      <c r="EC307" s="61">
        <f t="shared" si="393"/>
        <v>0</v>
      </c>
      <c r="ED307" s="61">
        <f t="shared" si="393"/>
        <v>2.7900000000000001E-4</v>
      </c>
      <c r="EE307" s="61">
        <f t="shared" si="393"/>
        <v>0</v>
      </c>
      <c r="EF307" s="61">
        <f t="shared" si="393"/>
        <v>0</v>
      </c>
      <c r="EG307" s="61">
        <f t="shared" si="393"/>
        <v>0</v>
      </c>
      <c r="EH307" s="61">
        <f t="shared" si="393"/>
        <v>0</v>
      </c>
      <c r="EI307" s="61">
        <f t="shared" si="393"/>
        <v>0</v>
      </c>
      <c r="EJ307" s="61">
        <f t="shared" si="393"/>
        <v>0</v>
      </c>
      <c r="EK307" s="61">
        <f t="shared" si="393"/>
        <v>0</v>
      </c>
      <c r="EL307" s="61">
        <f t="shared" si="393"/>
        <v>1.4059999999999999E-3</v>
      </c>
      <c r="EM307" s="61">
        <f t="shared" si="393"/>
        <v>0</v>
      </c>
      <c r="EN307" s="61">
        <f t="shared" si="393"/>
        <v>0</v>
      </c>
      <c r="EO307" s="61">
        <f t="shared" si="393"/>
        <v>0</v>
      </c>
      <c r="EP307" s="61">
        <f t="shared" si="393"/>
        <v>0</v>
      </c>
      <c r="EQ307" s="61">
        <f t="shared" si="393"/>
        <v>1.204E-3</v>
      </c>
      <c r="ER307" s="61">
        <f t="shared" si="393"/>
        <v>0</v>
      </c>
      <c r="ES307" s="61">
        <f t="shared" si="393"/>
        <v>0</v>
      </c>
      <c r="ET307" s="61">
        <f t="shared" si="393"/>
        <v>0</v>
      </c>
      <c r="EU307" s="61">
        <f t="shared" si="393"/>
        <v>0</v>
      </c>
      <c r="EV307" s="61">
        <f t="shared" si="393"/>
        <v>4.1399999999999998E-4</v>
      </c>
      <c r="EW307" s="61">
        <f t="shared" si="393"/>
        <v>0</v>
      </c>
      <c r="EX307" s="61">
        <f t="shared" si="393"/>
        <v>0</v>
      </c>
      <c r="EY307" s="61">
        <f t="shared" si="393"/>
        <v>0</v>
      </c>
      <c r="EZ307" s="61">
        <f t="shared" si="393"/>
        <v>3.0409999999999999E-3</v>
      </c>
      <c r="FA307" s="61">
        <f t="shared" si="393"/>
        <v>9.2500000000000004E-4</v>
      </c>
      <c r="FB307" s="61">
        <f t="shared" si="393"/>
        <v>0</v>
      </c>
      <c r="FC307" s="61">
        <f t="shared" si="393"/>
        <v>0</v>
      </c>
      <c r="FD307" s="61">
        <f t="shared" si="393"/>
        <v>0</v>
      </c>
      <c r="FE307" s="61">
        <f t="shared" si="393"/>
        <v>2.2000000000000001E-4</v>
      </c>
      <c r="FF307" s="61">
        <f t="shared" si="393"/>
        <v>0</v>
      </c>
      <c r="FG307" s="61">
        <f t="shared" si="393"/>
        <v>0</v>
      </c>
      <c r="FH307" s="61">
        <f t="shared" si="393"/>
        <v>3.0400000000000002E-3</v>
      </c>
      <c r="FI307" s="61">
        <f t="shared" si="393"/>
        <v>0</v>
      </c>
      <c r="FJ307" s="61">
        <f t="shared" si="393"/>
        <v>0</v>
      </c>
      <c r="FK307" s="61">
        <f t="shared" si="393"/>
        <v>9.1000000000000003E-5</v>
      </c>
      <c r="FL307" s="61">
        <f t="shared" si="393"/>
        <v>0</v>
      </c>
      <c r="FM307" s="61">
        <f t="shared" si="393"/>
        <v>0</v>
      </c>
      <c r="FN307" s="61">
        <f t="shared" si="393"/>
        <v>0</v>
      </c>
      <c r="FO307" s="61">
        <f t="shared" si="393"/>
        <v>0</v>
      </c>
      <c r="FP307" s="61">
        <f t="shared" si="393"/>
        <v>0</v>
      </c>
      <c r="FQ307" s="61">
        <f t="shared" si="393"/>
        <v>0</v>
      </c>
      <c r="FR307" s="61">
        <f t="shared" si="393"/>
        <v>0</v>
      </c>
      <c r="FS307" s="61">
        <f t="shared" si="393"/>
        <v>0</v>
      </c>
      <c r="FT307" s="61">
        <f t="shared" si="393"/>
        <v>0</v>
      </c>
      <c r="FU307" s="61">
        <f t="shared" si="393"/>
        <v>0</v>
      </c>
      <c r="FV307" s="61">
        <f t="shared" si="393"/>
        <v>0</v>
      </c>
      <c r="FW307" s="61">
        <f t="shared" si="393"/>
        <v>0</v>
      </c>
      <c r="FX307" s="61">
        <f t="shared" si="393"/>
        <v>0</v>
      </c>
      <c r="FY307" s="61"/>
      <c r="FZ307" s="42"/>
      <c r="GA307" s="42"/>
      <c r="GB307" s="42"/>
      <c r="GC307" s="42"/>
      <c r="GD307" s="42"/>
      <c r="GE307" s="5"/>
      <c r="GF307" s="5"/>
      <c r="GG307" s="132"/>
      <c r="GH307" s="5"/>
      <c r="GI307" s="5"/>
      <c r="GJ307" s="5"/>
      <c r="GK307" s="5"/>
      <c r="GL307" s="5"/>
      <c r="GM307" s="5"/>
    </row>
    <row r="308" spans="1:195" x14ac:dyDescent="0.2">
      <c r="A308" s="44"/>
      <c r="B308" s="2" t="s">
        <v>675</v>
      </c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40"/>
      <c r="X308" s="61"/>
      <c r="Y308" s="61"/>
      <c r="Z308" s="61"/>
      <c r="AA308" s="61"/>
      <c r="AB308" s="61"/>
      <c r="AC308" s="61"/>
      <c r="AD308" s="61"/>
      <c r="AE308" s="61"/>
      <c r="AF308" s="61"/>
      <c r="AG308" s="61"/>
      <c r="AH308" s="61"/>
      <c r="AI308" s="61"/>
      <c r="AJ308" s="61"/>
      <c r="AK308" s="61"/>
      <c r="AL308" s="61"/>
      <c r="AM308" s="61"/>
      <c r="AN308" s="61"/>
      <c r="AO308" s="61"/>
      <c r="AP308" s="61"/>
      <c r="AQ308" s="61"/>
      <c r="AR308" s="61"/>
      <c r="AS308" s="61"/>
      <c r="AT308" s="61"/>
      <c r="AU308" s="61"/>
      <c r="AV308" s="61"/>
      <c r="AW308" s="61"/>
      <c r="AX308" s="61"/>
      <c r="AY308" s="61"/>
      <c r="AZ308" s="61"/>
      <c r="BA308" s="61"/>
      <c r="BB308" s="61"/>
      <c r="BC308" s="61"/>
      <c r="BD308" s="61"/>
      <c r="BE308" s="61"/>
      <c r="BF308" s="61"/>
      <c r="BG308" s="61"/>
      <c r="BH308" s="61"/>
      <c r="BI308" s="61"/>
      <c r="BJ308" s="61"/>
      <c r="BK308" s="61"/>
      <c r="BL308" s="61"/>
      <c r="BM308" s="61"/>
      <c r="BN308" s="61"/>
      <c r="BO308" s="61"/>
      <c r="BP308" s="61"/>
      <c r="BQ308" s="61"/>
      <c r="BR308" s="61"/>
      <c r="BS308" s="61"/>
      <c r="BT308" s="61"/>
      <c r="BU308" s="61"/>
      <c r="BV308" s="61"/>
      <c r="BW308" s="61"/>
      <c r="BX308" s="61"/>
      <c r="BY308" s="61"/>
      <c r="BZ308" s="61"/>
      <c r="CA308" s="61"/>
      <c r="CB308" s="61"/>
      <c r="CC308" s="61"/>
      <c r="CD308" s="61"/>
      <c r="CE308" s="61"/>
      <c r="CF308" s="61"/>
      <c r="CG308" s="61"/>
      <c r="CH308" s="61"/>
      <c r="CI308" s="61"/>
      <c r="CJ308" s="61"/>
      <c r="CK308" s="61"/>
      <c r="CL308" s="61"/>
      <c r="CM308" s="61"/>
      <c r="CN308" s="61"/>
      <c r="CO308" s="61"/>
      <c r="CP308" s="61"/>
      <c r="CQ308" s="61"/>
      <c r="CR308" s="61"/>
      <c r="CS308" s="61"/>
      <c r="CT308" s="61"/>
      <c r="CU308" s="61"/>
      <c r="CV308" s="61"/>
      <c r="CW308" s="61"/>
      <c r="CX308" s="61"/>
      <c r="CY308" s="61"/>
      <c r="CZ308" s="61"/>
      <c r="DA308" s="61"/>
      <c r="DB308" s="61"/>
      <c r="DC308" s="61"/>
      <c r="DD308" s="61"/>
      <c r="DE308" s="61"/>
      <c r="DF308" s="61"/>
      <c r="DG308" s="61"/>
      <c r="DH308" s="61"/>
      <c r="DI308" s="61"/>
      <c r="DJ308" s="61"/>
      <c r="DK308" s="61"/>
      <c r="DL308" s="61"/>
      <c r="DM308" s="61"/>
      <c r="DN308" s="61"/>
      <c r="DO308" s="61"/>
      <c r="DP308" s="61"/>
      <c r="DQ308" s="61"/>
      <c r="DR308" s="61"/>
      <c r="DS308" s="61"/>
      <c r="DT308" s="61"/>
      <c r="DU308" s="61"/>
      <c r="DV308" s="61"/>
      <c r="DW308" s="61"/>
      <c r="DX308" s="61"/>
      <c r="DY308" s="61"/>
      <c r="DZ308" s="61"/>
      <c r="EA308" s="61"/>
      <c r="EB308" s="61"/>
      <c r="EC308" s="61"/>
      <c r="ED308" s="61"/>
      <c r="EE308" s="61"/>
      <c r="EF308" s="61"/>
      <c r="EG308" s="61"/>
      <c r="EH308" s="61"/>
      <c r="EI308" s="61"/>
      <c r="EJ308" s="61"/>
      <c r="EK308" s="61"/>
      <c r="EL308" s="61"/>
      <c r="EM308" s="61"/>
      <c r="EN308" s="61"/>
      <c r="EO308" s="61"/>
      <c r="EP308" s="61"/>
      <c r="EQ308" s="61"/>
      <c r="ER308" s="61"/>
      <c r="ES308" s="61"/>
      <c r="ET308" s="61"/>
      <c r="EU308" s="61"/>
      <c r="EV308" s="61"/>
      <c r="EW308" s="61"/>
      <c r="EX308" s="61"/>
      <c r="EY308" s="61"/>
      <c r="EZ308" s="61"/>
      <c r="FA308" s="61"/>
      <c r="FB308" s="61"/>
      <c r="FC308" s="61"/>
      <c r="FD308" s="61"/>
      <c r="FE308" s="61"/>
      <c r="FF308" s="61"/>
      <c r="FG308" s="61"/>
      <c r="FH308" s="61"/>
      <c r="FI308" s="61"/>
      <c r="FJ308" s="61"/>
      <c r="FK308" s="61"/>
      <c r="FL308" s="61"/>
      <c r="FM308" s="61"/>
      <c r="FN308" s="61"/>
      <c r="FO308" s="61"/>
      <c r="FP308" s="61"/>
      <c r="FQ308" s="61"/>
      <c r="FR308" s="61"/>
      <c r="FS308" s="61"/>
      <c r="FT308" s="61"/>
      <c r="FU308" s="61"/>
      <c r="FV308" s="61"/>
      <c r="FW308" s="61"/>
      <c r="FX308" s="61"/>
      <c r="FY308" s="61"/>
      <c r="FZ308" s="42"/>
      <c r="GA308" s="42"/>
      <c r="GB308" s="42"/>
      <c r="GC308" s="42"/>
      <c r="GD308" s="42"/>
      <c r="GE308" s="5"/>
      <c r="GF308" s="5"/>
      <c r="GG308" s="132"/>
      <c r="GH308" s="5"/>
      <c r="GI308" s="5"/>
      <c r="GJ308" s="5"/>
      <c r="GK308" s="5"/>
      <c r="GL308" s="5"/>
      <c r="GM308" s="5"/>
    </row>
    <row r="309" spans="1:195" x14ac:dyDescent="0.2">
      <c r="A309" s="3" t="s">
        <v>676</v>
      </c>
      <c r="B309" s="2" t="s">
        <v>677</v>
      </c>
      <c r="C309" s="61">
        <f t="shared" ref="C309:BN309" si="394">ROUND((C77/C42),6)</f>
        <v>0</v>
      </c>
      <c r="D309" s="61">
        <f t="shared" si="394"/>
        <v>0</v>
      </c>
      <c r="E309" s="61">
        <f t="shared" si="394"/>
        <v>0</v>
      </c>
      <c r="F309" s="61">
        <f t="shared" si="394"/>
        <v>0</v>
      </c>
      <c r="G309" s="61">
        <f t="shared" si="394"/>
        <v>0</v>
      </c>
      <c r="H309" s="61">
        <f t="shared" si="394"/>
        <v>0</v>
      </c>
      <c r="I309" s="61">
        <f t="shared" si="394"/>
        <v>0</v>
      </c>
      <c r="J309" s="61">
        <f t="shared" si="394"/>
        <v>0</v>
      </c>
      <c r="K309" s="61">
        <f t="shared" si="394"/>
        <v>0</v>
      </c>
      <c r="L309" s="61">
        <f t="shared" si="394"/>
        <v>0</v>
      </c>
      <c r="M309" s="61">
        <f t="shared" si="394"/>
        <v>0</v>
      </c>
      <c r="N309" s="61">
        <f t="shared" si="394"/>
        <v>9.0000000000000006E-5</v>
      </c>
      <c r="O309" s="61">
        <f t="shared" si="394"/>
        <v>0</v>
      </c>
      <c r="P309" s="61">
        <f t="shared" si="394"/>
        <v>0</v>
      </c>
      <c r="Q309" s="61">
        <f t="shared" si="394"/>
        <v>0</v>
      </c>
      <c r="R309" s="61">
        <f t="shared" si="394"/>
        <v>0</v>
      </c>
      <c r="S309" s="61">
        <f t="shared" si="394"/>
        <v>0</v>
      </c>
      <c r="T309" s="61">
        <f t="shared" si="394"/>
        <v>0</v>
      </c>
      <c r="U309" s="61">
        <f t="shared" si="394"/>
        <v>0</v>
      </c>
      <c r="V309" s="61">
        <f t="shared" si="394"/>
        <v>0</v>
      </c>
      <c r="W309" s="40">
        <f t="shared" si="394"/>
        <v>0</v>
      </c>
      <c r="X309" s="61">
        <f t="shared" si="394"/>
        <v>0</v>
      </c>
      <c r="Y309" s="61">
        <f t="shared" si="394"/>
        <v>0</v>
      </c>
      <c r="Z309" s="61">
        <f t="shared" si="394"/>
        <v>0</v>
      </c>
      <c r="AA309" s="61">
        <f t="shared" si="394"/>
        <v>0</v>
      </c>
      <c r="AB309" s="61">
        <f t="shared" si="394"/>
        <v>0</v>
      </c>
      <c r="AC309" s="61">
        <f t="shared" si="394"/>
        <v>0</v>
      </c>
      <c r="AD309" s="61">
        <f t="shared" si="394"/>
        <v>0</v>
      </c>
      <c r="AE309" s="61">
        <f t="shared" si="394"/>
        <v>0</v>
      </c>
      <c r="AF309" s="61">
        <f t="shared" si="394"/>
        <v>0</v>
      </c>
      <c r="AG309" s="61">
        <f t="shared" si="394"/>
        <v>0</v>
      </c>
      <c r="AH309" s="61">
        <f t="shared" si="394"/>
        <v>0</v>
      </c>
      <c r="AI309" s="61">
        <f t="shared" si="394"/>
        <v>0</v>
      </c>
      <c r="AJ309" s="61">
        <f t="shared" si="394"/>
        <v>0</v>
      </c>
      <c r="AK309" s="61">
        <f t="shared" si="394"/>
        <v>0</v>
      </c>
      <c r="AL309" s="61">
        <f t="shared" si="394"/>
        <v>0</v>
      </c>
      <c r="AM309" s="61">
        <f t="shared" si="394"/>
        <v>0</v>
      </c>
      <c r="AN309" s="61">
        <f t="shared" si="394"/>
        <v>0</v>
      </c>
      <c r="AO309" s="61">
        <f t="shared" si="394"/>
        <v>0</v>
      </c>
      <c r="AP309" s="61">
        <f t="shared" si="394"/>
        <v>0</v>
      </c>
      <c r="AQ309" s="61">
        <f t="shared" si="394"/>
        <v>0</v>
      </c>
      <c r="AR309" s="61">
        <f t="shared" si="394"/>
        <v>0</v>
      </c>
      <c r="AS309" s="61">
        <f t="shared" si="394"/>
        <v>0</v>
      </c>
      <c r="AT309" s="61">
        <f t="shared" si="394"/>
        <v>0</v>
      </c>
      <c r="AU309" s="61">
        <f t="shared" si="394"/>
        <v>0</v>
      </c>
      <c r="AV309" s="61">
        <f t="shared" si="394"/>
        <v>0</v>
      </c>
      <c r="AW309" s="61">
        <f t="shared" si="394"/>
        <v>0</v>
      </c>
      <c r="AX309" s="61">
        <f t="shared" si="394"/>
        <v>0</v>
      </c>
      <c r="AY309" s="61">
        <f t="shared" si="394"/>
        <v>0</v>
      </c>
      <c r="AZ309" s="61">
        <f t="shared" si="394"/>
        <v>0</v>
      </c>
      <c r="BA309" s="61">
        <f t="shared" si="394"/>
        <v>0</v>
      </c>
      <c r="BB309" s="61">
        <f t="shared" si="394"/>
        <v>0</v>
      </c>
      <c r="BC309" s="61">
        <f t="shared" si="394"/>
        <v>0</v>
      </c>
      <c r="BD309" s="61">
        <f t="shared" si="394"/>
        <v>0</v>
      </c>
      <c r="BE309" s="61">
        <f t="shared" si="394"/>
        <v>0</v>
      </c>
      <c r="BF309" s="61">
        <f t="shared" si="394"/>
        <v>0</v>
      </c>
      <c r="BG309" s="61">
        <f t="shared" si="394"/>
        <v>0</v>
      </c>
      <c r="BH309" s="61">
        <f t="shared" si="394"/>
        <v>0</v>
      </c>
      <c r="BI309" s="61">
        <f t="shared" si="394"/>
        <v>0</v>
      </c>
      <c r="BJ309" s="61">
        <f t="shared" si="394"/>
        <v>0</v>
      </c>
      <c r="BK309" s="61">
        <f t="shared" si="394"/>
        <v>0</v>
      </c>
      <c r="BL309" s="61">
        <f t="shared" si="394"/>
        <v>0</v>
      </c>
      <c r="BM309" s="61">
        <f t="shared" si="394"/>
        <v>0</v>
      </c>
      <c r="BN309" s="61">
        <f t="shared" si="394"/>
        <v>0</v>
      </c>
      <c r="BO309" s="61">
        <f t="shared" ref="BO309:DZ309" si="395">ROUND((BO77/BO42),6)</f>
        <v>0</v>
      </c>
      <c r="BP309" s="61">
        <f t="shared" si="395"/>
        <v>0</v>
      </c>
      <c r="BQ309" s="61">
        <f t="shared" si="395"/>
        <v>0</v>
      </c>
      <c r="BR309" s="61">
        <f t="shared" si="395"/>
        <v>0</v>
      </c>
      <c r="BS309" s="61">
        <f t="shared" si="395"/>
        <v>0</v>
      </c>
      <c r="BT309" s="61">
        <f t="shared" si="395"/>
        <v>0</v>
      </c>
      <c r="BU309" s="61">
        <f t="shared" si="395"/>
        <v>0</v>
      </c>
      <c r="BV309" s="61">
        <f t="shared" si="395"/>
        <v>0</v>
      </c>
      <c r="BW309" s="61">
        <f t="shared" si="395"/>
        <v>0</v>
      </c>
      <c r="BX309" s="61">
        <f t="shared" si="395"/>
        <v>0</v>
      </c>
      <c r="BY309" s="61">
        <f t="shared" si="395"/>
        <v>0</v>
      </c>
      <c r="BZ309" s="61">
        <f t="shared" si="395"/>
        <v>0</v>
      </c>
      <c r="CA309" s="61">
        <f t="shared" si="395"/>
        <v>0</v>
      </c>
      <c r="CB309" s="61">
        <f t="shared" si="395"/>
        <v>0</v>
      </c>
      <c r="CC309" s="61">
        <f t="shared" si="395"/>
        <v>0</v>
      </c>
      <c r="CD309" s="61">
        <f t="shared" si="395"/>
        <v>0</v>
      </c>
      <c r="CE309" s="61">
        <f t="shared" si="395"/>
        <v>0</v>
      </c>
      <c r="CF309" s="61">
        <f t="shared" si="395"/>
        <v>0</v>
      </c>
      <c r="CG309" s="61">
        <f t="shared" si="395"/>
        <v>0</v>
      </c>
      <c r="CH309" s="61">
        <f t="shared" si="395"/>
        <v>0</v>
      </c>
      <c r="CI309" s="61">
        <f t="shared" si="395"/>
        <v>0</v>
      </c>
      <c r="CJ309" s="61">
        <f t="shared" si="395"/>
        <v>0</v>
      </c>
      <c r="CK309" s="61">
        <f t="shared" si="395"/>
        <v>0</v>
      </c>
      <c r="CL309" s="61">
        <f t="shared" si="395"/>
        <v>0</v>
      </c>
      <c r="CM309" s="61">
        <f t="shared" si="395"/>
        <v>0</v>
      </c>
      <c r="CN309" s="61">
        <f t="shared" si="395"/>
        <v>0</v>
      </c>
      <c r="CO309" s="61">
        <f t="shared" si="395"/>
        <v>0</v>
      </c>
      <c r="CP309" s="61">
        <f t="shared" si="395"/>
        <v>0</v>
      </c>
      <c r="CQ309" s="61">
        <f t="shared" si="395"/>
        <v>0</v>
      </c>
      <c r="CR309" s="61">
        <f t="shared" si="395"/>
        <v>0</v>
      </c>
      <c r="CS309" s="61">
        <f t="shared" si="395"/>
        <v>0</v>
      </c>
      <c r="CT309" s="61">
        <f t="shared" si="395"/>
        <v>0</v>
      </c>
      <c r="CU309" s="61">
        <f t="shared" si="395"/>
        <v>0</v>
      </c>
      <c r="CV309" s="61">
        <f t="shared" si="395"/>
        <v>0</v>
      </c>
      <c r="CW309" s="61">
        <f t="shared" si="395"/>
        <v>0</v>
      </c>
      <c r="CX309" s="61">
        <f t="shared" si="395"/>
        <v>0</v>
      </c>
      <c r="CY309" s="61">
        <f t="shared" si="395"/>
        <v>0</v>
      </c>
      <c r="CZ309" s="61">
        <f t="shared" si="395"/>
        <v>0</v>
      </c>
      <c r="DA309" s="61">
        <f t="shared" si="395"/>
        <v>0</v>
      </c>
      <c r="DB309" s="61">
        <f t="shared" si="395"/>
        <v>0</v>
      </c>
      <c r="DC309" s="61">
        <f t="shared" si="395"/>
        <v>0</v>
      </c>
      <c r="DD309" s="61">
        <f t="shared" si="395"/>
        <v>0</v>
      </c>
      <c r="DE309" s="61">
        <f t="shared" si="395"/>
        <v>0</v>
      </c>
      <c r="DF309" s="61">
        <f t="shared" si="395"/>
        <v>0</v>
      </c>
      <c r="DG309" s="61">
        <f t="shared" si="395"/>
        <v>0</v>
      </c>
      <c r="DH309" s="61">
        <f t="shared" si="395"/>
        <v>0</v>
      </c>
      <c r="DI309" s="61">
        <f t="shared" si="395"/>
        <v>0</v>
      </c>
      <c r="DJ309" s="61">
        <f t="shared" si="395"/>
        <v>0</v>
      </c>
      <c r="DK309" s="61">
        <f t="shared" si="395"/>
        <v>0</v>
      </c>
      <c r="DL309" s="61">
        <f t="shared" si="395"/>
        <v>0</v>
      </c>
      <c r="DM309" s="61">
        <f t="shared" si="395"/>
        <v>0</v>
      </c>
      <c r="DN309" s="61">
        <f t="shared" si="395"/>
        <v>0</v>
      </c>
      <c r="DO309" s="61">
        <f t="shared" si="395"/>
        <v>0</v>
      </c>
      <c r="DP309" s="61">
        <f t="shared" si="395"/>
        <v>0</v>
      </c>
      <c r="DQ309" s="61">
        <f t="shared" si="395"/>
        <v>0</v>
      </c>
      <c r="DR309" s="61">
        <f t="shared" si="395"/>
        <v>0</v>
      </c>
      <c r="DS309" s="61">
        <f t="shared" si="395"/>
        <v>0</v>
      </c>
      <c r="DT309" s="61">
        <f t="shared" si="395"/>
        <v>0</v>
      </c>
      <c r="DU309" s="61">
        <f t="shared" si="395"/>
        <v>0</v>
      </c>
      <c r="DV309" s="61">
        <f t="shared" si="395"/>
        <v>0</v>
      </c>
      <c r="DW309" s="61">
        <f t="shared" si="395"/>
        <v>0</v>
      </c>
      <c r="DX309" s="61">
        <f t="shared" si="395"/>
        <v>0</v>
      </c>
      <c r="DY309" s="61">
        <f t="shared" si="395"/>
        <v>0</v>
      </c>
      <c r="DZ309" s="61">
        <f t="shared" si="395"/>
        <v>0</v>
      </c>
      <c r="EA309" s="61">
        <f t="shared" ref="EA309:FX309" si="396">ROUND((EA77/EA42),6)</f>
        <v>0</v>
      </c>
      <c r="EB309" s="61">
        <f t="shared" si="396"/>
        <v>0</v>
      </c>
      <c r="EC309" s="61">
        <f t="shared" si="396"/>
        <v>0</v>
      </c>
      <c r="ED309" s="61">
        <f t="shared" si="396"/>
        <v>0</v>
      </c>
      <c r="EE309" s="61">
        <f t="shared" si="396"/>
        <v>0</v>
      </c>
      <c r="EF309" s="61">
        <f t="shared" si="396"/>
        <v>0</v>
      </c>
      <c r="EG309" s="61">
        <f t="shared" si="396"/>
        <v>0</v>
      </c>
      <c r="EH309" s="61">
        <f t="shared" si="396"/>
        <v>0</v>
      </c>
      <c r="EI309" s="61">
        <f t="shared" si="396"/>
        <v>0</v>
      </c>
      <c r="EJ309" s="61">
        <f t="shared" si="396"/>
        <v>0</v>
      </c>
      <c r="EK309" s="61">
        <f t="shared" si="396"/>
        <v>0</v>
      </c>
      <c r="EL309" s="61">
        <f t="shared" si="396"/>
        <v>0</v>
      </c>
      <c r="EM309" s="61">
        <f t="shared" si="396"/>
        <v>0</v>
      </c>
      <c r="EN309" s="61">
        <f t="shared" si="396"/>
        <v>0</v>
      </c>
      <c r="EO309" s="61">
        <f t="shared" si="396"/>
        <v>0</v>
      </c>
      <c r="EP309" s="61">
        <f t="shared" si="396"/>
        <v>0</v>
      </c>
      <c r="EQ309" s="61">
        <f t="shared" si="396"/>
        <v>0</v>
      </c>
      <c r="ER309" s="61">
        <f t="shared" si="396"/>
        <v>0</v>
      </c>
      <c r="ES309" s="61">
        <f t="shared" si="396"/>
        <v>0</v>
      </c>
      <c r="ET309" s="61">
        <f t="shared" si="396"/>
        <v>0</v>
      </c>
      <c r="EU309" s="61">
        <f t="shared" si="396"/>
        <v>0</v>
      </c>
      <c r="EV309" s="61">
        <f t="shared" si="396"/>
        <v>0</v>
      </c>
      <c r="EW309" s="61">
        <f t="shared" si="396"/>
        <v>0</v>
      </c>
      <c r="EX309" s="61">
        <f t="shared" si="396"/>
        <v>0</v>
      </c>
      <c r="EY309" s="61">
        <f t="shared" si="396"/>
        <v>0</v>
      </c>
      <c r="EZ309" s="61">
        <f t="shared" si="396"/>
        <v>0</v>
      </c>
      <c r="FA309" s="61">
        <f t="shared" si="396"/>
        <v>0</v>
      </c>
      <c r="FB309" s="61">
        <f t="shared" si="396"/>
        <v>0</v>
      </c>
      <c r="FC309" s="61">
        <f t="shared" si="396"/>
        <v>0</v>
      </c>
      <c r="FD309" s="61">
        <f t="shared" si="396"/>
        <v>0</v>
      </c>
      <c r="FE309" s="61">
        <f t="shared" si="396"/>
        <v>0</v>
      </c>
      <c r="FF309" s="61">
        <f t="shared" si="396"/>
        <v>0</v>
      </c>
      <c r="FG309" s="61">
        <f t="shared" si="396"/>
        <v>0</v>
      </c>
      <c r="FH309" s="61">
        <f t="shared" si="396"/>
        <v>0</v>
      </c>
      <c r="FI309" s="61">
        <f t="shared" si="396"/>
        <v>0</v>
      </c>
      <c r="FJ309" s="61">
        <f t="shared" si="396"/>
        <v>0</v>
      </c>
      <c r="FK309" s="61">
        <f t="shared" si="396"/>
        <v>0</v>
      </c>
      <c r="FL309" s="61">
        <f t="shared" si="396"/>
        <v>0</v>
      </c>
      <c r="FM309" s="61">
        <f t="shared" si="396"/>
        <v>0</v>
      </c>
      <c r="FN309" s="61">
        <f t="shared" si="396"/>
        <v>0</v>
      </c>
      <c r="FO309" s="61">
        <f t="shared" si="396"/>
        <v>0</v>
      </c>
      <c r="FP309" s="61">
        <f t="shared" si="396"/>
        <v>0</v>
      </c>
      <c r="FQ309" s="61">
        <f t="shared" si="396"/>
        <v>0</v>
      </c>
      <c r="FR309" s="61">
        <f t="shared" si="396"/>
        <v>0</v>
      </c>
      <c r="FS309" s="61">
        <f t="shared" si="396"/>
        <v>0</v>
      </c>
      <c r="FT309" s="61">
        <f t="shared" si="396"/>
        <v>0</v>
      </c>
      <c r="FU309" s="61">
        <f t="shared" si="396"/>
        <v>0</v>
      </c>
      <c r="FV309" s="61">
        <f t="shared" si="396"/>
        <v>0</v>
      </c>
      <c r="FW309" s="61">
        <f t="shared" si="396"/>
        <v>0</v>
      </c>
      <c r="FX309" s="61">
        <f t="shared" si="396"/>
        <v>0</v>
      </c>
      <c r="FY309" s="61"/>
      <c r="FZ309" s="42"/>
      <c r="GA309" s="42"/>
      <c r="GB309" s="42"/>
      <c r="GC309" s="42"/>
      <c r="GD309" s="42"/>
      <c r="GE309" s="5"/>
      <c r="GF309" s="5"/>
      <c r="GG309" s="132"/>
      <c r="GH309" s="5"/>
      <c r="GI309" s="5"/>
      <c r="GJ309" s="5"/>
      <c r="GK309" s="5"/>
      <c r="GL309" s="5"/>
      <c r="GM309" s="5"/>
    </row>
    <row r="310" spans="1:195" x14ac:dyDescent="0.2">
      <c r="A310" s="44"/>
      <c r="B310" s="2" t="s">
        <v>678</v>
      </c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40"/>
      <c r="X310" s="61"/>
      <c r="Y310" s="61"/>
      <c r="Z310" s="61"/>
      <c r="AA310" s="61"/>
      <c r="AB310" s="61"/>
      <c r="AC310" s="61"/>
      <c r="AD310" s="61"/>
      <c r="AE310" s="61"/>
      <c r="AF310" s="61"/>
      <c r="AG310" s="61"/>
      <c r="AH310" s="61"/>
      <c r="AI310" s="61"/>
      <c r="AJ310" s="61"/>
      <c r="AK310" s="61"/>
      <c r="AL310" s="61"/>
      <c r="AM310" s="61"/>
      <c r="AN310" s="61"/>
      <c r="AO310" s="61"/>
      <c r="AP310" s="61"/>
      <c r="AQ310" s="61"/>
      <c r="AR310" s="61"/>
      <c r="AS310" s="61"/>
      <c r="AT310" s="61"/>
      <c r="AU310" s="61"/>
      <c r="AV310" s="61"/>
      <c r="AW310" s="61"/>
      <c r="AX310" s="61"/>
      <c r="AY310" s="61"/>
      <c r="AZ310" s="61"/>
      <c r="BA310" s="61"/>
      <c r="BB310" s="61"/>
      <c r="BC310" s="61"/>
      <c r="BD310" s="61"/>
      <c r="BE310" s="61"/>
      <c r="BF310" s="61"/>
      <c r="BG310" s="61"/>
      <c r="BH310" s="61"/>
      <c r="BI310" s="61"/>
      <c r="BJ310" s="61"/>
      <c r="BK310" s="61"/>
      <c r="BL310" s="61"/>
      <c r="BM310" s="61"/>
      <c r="BN310" s="61"/>
      <c r="BO310" s="61"/>
      <c r="BP310" s="61"/>
      <c r="BQ310" s="61"/>
      <c r="BR310" s="61"/>
      <c r="BS310" s="61"/>
      <c r="BT310" s="61"/>
      <c r="BU310" s="61"/>
      <c r="BV310" s="61"/>
      <c r="BW310" s="61"/>
      <c r="BX310" s="61"/>
      <c r="BY310" s="61"/>
      <c r="BZ310" s="61"/>
      <c r="CA310" s="61"/>
      <c r="CB310" s="61"/>
      <c r="CC310" s="61"/>
      <c r="CD310" s="61"/>
      <c r="CE310" s="61"/>
      <c r="CF310" s="61"/>
      <c r="CG310" s="61"/>
      <c r="CH310" s="61"/>
      <c r="CI310" s="61"/>
      <c r="CJ310" s="61"/>
      <c r="CK310" s="61"/>
      <c r="CL310" s="61"/>
      <c r="CM310" s="61"/>
      <c r="CN310" s="61"/>
      <c r="CO310" s="61"/>
      <c r="CP310" s="61"/>
      <c r="CQ310" s="61"/>
      <c r="CR310" s="61"/>
      <c r="CS310" s="61"/>
      <c r="CT310" s="61"/>
      <c r="CU310" s="61"/>
      <c r="CV310" s="61"/>
      <c r="CW310" s="61"/>
      <c r="CX310" s="61"/>
      <c r="CY310" s="61"/>
      <c r="CZ310" s="61"/>
      <c r="DA310" s="61"/>
      <c r="DB310" s="61"/>
      <c r="DC310" s="61"/>
      <c r="DD310" s="61"/>
      <c r="DE310" s="61"/>
      <c r="DF310" s="61"/>
      <c r="DG310" s="61"/>
      <c r="DH310" s="61"/>
      <c r="DI310" s="61"/>
      <c r="DJ310" s="61"/>
      <c r="DK310" s="61"/>
      <c r="DL310" s="61"/>
      <c r="DM310" s="61"/>
      <c r="DN310" s="61"/>
      <c r="DO310" s="61"/>
      <c r="DP310" s="61"/>
      <c r="DQ310" s="61"/>
      <c r="DR310" s="61"/>
      <c r="DS310" s="61"/>
      <c r="DT310" s="61"/>
      <c r="DU310" s="61"/>
      <c r="DV310" s="61"/>
      <c r="DW310" s="61"/>
      <c r="DX310" s="61"/>
      <c r="DY310" s="61"/>
      <c r="DZ310" s="61"/>
      <c r="EA310" s="61"/>
      <c r="EB310" s="61"/>
      <c r="EC310" s="61"/>
      <c r="ED310" s="61"/>
      <c r="EE310" s="61"/>
      <c r="EF310" s="61"/>
      <c r="EG310" s="61"/>
      <c r="EH310" s="61"/>
      <c r="EI310" s="61"/>
      <c r="EJ310" s="61"/>
      <c r="EK310" s="61"/>
      <c r="EL310" s="61"/>
      <c r="EM310" s="61"/>
      <c r="EN310" s="61"/>
      <c r="EO310" s="61"/>
      <c r="EP310" s="61"/>
      <c r="EQ310" s="61"/>
      <c r="ER310" s="61"/>
      <c r="ES310" s="61"/>
      <c r="ET310" s="61"/>
      <c r="EU310" s="61"/>
      <c r="EV310" s="61"/>
      <c r="EW310" s="61"/>
      <c r="EX310" s="61"/>
      <c r="EY310" s="61"/>
      <c r="EZ310" s="61"/>
      <c r="FA310" s="61"/>
      <c r="FB310" s="61"/>
      <c r="FC310" s="61"/>
      <c r="FD310" s="61"/>
      <c r="FE310" s="61"/>
      <c r="FF310" s="61"/>
      <c r="FG310" s="61"/>
      <c r="FH310" s="61"/>
      <c r="FI310" s="61"/>
      <c r="FJ310" s="61"/>
      <c r="FK310" s="61"/>
      <c r="FL310" s="61"/>
      <c r="FM310" s="61"/>
      <c r="FN310" s="61"/>
      <c r="FO310" s="61"/>
      <c r="FP310" s="61"/>
      <c r="FQ310" s="61"/>
      <c r="FR310" s="61"/>
      <c r="FS310" s="61"/>
      <c r="FT310" s="61"/>
      <c r="FU310" s="61"/>
      <c r="FV310" s="61"/>
      <c r="FW310" s="61"/>
      <c r="FX310" s="61"/>
      <c r="FY310" s="61"/>
      <c r="FZ310" s="42"/>
      <c r="GA310" s="42"/>
      <c r="GB310" s="42"/>
      <c r="GC310" s="42"/>
      <c r="GD310" s="42"/>
      <c r="GE310" s="5"/>
      <c r="GF310" s="5"/>
      <c r="GG310" s="132"/>
      <c r="GH310" s="5"/>
      <c r="GI310" s="5"/>
      <c r="GJ310" s="5"/>
      <c r="GK310" s="5"/>
      <c r="GL310" s="5"/>
      <c r="GM310" s="5"/>
    </row>
    <row r="311" spans="1:195" x14ac:dyDescent="0.2">
      <c r="A311" s="3" t="s">
        <v>679</v>
      </c>
      <c r="B311" s="2" t="s">
        <v>680</v>
      </c>
      <c r="C311" s="61">
        <f t="shared" ref="C311:BN311" si="397">ROUND((C78/C42),6)</f>
        <v>1.0323000000000001E-2</v>
      </c>
      <c r="D311" s="61">
        <f t="shared" si="397"/>
        <v>2.0376999999999999E-2</v>
      </c>
      <c r="E311" s="61">
        <f t="shared" si="397"/>
        <v>8.6490000000000004E-3</v>
      </c>
      <c r="F311" s="61">
        <f t="shared" si="397"/>
        <v>9.2900000000000003E-4</v>
      </c>
      <c r="G311" s="61">
        <f t="shared" si="397"/>
        <v>0</v>
      </c>
      <c r="H311" s="61">
        <f t="shared" si="397"/>
        <v>3.4199999999999999E-3</v>
      </c>
      <c r="I311" s="61">
        <f t="shared" si="397"/>
        <v>1.4858E-2</v>
      </c>
      <c r="J311" s="61">
        <f t="shared" si="397"/>
        <v>0</v>
      </c>
      <c r="K311" s="61">
        <f t="shared" si="397"/>
        <v>0</v>
      </c>
      <c r="L311" s="61">
        <f t="shared" si="397"/>
        <v>1.1325E-2</v>
      </c>
      <c r="M311" s="61">
        <f t="shared" si="397"/>
        <v>6.79E-3</v>
      </c>
      <c r="N311" s="61">
        <f t="shared" si="397"/>
        <v>1.8133E-2</v>
      </c>
      <c r="O311" s="61">
        <f t="shared" si="397"/>
        <v>2.0777E-2</v>
      </c>
      <c r="P311" s="61">
        <f t="shared" si="397"/>
        <v>0</v>
      </c>
      <c r="Q311" s="61">
        <f t="shared" si="397"/>
        <v>2.1246000000000001E-2</v>
      </c>
      <c r="R311" s="61">
        <f t="shared" si="397"/>
        <v>7.3010000000000002E-3</v>
      </c>
      <c r="S311" s="61">
        <f t="shared" si="397"/>
        <v>0</v>
      </c>
      <c r="T311" s="61">
        <f t="shared" si="397"/>
        <v>0</v>
      </c>
      <c r="U311" s="61">
        <f t="shared" si="397"/>
        <v>9.5770000000000004E-3</v>
      </c>
      <c r="V311" s="61">
        <f t="shared" si="397"/>
        <v>0</v>
      </c>
      <c r="W311" s="61">
        <f t="shared" si="397"/>
        <v>0</v>
      </c>
      <c r="X311" s="61">
        <f t="shared" si="397"/>
        <v>1.2872E-2</v>
      </c>
      <c r="Y311" s="61">
        <f t="shared" si="397"/>
        <v>0</v>
      </c>
      <c r="Z311" s="61">
        <f t="shared" si="397"/>
        <v>0</v>
      </c>
      <c r="AA311" s="61">
        <f t="shared" si="397"/>
        <v>1.3394E-2</v>
      </c>
      <c r="AB311" s="61">
        <f t="shared" si="397"/>
        <v>1.2619999999999999E-2</v>
      </c>
      <c r="AC311" s="61">
        <f t="shared" si="397"/>
        <v>1.1604E-2</v>
      </c>
      <c r="AD311" s="61">
        <f t="shared" si="397"/>
        <v>1.2576E-2</v>
      </c>
      <c r="AE311" s="61">
        <f t="shared" si="397"/>
        <v>4.2659999999999998E-3</v>
      </c>
      <c r="AF311" s="61">
        <f t="shared" si="397"/>
        <v>2.1580000000000002E-3</v>
      </c>
      <c r="AG311" s="61">
        <f t="shared" si="397"/>
        <v>3.114E-3</v>
      </c>
      <c r="AH311" s="61">
        <f t="shared" si="397"/>
        <v>0</v>
      </c>
      <c r="AI311" s="61">
        <f t="shared" si="397"/>
        <v>0</v>
      </c>
      <c r="AJ311" s="61">
        <f t="shared" si="397"/>
        <v>0</v>
      </c>
      <c r="AK311" s="61">
        <f t="shared" si="397"/>
        <v>0</v>
      </c>
      <c r="AL311" s="61">
        <f t="shared" si="397"/>
        <v>5.1000000000000004E-3</v>
      </c>
      <c r="AM311" s="61">
        <f t="shared" si="397"/>
        <v>0</v>
      </c>
      <c r="AN311" s="61">
        <f t="shared" si="397"/>
        <v>0</v>
      </c>
      <c r="AO311" s="61">
        <f t="shared" si="397"/>
        <v>0</v>
      </c>
      <c r="AP311" s="61">
        <f t="shared" si="397"/>
        <v>1.286E-2</v>
      </c>
      <c r="AQ311" s="61">
        <f t="shared" si="397"/>
        <v>0</v>
      </c>
      <c r="AR311" s="61">
        <f t="shared" si="397"/>
        <v>7.365E-3</v>
      </c>
      <c r="AS311" s="61">
        <f t="shared" si="397"/>
        <v>2.359E-3</v>
      </c>
      <c r="AT311" s="61">
        <f t="shared" si="397"/>
        <v>0</v>
      </c>
      <c r="AU311" s="61">
        <f t="shared" si="397"/>
        <v>0</v>
      </c>
      <c r="AV311" s="61">
        <f t="shared" si="397"/>
        <v>0</v>
      </c>
      <c r="AW311" s="61">
        <f t="shared" si="397"/>
        <v>0</v>
      </c>
      <c r="AX311" s="61">
        <f t="shared" si="397"/>
        <v>0</v>
      </c>
      <c r="AY311" s="61">
        <f t="shared" si="397"/>
        <v>0</v>
      </c>
      <c r="AZ311" s="61">
        <f t="shared" si="397"/>
        <v>1.0428E-2</v>
      </c>
      <c r="BA311" s="61">
        <f t="shared" si="397"/>
        <v>1.354E-2</v>
      </c>
      <c r="BB311" s="61">
        <f t="shared" si="397"/>
        <v>5.4910000000000002E-3</v>
      </c>
      <c r="BC311" s="61">
        <f t="shared" si="397"/>
        <v>1.3121000000000001E-2</v>
      </c>
      <c r="BD311" s="61">
        <f t="shared" si="397"/>
        <v>1.3929E-2</v>
      </c>
      <c r="BE311" s="61">
        <f t="shared" si="397"/>
        <v>1.7228E-2</v>
      </c>
      <c r="BF311" s="61">
        <f t="shared" si="397"/>
        <v>2.0532999999999999E-2</v>
      </c>
      <c r="BG311" s="61">
        <f t="shared" si="397"/>
        <v>0</v>
      </c>
      <c r="BH311" s="61">
        <f t="shared" si="397"/>
        <v>0</v>
      </c>
      <c r="BI311" s="61">
        <f t="shared" si="397"/>
        <v>0</v>
      </c>
      <c r="BJ311" s="61">
        <f t="shared" si="397"/>
        <v>9.3659999999999993E-3</v>
      </c>
      <c r="BK311" s="61">
        <f t="shared" si="397"/>
        <v>1.1299999999999999E-2</v>
      </c>
      <c r="BL311" s="61">
        <f t="shared" si="397"/>
        <v>0</v>
      </c>
      <c r="BM311" s="61">
        <f t="shared" si="397"/>
        <v>0</v>
      </c>
      <c r="BN311" s="61">
        <f t="shared" si="397"/>
        <v>0</v>
      </c>
      <c r="BO311" s="61">
        <f t="shared" ref="BO311:DZ311" si="398">ROUND((BO78/BO42),6)</f>
        <v>2.2290000000000001E-3</v>
      </c>
      <c r="BP311" s="61">
        <f t="shared" si="398"/>
        <v>0</v>
      </c>
      <c r="BQ311" s="61">
        <f t="shared" si="398"/>
        <v>8.6490000000000004E-3</v>
      </c>
      <c r="BR311" s="61">
        <f t="shared" si="398"/>
        <v>2.771E-3</v>
      </c>
      <c r="BS311" s="61">
        <f t="shared" si="398"/>
        <v>7.4899999999999999E-4</v>
      </c>
      <c r="BT311" s="61">
        <f t="shared" si="398"/>
        <v>1.712E-3</v>
      </c>
      <c r="BU311" s="61">
        <f t="shared" si="398"/>
        <v>2.2390000000000001E-3</v>
      </c>
      <c r="BV311" s="61">
        <f t="shared" si="398"/>
        <v>2.33E-3</v>
      </c>
      <c r="BW311" s="61">
        <f t="shared" si="398"/>
        <v>2.294E-3</v>
      </c>
      <c r="BX311" s="61">
        <f t="shared" si="398"/>
        <v>0</v>
      </c>
      <c r="BY311" s="61">
        <f t="shared" si="398"/>
        <v>0</v>
      </c>
      <c r="BZ311" s="61">
        <f t="shared" si="398"/>
        <v>0</v>
      </c>
      <c r="CA311" s="61">
        <f t="shared" si="398"/>
        <v>0</v>
      </c>
      <c r="CB311" s="61">
        <f t="shared" si="398"/>
        <v>1.6303999999999999E-2</v>
      </c>
      <c r="CC311" s="61">
        <f t="shared" si="398"/>
        <v>0</v>
      </c>
      <c r="CD311" s="61">
        <f t="shared" si="398"/>
        <v>0</v>
      </c>
      <c r="CE311" s="61">
        <f t="shared" si="398"/>
        <v>0</v>
      </c>
      <c r="CF311" s="61">
        <f t="shared" si="398"/>
        <v>0</v>
      </c>
      <c r="CG311" s="61">
        <f t="shared" si="398"/>
        <v>7.4999999999999997E-3</v>
      </c>
      <c r="CH311" s="61">
        <f t="shared" si="398"/>
        <v>0</v>
      </c>
      <c r="CI311" s="61">
        <f t="shared" si="398"/>
        <v>0</v>
      </c>
      <c r="CJ311" s="61">
        <f t="shared" si="398"/>
        <v>4.7879999999999997E-3</v>
      </c>
      <c r="CK311" s="61">
        <f t="shared" si="398"/>
        <v>3.7490000000000002E-3</v>
      </c>
      <c r="CL311" s="61">
        <f t="shared" si="398"/>
        <v>7.587E-3</v>
      </c>
      <c r="CM311" s="61">
        <f t="shared" si="398"/>
        <v>2.0839999999999999E-3</v>
      </c>
      <c r="CN311" s="61">
        <f t="shared" si="398"/>
        <v>1.4926E-2</v>
      </c>
      <c r="CO311" s="61">
        <f t="shared" si="398"/>
        <v>1.0893E-2</v>
      </c>
      <c r="CP311" s="61">
        <f t="shared" si="398"/>
        <v>5.3860000000000002E-3</v>
      </c>
      <c r="CQ311" s="61">
        <f t="shared" si="398"/>
        <v>0</v>
      </c>
      <c r="CR311" s="61">
        <f t="shared" si="398"/>
        <v>1.4430000000000001E-3</v>
      </c>
      <c r="CS311" s="61">
        <f t="shared" si="398"/>
        <v>0</v>
      </c>
      <c r="CT311" s="61">
        <f t="shared" si="398"/>
        <v>0</v>
      </c>
      <c r="CU311" s="61">
        <f t="shared" si="398"/>
        <v>1.5706999999999999E-2</v>
      </c>
      <c r="CV311" s="61">
        <f t="shared" si="398"/>
        <v>1.2635E-2</v>
      </c>
      <c r="CW311" s="61">
        <f t="shared" si="398"/>
        <v>0</v>
      </c>
      <c r="CX311" s="61">
        <f t="shared" si="398"/>
        <v>0</v>
      </c>
      <c r="CY311" s="61">
        <f t="shared" si="398"/>
        <v>0</v>
      </c>
      <c r="CZ311" s="61">
        <f t="shared" si="398"/>
        <v>2.8990000000000001E-3</v>
      </c>
      <c r="DA311" s="61">
        <f t="shared" si="398"/>
        <v>0</v>
      </c>
      <c r="DB311" s="61">
        <f t="shared" si="398"/>
        <v>0</v>
      </c>
      <c r="DC311" s="61">
        <f t="shared" si="398"/>
        <v>6.8799999999999998E-3</v>
      </c>
      <c r="DD311" s="61">
        <f t="shared" si="398"/>
        <v>0</v>
      </c>
      <c r="DE311" s="61">
        <f t="shared" si="398"/>
        <v>1.5629999999999999E-3</v>
      </c>
      <c r="DF311" s="61">
        <f t="shared" si="398"/>
        <v>4.8840000000000003E-3</v>
      </c>
      <c r="DG311" s="61">
        <f t="shared" si="398"/>
        <v>1.8760000000000001E-3</v>
      </c>
      <c r="DH311" s="61">
        <f t="shared" si="398"/>
        <v>3.9439999999999996E-3</v>
      </c>
      <c r="DI311" s="61">
        <f t="shared" si="398"/>
        <v>0</v>
      </c>
      <c r="DJ311" s="61">
        <f t="shared" si="398"/>
        <v>6.509E-3</v>
      </c>
      <c r="DK311" s="61">
        <f t="shared" si="398"/>
        <v>6.5440000000000003E-3</v>
      </c>
      <c r="DL311" s="61">
        <f t="shared" si="398"/>
        <v>0</v>
      </c>
      <c r="DM311" s="61">
        <f t="shared" si="398"/>
        <v>5.587E-3</v>
      </c>
      <c r="DN311" s="61">
        <f t="shared" si="398"/>
        <v>2.1940000000000002E-3</v>
      </c>
      <c r="DO311" s="61">
        <f t="shared" si="398"/>
        <v>2.745E-3</v>
      </c>
      <c r="DP311" s="61">
        <f t="shared" si="398"/>
        <v>0</v>
      </c>
      <c r="DQ311" s="61">
        <f t="shared" si="398"/>
        <v>0</v>
      </c>
      <c r="DR311" s="61">
        <f t="shared" si="398"/>
        <v>0</v>
      </c>
      <c r="DS311" s="61">
        <f t="shared" si="398"/>
        <v>0</v>
      </c>
      <c r="DT311" s="61">
        <f t="shared" si="398"/>
        <v>0</v>
      </c>
      <c r="DU311" s="61">
        <f t="shared" si="398"/>
        <v>0</v>
      </c>
      <c r="DV311" s="61">
        <f t="shared" si="398"/>
        <v>0</v>
      </c>
      <c r="DW311" s="61">
        <f t="shared" si="398"/>
        <v>1.044E-3</v>
      </c>
      <c r="DX311" s="61">
        <f t="shared" si="398"/>
        <v>2.7850000000000001E-3</v>
      </c>
      <c r="DY311" s="61">
        <f t="shared" si="398"/>
        <v>4.1390000000000003E-3</v>
      </c>
      <c r="DZ311" s="61">
        <f t="shared" si="398"/>
        <v>4.6849999999999999E-3</v>
      </c>
      <c r="EA311" s="61">
        <f t="shared" ref="EA311:FX311" si="399">ROUND((EA78/EA42),6)</f>
        <v>6.3199999999999997E-4</v>
      </c>
      <c r="EB311" s="61">
        <f t="shared" si="399"/>
        <v>7.0590000000000002E-3</v>
      </c>
      <c r="EC311" s="61">
        <f t="shared" si="399"/>
        <v>0</v>
      </c>
      <c r="ED311" s="61">
        <f t="shared" si="399"/>
        <v>1.534E-3</v>
      </c>
      <c r="EE311" s="61">
        <f t="shared" si="399"/>
        <v>0</v>
      </c>
      <c r="EF311" s="61">
        <f t="shared" si="399"/>
        <v>0</v>
      </c>
      <c r="EG311" s="61">
        <f t="shared" si="399"/>
        <v>0</v>
      </c>
      <c r="EH311" s="61">
        <f t="shared" si="399"/>
        <v>0</v>
      </c>
      <c r="EI311" s="61">
        <f t="shared" si="399"/>
        <v>0</v>
      </c>
      <c r="EJ311" s="61">
        <f t="shared" si="399"/>
        <v>0</v>
      </c>
      <c r="EK311" s="61">
        <f t="shared" si="399"/>
        <v>4.4700000000000002E-4</v>
      </c>
      <c r="EL311" s="61">
        <f t="shared" si="399"/>
        <v>0</v>
      </c>
      <c r="EM311" s="61">
        <f t="shared" si="399"/>
        <v>9.0589999999999993E-3</v>
      </c>
      <c r="EN311" s="61">
        <f t="shared" si="399"/>
        <v>3.862E-3</v>
      </c>
      <c r="EO311" s="61">
        <f t="shared" si="399"/>
        <v>2.343E-3</v>
      </c>
      <c r="EP311" s="61">
        <f t="shared" si="399"/>
        <v>8.6459999999999992E-3</v>
      </c>
      <c r="EQ311" s="61">
        <f t="shared" si="399"/>
        <v>1.7229999999999999E-3</v>
      </c>
      <c r="ER311" s="61">
        <f t="shared" si="399"/>
        <v>7.7929999999999996E-3</v>
      </c>
      <c r="ES311" s="61">
        <f t="shared" si="399"/>
        <v>0</v>
      </c>
      <c r="ET311" s="61">
        <f t="shared" si="399"/>
        <v>5.862E-3</v>
      </c>
      <c r="EU311" s="61">
        <f t="shared" si="399"/>
        <v>0</v>
      </c>
      <c r="EV311" s="61">
        <f t="shared" si="399"/>
        <v>0</v>
      </c>
      <c r="EW311" s="61">
        <f t="shared" si="399"/>
        <v>2.2980000000000001E-3</v>
      </c>
      <c r="EX311" s="61">
        <f t="shared" si="399"/>
        <v>5.77E-3</v>
      </c>
      <c r="EY311" s="61">
        <f t="shared" si="399"/>
        <v>0</v>
      </c>
      <c r="EZ311" s="61">
        <f t="shared" si="399"/>
        <v>0</v>
      </c>
      <c r="FA311" s="61">
        <f t="shared" si="399"/>
        <v>2.9390000000000002E-3</v>
      </c>
      <c r="FB311" s="61">
        <f t="shared" si="399"/>
        <v>2.101E-3</v>
      </c>
      <c r="FC311" s="61">
        <f t="shared" si="399"/>
        <v>4.4060000000000002E-3</v>
      </c>
      <c r="FD311" s="61">
        <f t="shared" si="399"/>
        <v>0</v>
      </c>
      <c r="FE311" s="61">
        <f t="shared" si="399"/>
        <v>0</v>
      </c>
      <c r="FF311" s="61">
        <f t="shared" si="399"/>
        <v>0</v>
      </c>
      <c r="FG311" s="61">
        <f t="shared" si="399"/>
        <v>0</v>
      </c>
      <c r="FH311" s="61">
        <f t="shared" si="399"/>
        <v>6.1240000000000001E-3</v>
      </c>
      <c r="FI311" s="61">
        <f t="shared" si="399"/>
        <v>3.545E-3</v>
      </c>
      <c r="FJ311" s="61">
        <f t="shared" si="399"/>
        <v>3.2269999999999998E-3</v>
      </c>
      <c r="FK311" s="61">
        <f t="shared" si="399"/>
        <v>2.3470000000000001E-3</v>
      </c>
      <c r="FL311" s="61">
        <f t="shared" si="399"/>
        <v>5.3629999999999997E-3</v>
      </c>
      <c r="FM311" s="61">
        <f t="shared" si="399"/>
        <v>1.6000000000000001E-3</v>
      </c>
      <c r="FN311" s="61">
        <f t="shared" si="399"/>
        <v>0</v>
      </c>
      <c r="FO311" s="61">
        <f t="shared" si="399"/>
        <v>2.7049999999999999E-3</v>
      </c>
      <c r="FP311" s="61">
        <f t="shared" si="399"/>
        <v>6.0359999999999997E-3</v>
      </c>
      <c r="FQ311" s="61">
        <f t="shared" si="399"/>
        <v>5.4310000000000001E-3</v>
      </c>
      <c r="FR311" s="61">
        <f t="shared" si="399"/>
        <v>3.6610000000000002E-3</v>
      </c>
      <c r="FS311" s="61">
        <f t="shared" si="399"/>
        <v>2.0179999999999998E-3</v>
      </c>
      <c r="FT311" s="61">
        <f t="shared" si="399"/>
        <v>5.1800000000000001E-4</v>
      </c>
      <c r="FU311" s="61">
        <f t="shared" si="399"/>
        <v>9.3609999999999995E-3</v>
      </c>
      <c r="FV311" s="61">
        <f t="shared" si="399"/>
        <v>3.771E-3</v>
      </c>
      <c r="FW311" s="61">
        <f t="shared" si="399"/>
        <v>0</v>
      </c>
      <c r="FX311" s="61">
        <f t="shared" si="399"/>
        <v>1.3470000000000001E-3</v>
      </c>
      <c r="FY311" s="61"/>
      <c r="FZ311" s="42"/>
      <c r="GA311" s="42"/>
      <c r="GB311" s="42"/>
      <c r="GC311" s="42"/>
      <c r="GD311" s="42"/>
      <c r="GE311" s="5"/>
      <c r="GF311" s="5"/>
      <c r="GG311" s="132"/>
      <c r="GH311" s="5"/>
      <c r="GI311" s="5"/>
      <c r="GJ311" s="5"/>
      <c r="GK311" s="5"/>
      <c r="GL311" s="5"/>
      <c r="GM311" s="5"/>
    </row>
    <row r="312" spans="1:195" x14ac:dyDescent="0.2">
      <c r="A312" s="44"/>
      <c r="B312" s="2" t="s">
        <v>681</v>
      </c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40"/>
      <c r="X312" s="61"/>
      <c r="Y312" s="61"/>
      <c r="Z312" s="61"/>
      <c r="AA312" s="61"/>
      <c r="AB312" s="61"/>
      <c r="AC312" s="61"/>
      <c r="AD312" s="61"/>
      <c r="AE312" s="61"/>
      <c r="AF312" s="61"/>
      <c r="AG312" s="61"/>
      <c r="AH312" s="61"/>
      <c r="AI312" s="61"/>
      <c r="AJ312" s="61"/>
      <c r="AK312" s="61"/>
      <c r="AL312" s="61"/>
      <c r="AM312" s="61"/>
      <c r="AN312" s="61"/>
      <c r="AO312" s="61"/>
      <c r="AP312" s="61"/>
      <c r="AQ312" s="61"/>
      <c r="AR312" s="61"/>
      <c r="AS312" s="61"/>
      <c r="AT312" s="61"/>
      <c r="AU312" s="61"/>
      <c r="AV312" s="61"/>
      <c r="AW312" s="61"/>
      <c r="AX312" s="61"/>
      <c r="AY312" s="61"/>
      <c r="AZ312" s="61"/>
      <c r="BA312" s="61"/>
      <c r="BB312" s="61"/>
      <c r="BC312" s="61"/>
      <c r="BD312" s="61"/>
      <c r="BE312" s="61"/>
      <c r="BF312" s="61"/>
      <c r="BG312" s="61"/>
      <c r="BH312" s="61"/>
      <c r="BI312" s="61"/>
      <c r="BJ312" s="61"/>
      <c r="BK312" s="61"/>
      <c r="BL312" s="61"/>
      <c r="BM312" s="61"/>
      <c r="BN312" s="61"/>
      <c r="BO312" s="61"/>
      <c r="BP312" s="61"/>
      <c r="BQ312" s="61"/>
      <c r="BR312" s="61"/>
      <c r="BS312" s="61"/>
      <c r="BT312" s="61"/>
      <c r="BU312" s="61"/>
      <c r="BV312" s="61"/>
      <c r="BW312" s="61"/>
      <c r="BX312" s="61"/>
      <c r="BY312" s="61"/>
      <c r="BZ312" s="61"/>
      <c r="CA312" s="61"/>
      <c r="CB312" s="61"/>
      <c r="CC312" s="61"/>
      <c r="CD312" s="61"/>
      <c r="CE312" s="61"/>
      <c r="CF312" s="61"/>
      <c r="CG312" s="61"/>
      <c r="CH312" s="61"/>
      <c r="CI312" s="61"/>
      <c r="CJ312" s="61"/>
      <c r="CK312" s="61"/>
      <c r="CL312" s="61"/>
      <c r="CM312" s="61"/>
      <c r="CN312" s="61"/>
      <c r="CO312" s="61"/>
      <c r="CP312" s="61"/>
      <c r="CQ312" s="61"/>
      <c r="CR312" s="61"/>
      <c r="CS312" s="61"/>
      <c r="CT312" s="61"/>
      <c r="CU312" s="61"/>
      <c r="CV312" s="61"/>
      <c r="CW312" s="61"/>
      <c r="CX312" s="61"/>
      <c r="CY312" s="61"/>
      <c r="CZ312" s="61"/>
      <c r="DA312" s="61"/>
      <c r="DB312" s="61"/>
      <c r="DC312" s="61"/>
      <c r="DD312" s="61"/>
      <c r="DE312" s="61"/>
      <c r="DF312" s="61"/>
      <c r="DG312" s="61"/>
      <c r="DH312" s="61"/>
      <c r="DI312" s="61"/>
      <c r="DJ312" s="61"/>
      <c r="DK312" s="61"/>
      <c r="DL312" s="61"/>
      <c r="DM312" s="61"/>
      <c r="DN312" s="61"/>
      <c r="DO312" s="61"/>
      <c r="DP312" s="61"/>
      <c r="DQ312" s="61"/>
      <c r="DR312" s="61"/>
      <c r="DS312" s="61"/>
      <c r="DT312" s="61"/>
      <c r="DU312" s="61"/>
      <c r="DV312" s="61"/>
      <c r="DW312" s="61"/>
      <c r="DX312" s="61"/>
      <c r="DY312" s="61"/>
      <c r="DZ312" s="61"/>
      <c r="EA312" s="61"/>
      <c r="EB312" s="61"/>
      <c r="EC312" s="61"/>
      <c r="ED312" s="61"/>
      <c r="EE312" s="61"/>
      <c r="EF312" s="61"/>
      <c r="EG312" s="61"/>
      <c r="EH312" s="61"/>
      <c r="EI312" s="61"/>
      <c r="EJ312" s="61"/>
      <c r="EK312" s="61"/>
      <c r="EL312" s="61"/>
      <c r="EM312" s="61"/>
      <c r="EN312" s="61"/>
      <c r="EO312" s="61"/>
      <c r="EP312" s="61"/>
      <c r="EQ312" s="61"/>
      <c r="ER312" s="61"/>
      <c r="ES312" s="61"/>
      <c r="ET312" s="61"/>
      <c r="EU312" s="61"/>
      <c r="EV312" s="61"/>
      <c r="EW312" s="61"/>
      <c r="EX312" s="61"/>
      <c r="EY312" s="61"/>
      <c r="EZ312" s="61"/>
      <c r="FA312" s="61"/>
      <c r="FB312" s="61"/>
      <c r="FC312" s="61"/>
      <c r="FD312" s="61"/>
      <c r="FE312" s="61"/>
      <c r="FF312" s="61"/>
      <c r="FG312" s="61"/>
      <c r="FH312" s="61"/>
      <c r="FI312" s="61"/>
      <c r="FJ312" s="61"/>
      <c r="FK312" s="61"/>
      <c r="FL312" s="61"/>
      <c r="FM312" s="61"/>
      <c r="FN312" s="61"/>
      <c r="FO312" s="61"/>
      <c r="FP312" s="61"/>
      <c r="FQ312" s="61"/>
      <c r="FR312" s="61"/>
      <c r="FS312" s="61"/>
      <c r="FT312" s="61"/>
      <c r="FU312" s="61"/>
      <c r="FV312" s="61"/>
      <c r="FW312" s="61"/>
      <c r="FX312" s="61"/>
      <c r="FY312" s="61"/>
      <c r="FZ312" s="42"/>
      <c r="GA312" s="42"/>
      <c r="GB312" s="42"/>
      <c r="GC312" s="42"/>
      <c r="GD312" s="42"/>
      <c r="GE312" s="5"/>
      <c r="GF312" s="5"/>
      <c r="GG312" s="5"/>
      <c r="GH312" s="5"/>
      <c r="GI312" s="5"/>
      <c r="GJ312" s="5"/>
      <c r="GK312" s="5"/>
      <c r="GL312" s="5"/>
      <c r="GM312" s="5"/>
    </row>
    <row r="313" spans="1:195" x14ac:dyDescent="0.2">
      <c r="A313" s="3" t="s">
        <v>682</v>
      </c>
      <c r="B313" s="2" t="s">
        <v>683</v>
      </c>
      <c r="C313" s="61">
        <f t="shared" ref="C313:AH313" si="400">SUM(C305:C311)</f>
        <v>3.6875999999999999E-2</v>
      </c>
      <c r="D313" s="61">
        <f t="shared" si="400"/>
        <v>4.7377000000000002E-2</v>
      </c>
      <c r="E313" s="61">
        <f t="shared" si="400"/>
        <v>3.3337000000000006E-2</v>
      </c>
      <c r="F313" s="61">
        <f t="shared" si="400"/>
        <v>2.7191E-2</v>
      </c>
      <c r="G313" s="61">
        <f t="shared" si="400"/>
        <v>2.2284999999999999E-2</v>
      </c>
      <c r="H313" s="61">
        <f t="shared" si="400"/>
        <v>3.0419999999999999E-2</v>
      </c>
      <c r="I313" s="61">
        <f t="shared" si="400"/>
        <v>4.2840000000000003E-2</v>
      </c>
      <c r="J313" s="61">
        <f t="shared" si="400"/>
        <v>2.7E-2</v>
      </c>
      <c r="K313" s="61">
        <f t="shared" si="400"/>
        <v>2.7E-2</v>
      </c>
      <c r="L313" s="61">
        <f t="shared" si="400"/>
        <v>3.322E-2</v>
      </c>
      <c r="M313" s="61">
        <f t="shared" si="400"/>
        <v>2.7737000000000001E-2</v>
      </c>
      <c r="N313" s="61">
        <f t="shared" si="400"/>
        <v>4.5439999999999994E-2</v>
      </c>
      <c r="O313" s="61">
        <f t="shared" si="400"/>
        <v>4.7945000000000002E-2</v>
      </c>
      <c r="P313" s="61">
        <f t="shared" si="400"/>
        <v>2.7264E-2</v>
      </c>
      <c r="Q313" s="61">
        <f t="shared" si="400"/>
        <v>4.7255999999999999E-2</v>
      </c>
      <c r="R313" s="61">
        <f t="shared" si="400"/>
        <v>3.1210000000000002E-2</v>
      </c>
      <c r="S313" s="61">
        <f t="shared" si="400"/>
        <v>2.1014000000000001E-2</v>
      </c>
      <c r="T313" s="61">
        <f t="shared" si="400"/>
        <v>1.9300999999999999E-2</v>
      </c>
      <c r="U313" s="61">
        <f t="shared" si="400"/>
        <v>2.8378E-2</v>
      </c>
      <c r="V313" s="61">
        <f t="shared" si="400"/>
        <v>2.7E-2</v>
      </c>
      <c r="W313" s="40">
        <f t="shared" si="400"/>
        <v>2.7E-2</v>
      </c>
      <c r="X313" s="61">
        <f t="shared" si="400"/>
        <v>2.4027E-2</v>
      </c>
      <c r="Y313" s="61">
        <f t="shared" si="400"/>
        <v>1.9498000000000001E-2</v>
      </c>
      <c r="Z313" s="61">
        <f t="shared" si="400"/>
        <v>2.5584000000000003E-2</v>
      </c>
      <c r="AA313" s="61">
        <f t="shared" si="400"/>
        <v>3.8389E-2</v>
      </c>
      <c r="AB313" s="61">
        <f t="shared" si="400"/>
        <v>3.7642999999999996E-2</v>
      </c>
      <c r="AC313" s="61">
        <f t="shared" si="400"/>
        <v>2.7585999999999999E-2</v>
      </c>
      <c r="AD313" s="61">
        <f t="shared" si="400"/>
        <v>2.7269000000000002E-2</v>
      </c>
      <c r="AE313" s="61">
        <f t="shared" si="400"/>
        <v>1.3357999999999998E-2</v>
      </c>
      <c r="AF313" s="61">
        <f t="shared" si="400"/>
        <v>8.8319999999999996E-3</v>
      </c>
      <c r="AG313" s="61">
        <f t="shared" si="400"/>
        <v>1.5590999999999999E-2</v>
      </c>
      <c r="AH313" s="61">
        <f t="shared" si="400"/>
        <v>2.4306999999999999E-2</v>
      </c>
      <c r="AI313" s="61">
        <f t="shared" ref="AI313:CT313" si="401">SUM(AI305:AI311)</f>
        <v>2.7E-2</v>
      </c>
      <c r="AJ313" s="61">
        <f t="shared" si="401"/>
        <v>1.8787999999999999E-2</v>
      </c>
      <c r="AK313" s="61">
        <f t="shared" si="401"/>
        <v>1.6279999999999999E-2</v>
      </c>
      <c r="AL313" s="61">
        <f t="shared" si="401"/>
        <v>3.2100000000000004E-2</v>
      </c>
      <c r="AM313" s="61">
        <f t="shared" si="401"/>
        <v>1.6448999999999998E-2</v>
      </c>
      <c r="AN313" s="61">
        <f t="shared" si="401"/>
        <v>2.2903E-2</v>
      </c>
      <c r="AO313" s="61">
        <f t="shared" si="401"/>
        <v>2.2655999999999999E-2</v>
      </c>
      <c r="AP313" s="61">
        <f t="shared" si="401"/>
        <v>3.8401000000000005E-2</v>
      </c>
      <c r="AQ313" s="61">
        <f t="shared" si="401"/>
        <v>1.5559E-2</v>
      </c>
      <c r="AR313" s="61">
        <f t="shared" si="401"/>
        <v>3.2805000000000001E-2</v>
      </c>
      <c r="AS313" s="61">
        <f t="shared" si="401"/>
        <v>1.4817E-2</v>
      </c>
      <c r="AT313" s="61">
        <f t="shared" si="401"/>
        <v>2.6714000000000002E-2</v>
      </c>
      <c r="AU313" s="61">
        <f t="shared" si="401"/>
        <v>1.9188E-2</v>
      </c>
      <c r="AV313" s="61">
        <f t="shared" si="401"/>
        <v>2.5359E-2</v>
      </c>
      <c r="AW313" s="61">
        <f t="shared" si="401"/>
        <v>2.0596E-2</v>
      </c>
      <c r="AX313" s="61">
        <f t="shared" si="401"/>
        <v>1.6798E-2</v>
      </c>
      <c r="AY313" s="61">
        <f t="shared" si="401"/>
        <v>2.7E-2</v>
      </c>
      <c r="AZ313" s="61">
        <f t="shared" si="401"/>
        <v>2.852E-2</v>
      </c>
      <c r="BA313" s="61">
        <f t="shared" si="401"/>
        <v>3.5434E-2</v>
      </c>
      <c r="BB313" s="61">
        <f t="shared" si="401"/>
        <v>2.5174999999999999E-2</v>
      </c>
      <c r="BC313" s="61">
        <f t="shared" si="401"/>
        <v>3.7146999999999999E-2</v>
      </c>
      <c r="BD313" s="61">
        <f t="shared" si="401"/>
        <v>4.0929E-2</v>
      </c>
      <c r="BE313" s="61">
        <f t="shared" si="401"/>
        <v>4.0043999999999996E-2</v>
      </c>
      <c r="BF313" s="61">
        <f t="shared" si="401"/>
        <v>4.7484999999999999E-2</v>
      </c>
      <c r="BG313" s="61">
        <f t="shared" si="401"/>
        <v>2.7E-2</v>
      </c>
      <c r="BH313" s="61">
        <f t="shared" si="401"/>
        <v>2.1419000000000001E-2</v>
      </c>
      <c r="BI313" s="61">
        <f t="shared" si="401"/>
        <v>8.4329999999999995E-3</v>
      </c>
      <c r="BJ313" s="61">
        <f t="shared" si="401"/>
        <v>3.2530000000000003E-2</v>
      </c>
      <c r="BK313" s="61">
        <f t="shared" si="401"/>
        <v>3.5758999999999999E-2</v>
      </c>
      <c r="BL313" s="61">
        <f t="shared" si="401"/>
        <v>2.7E-2</v>
      </c>
      <c r="BM313" s="61">
        <f t="shared" si="401"/>
        <v>2.3674999999999998E-2</v>
      </c>
      <c r="BN313" s="61">
        <f t="shared" si="401"/>
        <v>2.7E-2</v>
      </c>
      <c r="BO313" s="61">
        <f t="shared" si="401"/>
        <v>1.7432E-2</v>
      </c>
      <c r="BP313" s="61">
        <f t="shared" si="401"/>
        <v>2.1701999999999999E-2</v>
      </c>
      <c r="BQ313" s="61">
        <f t="shared" si="401"/>
        <v>3.0408000000000001E-2</v>
      </c>
      <c r="BR313" s="61">
        <f t="shared" si="401"/>
        <v>7.4710000000000002E-3</v>
      </c>
      <c r="BS313" s="61">
        <f t="shared" si="401"/>
        <v>2.98E-3</v>
      </c>
      <c r="BT313" s="61">
        <f t="shared" si="401"/>
        <v>5.7869999999999996E-3</v>
      </c>
      <c r="BU313" s="61">
        <f t="shared" si="401"/>
        <v>1.6050000000000002E-2</v>
      </c>
      <c r="BV313" s="61">
        <f t="shared" si="401"/>
        <v>1.5479000000000001E-2</v>
      </c>
      <c r="BW313" s="61">
        <f t="shared" si="401"/>
        <v>1.7794000000000001E-2</v>
      </c>
      <c r="BX313" s="61">
        <f t="shared" si="401"/>
        <v>1.6598999999999999E-2</v>
      </c>
      <c r="BY313" s="61">
        <f t="shared" si="401"/>
        <v>2.3781E-2</v>
      </c>
      <c r="BZ313" s="61">
        <f t="shared" si="401"/>
        <v>2.6311999999999999E-2</v>
      </c>
      <c r="CA313" s="61">
        <f t="shared" si="401"/>
        <v>2.3040999999999999E-2</v>
      </c>
      <c r="CB313" s="61">
        <f t="shared" si="401"/>
        <v>4.2555999999999997E-2</v>
      </c>
      <c r="CC313" s="61">
        <f t="shared" si="401"/>
        <v>2.2199E-2</v>
      </c>
      <c r="CD313" s="61">
        <f t="shared" si="401"/>
        <v>2.2804999999999999E-2</v>
      </c>
      <c r="CE313" s="61">
        <f t="shared" si="401"/>
        <v>2.7E-2</v>
      </c>
      <c r="CF313" s="61">
        <f t="shared" si="401"/>
        <v>3.2015000000000002E-2</v>
      </c>
      <c r="CG313" s="61">
        <f t="shared" si="401"/>
        <v>3.4500000000000003E-2</v>
      </c>
      <c r="CH313" s="61">
        <f t="shared" si="401"/>
        <v>2.2187999999999999E-2</v>
      </c>
      <c r="CI313" s="61">
        <f t="shared" si="401"/>
        <v>2.418E-2</v>
      </c>
      <c r="CJ313" s="61">
        <f t="shared" si="401"/>
        <v>2.8257000000000001E-2</v>
      </c>
      <c r="CK313" s="61">
        <f t="shared" si="401"/>
        <v>1.2105000000000001E-2</v>
      </c>
      <c r="CL313" s="61">
        <f t="shared" si="401"/>
        <v>1.5934999999999998E-2</v>
      </c>
      <c r="CM313" s="61">
        <f t="shared" si="401"/>
        <v>4.3579999999999999E-3</v>
      </c>
      <c r="CN313" s="61">
        <f t="shared" si="401"/>
        <v>4.1925999999999998E-2</v>
      </c>
      <c r="CO313" s="61">
        <f t="shared" si="401"/>
        <v>3.3253000000000005E-2</v>
      </c>
      <c r="CP313" s="61">
        <f t="shared" si="401"/>
        <v>2.5935E-2</v>
      </c>
      <c r="CQ313" s="61">
        <f t="shared" si="401"/>
        <v>1.2427000000000001E-2</v>
      </c>
      <c r="CR313" s="61">
        <f t="shared" si="401"/>
        <v>3.4470000000000004E-3</v>
      </c>
      <c r="CS313" s="61">
        <f t="shared" si="401"/>
        <v>2.2658000000000001E-2</v>
      </c>
      <c r="CT313" s="61">
        <f t="shared" si="401"/>
        <v>9.2549999999999993E-3</v>
      </c>
      <c r="CU313" s="61">
        <f t="shared" ref="CU313:FF313" si="402">SUM(CU305:CU311)</f>
        <v>3.5323E-2</v>
      </c>
      <c r="CV313" s="61">
        <f t="shared" si="402"/>
        <v>2.5700000000000001E-2</v>
      </c>
      <c r="CW313" s="61">
        <f t="shared" si="402"/>
        <v>2.4152E-2</v>
      </c>
      <c r="CX313" s="61">
        <f t="shared" si="402"/>
        <v>2.1824E-2</v>
      </c>
      <c r="CY313" s="61">
        <f t="shared" si="402"/>
        <v>2.7E-2</v>
      </c>
      <c r="CZ313" s="61">
        <f t="shared" si="402"/>
        <v>2.955E-2</v>
      </c>
      <c r="DA313" s="61">
        <f t="shared" si="402"/>
        <v>2.9045999999999999E-2</v>
      </c>
      <c r="DB313" s="61">
        <f t="shared" si="402"/>
        <v>2.7E-2</v>
      </c>
      <c r="DC313" s="61">
        <f t="shared" si="402"/>
        <v>2.4861999999999999E-2</v>
      </c>
      <c r="DD313" s="61">
        <f t="shared" si="402"/>
        <v>3.441E-3</v>
      </c>
      <c r="DE313" s="61">
        <f t="shared" si="402"/>
        <v>1.3013E-2</v>
      </c>
      <c r="DF313" s="61">
        <f t="shared" si="402"/>
        <v>2.9097999999999999E-2</v>
      </c>
      <c r="DG313" s="61">
        <f t="shared" si="402"/>
        <v>2.2328999999999998E-2</v>
      </c>
      <c r="DH313" s="61">
        <f t="shared" si="402"/>
        <v>2.5037E-2</v>
      </c>
      <c r="DI313" s="61">
        <f t="shared" si="402"/>
        <v>1.8845000000000001E-2</v>
      </c>
      <c r="DJ313" s="61">
        <f t="shared" si="402"/>
        <v>2.7392E-2</v>
      </c>
      <c r="DK313" s="61">
        <f t="shared" si="402"/>
        <v>2.2202E-2</v>
      </c>
      <c r="DL313" s="61">
        <f t="shared" si="402"/>
        <v>2.1967E-2</v>
      </c>
      <c r="DM313" s="61">
        <f t="shared" si="402"/>
        <v>2.5486000000000002E-2</v>
      </c>
      <c r="DN313" s="61">
        <f t="shared" si="402"/>
        <v>2.9194000000000001E-2</v>
      </c>
      <c r="DO313" s="61">
        <f t="shared" si="402"/>
        <v>2.9745000000000001E-2</v>
      </c>
      <c r="DP313" s="61">
        <f t="shared" si="402"/>
        <v>2.7681000000000001E-2</v>
      </c>
      <c r="DQ313" s="61">
        <f t="shared" si="402"/>
        <v>2.5884999999999998E-2</v>
      </c>
      <c r="DR313" s="61">
        <f t="shared" si="402"/>
        <v>2.4417000000000001E-2</v>
      </c>
      <c r="DS313" s="61">
        <f t="shared" si="402"/>
        <v>2.5923999999999999E-2</v>
      </c>
      <c r="DT313" s="61">
        <f t="shared" si="402"/>
        <v>2.1728999999999998E-2</v>
      </c>
      <c r="DU313" s="61">
        <f t="shared" si="402"/>
        <v>2.7E-2</v>
      </c>
      <c r="DV313" s="61">
        <f t="shared" si="402"/>
        <v>2.7E-2</v>
      </c>
      <c r="DW313" s="61">
        <f t="shared" si="402"/>
        <v>2.3040999999999999E-2</v>
      </c>
      <c r="DX313" s="61">
        <f t="shared" si="402"/>
        <v>2.1715999999999999E-2</v>
      </c>
      <c r="DY313" s="61">
        <f t="shared" si="402"/>
        <v>1.7066999999999999E-2</v>
      </c>
      <c r="DZ313" s="61">
        <f t="shared" si="402"/>
        <v>2.2346999999999999E-2</v>
      </c>
      <c r="EA313" s="61">
        <f t="shared" si="402"/>
        <v>1.4488000000000001E-2</v>
      </c>
      <c r="EB313" s="61">
        <f t="shared" si="402"/>
        <v>3.4058999999999999E-2</v>
      </c>
      <c r="EC313" s="61">
        <f t="shared" si="402"/>
        <v>2.6620999999999999E-2</v>
      </c>
      <c r="ED313" s="61">
        <f t="shared" si="402"/>
        <v>6.2249999999999996E-3</v>
      </c>
      <c r="EE313" s="61">
        <f t="shared" si="402"/>
        <v>2.7E-2</v>
      </c>
      <c r="EF313" s="61">
        <f t="shared" si="402"/>
        <v>1.9595000000000001E-2</v>
      </c>
      <c r="EG313" s="61">
        <f t="shared" si="402"/>
        <v>2.6536000000000001E-2</v>
      </c>
      <c r="EH313" s="61">
        <f t="shared" si="402"/>
        <v>2.5052999999999999E-2</v>
      </c>
      <c r="EI313" s="61">
        <f t="shared" si="402"/>
        <v>2.7E-2</v>
      </c>
      <c r="EJ313" s="61">
        <f t="shared" si="402"/>
        <v>2.7E-2</v>
      </c>
      <c r="EK313" s="61">
        <f t="shared" si="402"/>
        <v>6.2140000000000008E-3</v>
      </c>
      <c r="EL313" s="61">
        <f t="shared" si="402"/>
        <v>3.522E-3</v>
      </c>
      <c r="EM313" s="61">
        <f t="shared" si="402"/>
        <v>2.5367000000000001E-2</v>
      </c>
      <c r="EN313" s="61">
        <f t="shared" si="402"/>
        <v>3.0862000000000001E-2</v>
      </c>
      <c r="EO313" s="61">
        <f t="shared" si="402"/>
        <v>2.9343000000000001E-2</v>
      </c>
      <c r="EP313" s="61">
        <f t="shared" si="402"/>
        <v>2.9232000000000001E-2</v>
      </c>
      <c r="EQ313" s="61">
        <f t="shared" si="402"/>
        <v>1.3192000000000001E-2</v>
      </c>
      <c r="ER313" s="61">
        <f t="shared" si="402"/>
        <v>2.9075999999999998E-2</v>
      </c>
      <c r="ES313" s="61">
        <f t="shared" si="402"/>
        <v>2.3557999999999999E-2</v>
      </c>
      <c r="ET313" s="61">
        <f t="shared" si="402"/>
        <v>3.2862000000000002E-2</v>
      </c>
      <c r="EU313" s="61">
        <f t="shared" si="402"/>
        <v>2.7E-2</v>
      </c>
      <c r="EV313" s="61">
        <f t="shared" si="402"/>
        <v>1.1379E-2</v>
      </c>
      <c r="EW313" s="61">
        <f t="shared" si="402"/>
        <v>8.3510000000000008E-3</v>
      </c>
      <c r="EX313" s="61">
        <f t="shared" si="402"/>
        <v>9.6800000000000011E-3</v>
      </c>
      <c r="EY313" s="61">
        <f t="shared" si="402"/>
        <v>2.7E-2</v>
      </c>
      <c r="EZ313" s="61">
        <f t="shared" si="402"/>
        <v>2.5982999999999999E-2</v>
      </c>
      <c r="FA313" s="61">
        <f t="shared" si="402"/>
        <v>1.4530000000000001E-2</v>
      </c>
      <c r="FB313" s="61">
        <f t="shared" si="402"/>
        <v>1.3606E-2</v>
      </c>
      <c r="FC313" s="61">
        <f t="shared" si="402"/>
        <v>2.6956000000000001E-2</v>
      </c>
      <c r="FD313" s="61">
        <f t="shared" si="402"/>
        <v>2.4438000000000001E-2</v>
      </c>
      <c r="FE313" s="61">
        <f t="shared" si="402"/>
        <v>1.4400999999999999E-2</v>
      </c>
      <c r="FF313" s="61">
        <f t="shared" si="402"/>
        <v>2.7E-2</v>
      </c>
      <c r="FG313" s="61">
        <f t="shared" ref="FG313:FU313" si="403">SUM(FG305:FG311)</f>
        <v>2.7E-2</v>
      </c>
      <c r="FH313" s="61">
        <f t="shared" si="403"/>
        <v>2.8936000000000003E-2</v>
      </c>
      <c r="FI313" s="61">
        <f t="shared" si="403"/>
        <v>9.7450000000000002E-3</v>
      </c>
      <c r="FJ313" s="61">
        <f t="shared" si="403"/>
        <v>2.2665000000000001E-2</v>
      </c>
      <c r="FK313" s="61">
        <f t="shared" si="403"/>
        <v>1.3283000000000001E-2</v>
      </c>
      <c r="FL313" s="61">
        <f t="shared" si="403"/>
        <v>3.2363000000000003E-2</v>
      </c>
      <c r="FM313" s="61">
        <f t="shared" si="403"/>
        <v>2.0014000000000001E-2</v>
      </c>
      <c r="FN313" s="61">
        <f t="shared" si="403"/>
        <v>2.7E-2</v>
      </c>
      <c r="FO313" s="61">
        <f t="shared" si="403"/>
        <v>1.1051999999999999E-2</v>
      </c>
      <c r="FP313" s="61">
        <f t="shared" si="403"/>
        <v>1.8179000000000001E-2</v>
      </c>
      <c r="FQ313" s="61">
        <f t="shared" si="403"/>
        <v>2.2310999999999998E-2</v>
      </c>
      <c r="FR313" s="61">
        <f t="shared" si="403"/>
        <v>1.5226E-2</v>
      </c>
      <c r="FS313" s="61">
        <f t="shared" si="403"/>
        <v>2.0316999999999998E-2</v>
      </c>
      <c r="FT313" s="61">
        <f t="shared" si="403"/>
        <v>5.7019999999999996E-3</v>
      </c>
      <c r="FU313" s="61">
        <f t="shared" si="403"/>
        <v>2.7706000000000001E-2</v>
      </c>
      <c r="FV313" s="61">
        <f>SUM(FV305:FV311)</f>
        <v>1.8803E-2</v>
      </c>
      <c r="FW313" s="61">
        <f>SUM(FW305:FW311)</f>
        <v>2.1498E-2</v>
      </c>
      <c r="FX313" s="61">
        <f>SUM(FX305:FX311)</f>
        <v>2.1022000000000002E-2</v>
      </c>
      <c r="FY313" s="61"/>
      <c r="FZ313" s="42"/>
      <c r="GA313" s="42"/>
      <c r="GB313" s="42"/>
      <c r="GC313" s="42"/>
      <c r="GD313" s="42"/>
      <c r="GE313" s="5"/>
      <c r="GF313" s="5"/>
      <c r="GG313" s="5"/>
      <c r="GH313" s="5"/>
      <c r="GI313" s="5"/>
      <c r="GJ313" s="5"/>
      <c r="GK313" s="5"/>
      <c r="GL313" s="5"/>
      <c r="GM313" s="5"/>
    </row>
    <row r="314" spans="1:195" x14ac:dyDescent="0.2">
      <c r="A314" s="44"/>
      <c r="B314" s="2" t="s">
        <v>684</v>
      </c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3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  <c r="DB314" s="42"/>
      <c r="DC314" s="42"/>
      <c r="DD314" s="42"/>
      <c r="DE314" s="42"/>
      <c r="DF314" s="42"/>
      <c r="DG314" s="42"/>
      <c r="DH314" s="42"/>
      <c r="DI314" s="42"/>
      <c r="DJ314" s="42"/>
      <c r="DK314" s="42"/>
      <c r="DL314" s="42"/>
      <c r="DM314" s="42"/>
      <c r="DN314" s="42"/>
      <c r="DO314" s="42"/>
      <c r="DP314" s="42"/>
      <c r="DQ314" s="42"/>
      <c r="DR314" s="42"/>
      <c r="DS314" s="42"/>
      <c r="DT314" s="42"/>
      <c r="DU314" s="42"/>
      <c r="DV314" s="42"/>
      <c r="DW314" s="42"/>
      <c r="DX314" s="42"/>
      <c r="DY314" s="42"/>
      <c r="DZ314" s="42"/>
      <c r="EA314" s="42"/>
      <c r="EB314" s="42"/>
      <c r="EC314" s="42"/>
      <c r="ED314" s="42"/>
      <c r="EE314" s="42"/>
      <c r="EF314" s="42"/>
      <c r="EG314" s="42"/>
      <c r="EH314" s="42"/>
      <c r="EI314" s="42"/>
      <c r="EJ314" s="42"/>
      <c r="EK314" s="42"/>
      <c r="EL314" s="42"/>
      <c r="EM314" s="42"/>
      <c r="EN314" s="42"/>
      <c r="EO314" s="42"/>
      <c r="EP314" s="42"/>
      <c r="EQ314" s="42"/>
      <c r="ER314" s="42"/>
      <c r="ES314" s="42"/>
      <c r="ET314" s="42"/>
      <c r="EU314" s="42"/>
      <c r="EV314" s="42"/>
      <c r="EW314" s="42"/>
      <c r="EX314" s="42"/>
      <c r="EY314" s="42"/>
      <c r="EZ314" s="42"/>
      <c r="FA314" s="42"/>
      <c r="FB314" s="42"/>
      <c r="FC314" s="42"/>
      <c r="FD314" s="42"/>
      <c r="FE314" s="42"/>
      <c r="FF314" s="42"/>
      <c r="FG314" s="42"/>
      <c r="FH314" s="42"/>
      <c r="FI314" s="42"/>
      <c r="FJ314" s="42"/>
      <c r="FK314" s="42"/>
      <c r="FL314" s="42"/>
      <c r="FM314" s="42"/>
      <c r="FN314" s="42"/>
      <c r="FO314" s="42"/>
      <c r="FP314" s="42"/>
      <c r="FQ314" s="42"/>
      <c r="FR314" s="42"/>
      <c r="FS314" s="42"/>
      <c r="FT314" s="42"/>
      <c r="FU314" s="42"/>
      <c r="FV314" s="42"/>
      <c r="FW314" s="42"/>
      <c r="FX314" s="42"/>
      <c r="FY314" s="42"/>
      <c r="FZ314" s="42"/>
      <c r="GA314" s="42"/>
      <c r="GB314" s="42"/>
      <c r="GC314" s="42"/>
      <c r="GD314" s="42"/>
      <c r="GE314" s="5"/>
      <c r="GF314" s="5"/>
      <c r="GG314" s="5"/>
      <c r="GH314" s="5"/>
      <c r="GI314" s="5"/>
      <c r="GJ314" s="5"/>
      <c r="GK314" s="5"/>
      <c r="GL314" s="5"/>
      <c r="GM314" s="5"/>
    </row>
    <row r="315" spans="1:195" x14ac:dyDescent="0.2">
      <c r="A315" s="44"/>
      <c r="B315" s="2"/>
      <c r="C315" s="42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18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5"/>
      <c r="EH315" s="5"/>
      <c r="EI315" s="5"/>
      <c r="EJ315" s="5"/>
      <c r="EK315" s="5"/>
      <c r="EL315" s="5"/>
      <c r="EM315" s="5"/>
      <c r="EN315" s="5"/>
      <c r="EO315" s="5"/>
      <c r="EP315" s="5"/>
      <c r="EQ315" s="5"/>
      <c r="ER315" s="5"/>
      <c r="ES315" s="5"/>
      <c r="ET315" s="5"/>
      <c r="EU315" s="5"/>
      <c r="EV315" s="5"/>
      <c r="EW315" s="5"/>
      <c r="EX315" s="5"/>
      <c r="EY315" s="5"/>
      <c r="EZ315" s="5"/>
      <c r="FA315" s="5"/>
      <c r="FB315" s="5"/>
      <c r="FC315" s="5"/>
      <c r="FD315" s="5"/>
      <c r="FE315" s="5"/>
      <c r="FF315" s="5"/>
      <c r="FG315" s="5"/>
      <c r="FH315" s="5"/>
      <c r="FI315" s="5"/>
      <c r="FJ315" s="5"/>
      <c r="FK315" s="5"/>
      <c r="FL315" s="5"/>
      <c r="FM315" s="5"/>
      <c r="FN315" s="5"/>
      <c r="FO315" s="5"/>
      <c r="FP315" s="5"/>
      <c r="FQ315" s="5"/>
      <c r="FR315" s="5"/>
      <c r="FS315" s="5"/>
      <c r="FT315" s="5"/>
      <c r="FU315" s="5"/>
      <c r="FV315" s="5"/>
      <c r="FW315" s="5"/>
      <c r="FX315" s="5"/>
      <c r="FY315" s="5"/>
      <c r="FZ315" s="42"/>
      <c r="GA315" s="42"/>
      <c r="GB315" s="42"/>
      <c r="GC315" s="42"/>
      <c r="GD315" s="42"/>
      <c r="GE315" s="5"/>
      <c r="GF315" s="5"/>
      <c r="GG315" s="5"/>
      <c r="GH315" s="5"/>
      <c r="GI315" s="5"/>
      <c r="GJ315" s="5"/>
      <c r="GK315" s="5"/>
      <c r="GL315" s="5"/>
      <c r="GM315" s="5"/>
    </row>
    <row r="316" spans="1:195" x14ac:dyDescent="0.2">
      <c r="A316" s="44"/>
      <c r="B316" s="2"/>
      <c r="C316" s="42">
        <f t="shared" ref="C316:BN316" si="404">ROUND((C269-C171)/C96,2)</f>
        <v>8022.45</v>
      </c>
      <c r="D316" s="42">
        <f t="shared" si="404"/>
        <v>7552.45</v>
      </c>
      <c r="E316" s="42">
        <f t="shared" si="404"/>
        <v>8182.74</v>
      </c>
      <c r="F316" s="42">
        <f t="shared" si="404"/>
        <v>7416.97</v>
      </c>
      <c r="G316" s="42">
        <f t="shared" si="404"/>
        <v>7949.65</v>
      </c>
      <c r="H316" s="42">
        <f t="shared" si="404"/>
        <v>7952.25</v>
      </c>
      <c r="I316" s="42">
        <f t="shared" si="404"/>
        <v>8268.9</v>
      </c>
      <c r="J316" s="42">
        <f t="shared" si="404"/>
        <v>7631.01</v>
      </c>
      <c r="K316" s="42">
        <f t="shared" si="404"/>
        <v>10175.19</v>
      </c>
      <c r="L316" s="42">
        <f t="shared" si="404"/>
        <v>7917.6</v>
      </c>
      <c r="M316" s="42">
        <f t="shared" si="404"/>
        <v>8995.51</v>
      </c>
      <c r="N316" s="42">
        <f t="shared" si="404"/>
        <v>7634.71</v>
      </c>
      <c r="O316" s="42">
        <f t="shared" si="404"/>
        <v>7428.66</v>
      </c>
      <c r="P316" s="42">
        <f t="shared" si="404"/>
        <v>14383.47</v>
      </c>
      <c r="Q316" s="42">
        <f t="shared" si="404"/>
        <v>8046.72</v>
      </c>
      <c r="R316" s="42">
        <f t="shared" si="404"/>
        <v>8819.2099999999991</v>
      </c>
      <c r="S316" s="42">
        <f t="shared" si="404"/>
        <v>7805.77</v>
      </c>
      <c r="T316" s="42">
        <f t="shared" si="404"/>
        <v>13148.34</v>
      </c>
      <c r="U316" s="42">
        <f t="shared" si="404"/>
        <v>15215</v>
      </c>
      <c r="V316" s="42">
        <f t="shared" si="404"/>
        <v>10364.07</v>
      </c>
      <c r="W316" s="42">
        <f t="shared" si="404"/>
        <v>13287.09</v>
      </c>
      <c r="X316" s="42">
        <f t="shared" si="404"/>
        <v>15363.9</v>
      </c>
      <c r="Y316" s="42">
        <f t="shared" si="404"/>
        <v>8274.2199999999993</v>
      </c>
      <c r="Z316" s="42">
        <f t="shared" si="404"/>
        <v>10246.870000000001</v>
      </c>
      <c r="AA316" s="42">
        <f t="shared" si="404"/>
        <v>7551.32</v>
      </c>
      <c r="AB316" s="42">
        <f t="shared" si="404"/>
        <v>7604.38</v>
      </c>
      <c r="AC316" s="42">
        <f t="shared" si="404"/>
        <v>7948.32</v>
      </c>
      <c r="AD316" s="42">
        <f t="shared" si="404"/>
        <v>7658.02</v>
      </c>
      <c r="AE316" s="42">
        <f t="shared" si="404"/>
        <v>13704.17</v>
      </c>
      <c r="AF316" s="42">
        <f t="shared" si="404"/>
        <v>12831.85</v>
      </c>
      <c r="AG316" s="42">
        <f t="shared" si="404"/>
        <v>8114.58</v>
      </c>
      <c r="AH316" s="42">
        <f t="shared" si="404"/>
        <v>7636.05</v>
      </c>
      <c r="AI316" s="42">
        <f t="shared" si="404"/>
        <v>9616.1200000000008</v>
      </c>
      <c r="AJ316" s="42">
        <f t="shared" si="404"/>
        <v>11448.41</v>
      </c>
      <c r="AK316" s="42">
        <f t="shared" si="404"/>
        <v>12103.49</v>
      </c>
      <c r="AL316" s="42">
        <f t="shared" si="404"/>
        <v>10942.67</v>
      </c>
      <c r="AM316" s="42">
        <f t="shared" si="404"/>
        <v>8423.49</v>
      </c>
      <c r="AN316" s="42">
        <f t="shared" si="404"/>
        <v>8774.34</v>
      </c>
      <c r="AO316" s="42">
        <f t="shared" si="404"/>
        <v>7340.89</v>
      </c>
      <c r="AP316" s="42">
        <f t="shared" si="404"/>
        <v>8175.95</v>
      </c>
      <c r="AQ316" s="42">
        <f t="shared" si="404"/>
        <v>10906.31</v>
      </c>
      <c r="AR316" s="42">
        <f t="shared" si="404"/>
        <v>7436.85</v>
      </c>
      <c r="AS316" s="42">
        <f t="shared" si="404"/>
        <v>8020.73</v>
      </c>
      <c r="AT316" s="42">
        <f t="shared" si="404"/>
        <v>7562.37</v>
      </c>
      <c r="AU316" s="42">
        <f t="shared" si="404"/>
        <v>10017.27</v>
      </c>
      <c r="AV316" s="42">
        <f t="shared" si="404"/>
        <v>10568.35</v>
      </c>
      <c r="AW316" s="42">
        <f t="shared" si="404"/>
        <v>12457.32</v>
      </c>
      <c r="AX316" s="42">
        <f t="shared" si="404"/>
        <v>16906.45</v>
      </c>
      <c r="AY316" s="42">
        <f t="shared" si="404"/>
        <v>8685.5300000000007</v>
      </c>
      <c r="AZ316" s="42">
        <f t="shared" si="404"/>
        <v>7796.61</v>
      </c>
      <c r="BA316" s="42">
        <f t="shared" si="404"/>
        <v>7324.83</v>
      </c>
      <c r="BB316" s="42">
        <f t="shared" si="404"/>
        <v>7324.83</v>
      </c>
      <c r="BC316" s="42">
        <f t="shared" si="404"/>
        <v>7565.93</v>
      </c>
      <c r="BD316" s="42">
        <f t="shared" si="404"/>
        <v>7324.83</v>
      </c>
      <c r="BE316" s="42">
        <f t="shared" si="404"/>
        <v>7793.64</v>
      </c>
      <c r="BF316" s="42">
        <f t="shared" si="404"/>
        <v>7324.83</v>
      </c>
      <c r="BG316" s="42">
        <f t="shared" si="404"/>
        <v>8262.43</v>
      </c>
      <c r="BH316" s="42">
        <f t="shared" si="404"/>
        <v>8405.91</v>
      </c>
      <c r="BI316" s="42">
        <f t="shared" si="404"/>
        <v>12396.82</v>
      </c>
      <c r="BJ316" s="42">
        <f t="shared" si="404"/>
        <v>7324.83</v>
      </c>
      <c r="BK316" s="42">
        <f t="shared" si="404"/>
        <v>7324.83</v>
      </c>
      <c r="BL316" s="42">
        <f t="shared" si="404"/>
        <v>13090.18</v>
      </c>
      <c r="BM316" s="42">
        <f t="shared" si="404"/>
        <v>10592.43</v>
      </c>
      <c r="BN316" s="42">
        <f t="shared" si="404"/>
        <v>7324.83</v>
      </c>
      <c r="BO316" s="42">
        <f t="shared" ref="BO316:DZ316" si="405">ROUND((BO269-BO171)/BO96,2)</f>
        <v>7455.31</v>
      </c>
      <c r="BP316" s="42">
        <f t="shared" si="405"/>
        <v>12173.38</v>
      </c>
      <c r="BQ316" s="42">
        <f t="shared" si="405"/>
        <v>7985.64</v>
      </c>
      <c r="BR316" s="42">
        <f t="shared" si="405"/>
        <v>7429.88</v>
      </c>
      <c r="BS316" s="42">
        <f t="shared" si="405"/>
        <v>8036.14</v>
      </c>
      <c r="BT316" s="42">
        <f t="shared" si="405"/>
        <v>10306.9</v>
      </c>
      <c r="BU316" s="42">
        <f t="shared" si="405"/>
        <v>9203.61</v>
      </c>
      <c r="BV316" s="42">
        <f t="shared" si="405"/>
        <v>7698.97</v>
      </c>
      <c r="BW316" s="42">
        <f t="shared" si="405"/>
        <v>7696.33</v>
      </c>
      <c r="BX316" s="42">
        <f t="shared" si="405"/>
        <v>15921.65</v>
      </c>
      <c r="BY316" s="42">
        <f t="shared" si="405"/>
        <v>8405.2199999999993</v>
      </c>
      <c r="BZ316" s="42">
        <f t="shared" si="405"/>
        <v>11197.15</v>
      </c>
      <c r="CA316" s="42">
        <f t="shared" si="405"/>
        <v>13039.78</v>
      </c>
      <c r="CB316" s="42">
        <f t="shared" si="405"/>
        <v>7530.06</v>
      </c>
      <c r="CC316" s="42">
        <f t="shared" si="405"/>
        <v>12284.19</v>
      </c>
      <c r="CD316" s="42">
        <f t="shared" si="405"/>
        <v>14481.94</v>
      </c>
      <c r="CE316" s="42">
        <f t="shared" si="405"/>
        <v>13001.07</v>
      </c>
      <c r="CF316" s="42">
        <f t="shared" si="405"/>
        <v>13278.53</v>
      </c>
      <c r="CG316" s="42">
        <f t="shared" si="405"/>
        <v>12482.31</v>
      </c>
      <c r="CH316" s="42">
        <f t="shared" si="405"/>
        <v>14025.92</v>
      </c>
      <c r="CI316" s="42">
        <f t="shared" si="405"/>
        <v>7739.47</v>
      </c>
      <c r="CJ316" s="42">
        <f t="shared" si="405"/>
        <v>8225</v>
      </c>
      <c r="CK316" s="42">
        <f t="shared" si="405"/>
        <v>7564.08</v>
      </c>
      <c r="CL316" s="42">
        <f t="shared" si="405"/>
        <v>7968.11</v>
      </c>
      <c r="CM316" s="42">
        <f t="shared" si="405"/>
        <v>8625.83</v>
      </c>
      <c r="CN316" s="42">
        <f t="shared" si="405"/>
        <v>7324.83</v>
      </c>
      <c r="CO316" s="42">
        <f t="shared" si="405"/>
        <v>7324.83</v>
      </c>
      <c r="CP316" s="42">
        <f t="shared" si="405"/>
        <v>8033.86</v>
      </c>
      <c r="CQ316" s="42">
        <f t="shared" si="405"/>
        <v>7792.67</v>
      </c>
      <c r="CR316" s="42">
        <f t="shared" si="405"/>
        <v>12312.3</v>
      </c>
      <c r="CS316" s="42">
        <f t="shared" si="405"/>
        <v>9330.9</v>
      </c>
      <c r="CT316" s="42">
        <f t="shared" si="405"/>
        <v>14628.51</v>
      </c>
      <c r="CU316" s="42">
        <f t="shared" si="405"/>
        <v>9277.51</v>
      </c>
      <c r="CV316" s="42">
        <f t="shared" si="405"/>
        <v>14633.03</v>
      </c>
      <c r="CW316" s="42">
        <f t="shared" si="405"/>
        <v>13070.92</v>
      </c>
      <c r="CX316" s="42">
        <f t="shared" si="405"/>
        <v>8583.7999999999993</v>
      </c>
      <c r="CY316" s="42">
        <f t="shared" si="405"/>
        <v>13230.46</v>
      </c>
      <c r="CZ316" s="42">
        <f t="shared" si="405"/>
        <v>7354.3</v>
      </c>
      <c r="DA316" s="42">
        <f t="shared" si="405"/>
        <v>12263.95</v>
      </c>
      <c r="DB316" s="42">
        <f t="shared" si="405"/>
        <v>10009.700000000001</v>
      </c>
      <c r="DC316" s="42">
        <f t="shared" si="405"/>
        <v>12666.89</v>
      </c>
      <c r="DD316" s="42">
        <f t="shared" si="405"/>
        <v>14323.99</v>
      </c>
      <c r="DE316" s="42">
        <f t="shared" si="405"/>
        <v>8336.5400000000009</v>
      </c>
      <c r="DF316" s="42">
        <f t="shared" si="405"/>
        <v>7324.83</v>
      </c>
      <c r="DG316" s="42">
        <f t="shared" si="405"/>
        <v>15208.67</v>
      </c>
      <c r="DH316" s="42">
        <f t="shared" si="405"/>
        <v>7324.83</v>
      </c>
      <c r="DI316" s="42">
        <f t="shared" si="405"/>
        <v>7336.74</v>
      </c>
      <c r="DJ316" s="42">
        <f t="shared" si="405"/>
        <v>8152.43</v>
      </c>
      <c r="DK316" s="42">
        <f t="shared" si="405"/>
        <v>9447.1</v>
      </c>
      <c r="DL316" s="42">
        <f t="shared" si="405"/>
        <v>7653.29</v>
      </c>
      <c r="DM316" s="42">
        <f t="shared" si="405"/>
        <v>10949.36</v>
      </c>
      <c r="DN316" s="42">
        <f t="shared" si="405"/>
        <v>7897.79</v>
      </c>
      <c r="DO316" s="42">
        <f t="shared" si="405"/>
        <v>7702.39</v>
      </c>
      <c r="DP316" s="42">
        <f t="shared" si="405"/>
        <v>12705.47</v>
      </c>
      <c r="DQ316" s="42">
        <f t="shared" si="405"/>
        <v>8662.85</v>
      </c>
      <c r="DR316" s="42">
        <f t="shared" si="405"/>
        <v>8037.17</v>
      </c>
      <c r="DS316" s="42">
        <f t="shared" si="405"/>
        <v>8330.2800000000007</v>
      </c>
      <c r="DT316" s="42">
        <f t="shared" si="405"/>
        <v>13598.25</v>
      </c>
      <c r="DU316" s="42">
        <f t="shared" si="405"/>
        <v>8880.0300000000007</v>
      </c>
      <c r="DV316" s="42">
        <f t="shared" si="405"/>
        <v>12195.67</v>
      </c>
      <c r="DW316" s="42">
        <f t="shared" si="405"/>
        <v>9533.89</v>
      </c>
      <c r="DX316" s="42">
        <f t="shared" si="405"/>
        <v>13831.69</v>
      </c>
      <c r="DY316" s="42">
        <f t="shared" si="405"/>
        <v>10802.4</v>
      </c>
      <c r="DZ316" s="42">
        <f t="shared" si="405"/>
        <v>8078.1</v>
      </c>
      <c r="EA316" s="42">
        <f t="shared" ref="EA316:FX316" si="406">ROUND((EA269-EA171)/EA96,2)</f>
        <v>8775.61</v>
      </c>
      <c r="EB316" s="42">
        <f t="shared" si="406"/>
        <v>8102.9</v>
      </c>
      <c r="EC316" s="42">
        <f t="shared" si="406"/>
        <v>9728.93</v>
      </c>
      <c r="ED316" s="42">
        <f t="shared" si="406"/>
        <v>9986.7099999999991</v>
      </c>
      <c r="EE316" s="42">
        <f t="shared" si="406"/>
        <v>11526.96</v>
      </c>
      <c r="EF316" s="42">
        <f t="shared" si="406"/>
        <v>7676.84</v>
      </c>
      <c r="EG316" s="42">
        <f t="shared" si="406"/>
        <v>10040.16</v>
      </c>
      <c r="EH316" s="42">
        <f t="shared" si="406"/>
        <v>11316.2</v>
      </c>
      <c r="EI316" s="42">
        <f t="shared" si="406"/>
        <v>7646.92</v>
      </c>
      <c r="EJ316" s="42">
        <f t="shared" si="406"/>
        <v>7324.83</v>
      </c>
      <c r="EK316" s="42">
        <f t="shared" si="406"/>
        <v>7979.41</v>
      </c>
      <c r="EL316" s="42">
        <f t="shared" si="406"/>
        <v>8068.75</v>
      </c>
      <c r="EM316" s="42">
        <f t="shared" si="406"/>
        <v>8306.4699999999993</v>
      </c>
      <c r="EN316" s="42">
        <f t="shared" si="406"/>
        <v>7939.32</v>
      </c>
      <c r="EO316" s="42">
        <f t="shared" si="406"/>
        <v>8174.65</v>
      </c>
      <c r="EP316" s="42">
        <f t="shared" si="406"/>
        <v>9907.08</v>
      </c>
      <c r="EQ316" s="42">
        <f t="shared" si="406"/>
        <v>7711.58</v>
      </c>
      <c r="ER316" s="42">
        <f t="shared" si="406"/>
        <v>9968.36</v>
      </c>
      <c r="ES316" s="42">
        <f t="shared" si="406"/>
        <v>14371.48</v>
      </c>
      <c r="ET316" s="42">
        <f t="shared" si="406"/>
        <v>13698.51</v>
      </c>
      <c r="EU316" s="42">
        <f t="shared" si="406"/>
        <v>8747.52</v>
      </c>
      <c r="EV316" s="42">
        <f t="shared" si="406"/>
        <v>16539.419999999998</v>
      </c>
      <c r="EW316" s="42">
        <f t="shared" si="406"/>
        <v>10483.32</v>
      </c>
      <c r="EX316" s="42">
        <f t="shared" si="406"/>
        <v>11785.89</v>
      </c>
      <c r="EY316" s="42">
        <f t="shared" si="406"/>
        <v>8875.26</v>
      </c>
      <c r="EZ316" s="42">
        <f t="shared" si="406"/>
        <v>14225.7</v>
      </c>
      <c r="FA316" s="42">
        <f t="shared" si="406"/>
        <v>8030.65</v>
      </c>
      <c r="FB316" s="42">
        <f t="shared" si="406"/>
        <v>9339.1299999999992</v>
      </c>
      <c r="FC316" s="42">
        <f t="shared" si="406"/>
        <v>7372.17</v>
      </c>
      <c r="FD316" s="42">
        <f t="shared" si="406"/>
        <v>9449.7800000000007</v>
      </c>
      <c r="FE316" s="42">
        <f t="shared" si="406"/>
        <v>14579.24</v>
      </c>
      <c r="FF316" s="42">
        <f t="shared" si="406"/>
        <v>12649.71</v>
      </c>
      <c r="FG316" s="42">
        <f t="shared" si="406"/>
        <v>14471.62</v>
      </c>
      <c r="FH316" s="42">
        <f t="shared" si="406"/>
        <v>14682.25</v>
      </c>
      <c r="FI316" s="42">
        <f t="shared" si="406"/>
        <v>7755.91</v>
      </c>
      <c r="FJ316" s="42">
        <f t="shared" si="406"/>
        <v>7450.67</v>
      </c>
      <c r="FK316" s="42">
        <f t="shared" si="406"/>
        <v>7538.15</v>
      </c>
      <c r="FL316" s="42">
        <f t="shared" si="406"/>
        <v>7324.83</v>
      </c>
      <c r="FM316" s="42">
        <f t="shared" si="406"/>
        <v>7324.83</v>
      </c>
      <c r="FN316" s="42">
        <f t="shared" si="406"/>
        <v>7534.77</v>
      </c>
      <c r="FO316" s="42">
        <f t="shared" si="406"/>
        <v>7739.98</v>
      </c>
      <c r="FP316" s="42">
        <f t="shared" si="406"/>
        <v>7943.19</v>
      </c>
      <c r="FQ316" s="42">
        <f t="shared" si="406"/>
        <v>8138.19</v>
      </c>
      <c r="FR316" s="42">
        <f t="shared" si="406"/>
        <v>13530.47</v>
      </c>
      <c r="FS316" s="42">
        <f t="shared" si="406"/>
        <v>12839.34</v>
      </c>
      <c r="FT316" s="42">
        <f t="shared" si="406"/>
        <v>15072.8</v>
      </c>
      <c r="FU316" s="42">
        <f t="shared" si="406"/>
        <v>8625.4</v>
      </c>
      <c r="FV316" s="42">
        <f t="shared" si="406"/>
        <v>8206.41</v>
      </c>
      <c r="FW316" s="42">
        <f t="shared" si="406"/>
        <v>13687.45</v>
      </c>
      <c r="FX316" s="42">
        <f t="shared" si="406"/>
        <v>15772.84</v>
      </c>
      <c r="FY316" s="42"/>
      <c r="FZ316" s="42"/>
      <c r="GA316" s="42"/>
      <c r="GB316" s="42"/>
      <c r="GC316" s="42"/>
      <c r="GD316" s="42"/>
      <c r="GE316" s="5"/>
      <c r="GF316" s="5"/>
      <c r="GG316" s="5"/>
      <c r="GH316" s="5"/>
      <c r="GI316" s="5"/>
      <c r="GJ316" s="5"/>
      <c r="GK316" s="5"/>
      <c r="GL316" s="5"/>
      <c r="GM316" s="5"/>
    </row>
    <row r="317" spans="1:195" x14ac:dyDescent="0.2">
      <c r="A317" s="44"/>
      <c r="B317" s="2" t="s">
        <v>685</v>
      </c>
      <c r="C317" s="11">
        <f t="shared" ref="C317:V317" si="407">C121*(C96)+C160</f>
        <v>48830253.253972605</v>
      </c>
      <c r="D317" s="11">
        <f t="shared" si="407"/>
        <v>294252411.78895289</v>
      </c>
      <c r="E317" s="11">
        <f t="shared" si="407"/>
        <v>61026043.141787969</v>
      </c>
      <c r="F317" s="11">
        <f t="shared" si="407"/>
        <v>119028346.26094389</v>
      </c>
      <c r="G317" s="11">
        <f t="shared" si="407"/>
        <v>8165089.1952465381</v>
      </c>
      <c r="H317" s="11">
        <f t="shared" si="407"/>
        <v>7499768.8742009662</v>
      </c>
      <c r="I317" s="11">
        <f t="shared" si="407"/>
        <v>83113218.096756279</v>
      </c>
      <c r="J317" s="11">
        <f t="shared" si="407"/>
        <v>15910665.21427715</v>
      </c>
      <c r="K317" s="11">
        <f t="shared" si="407"/>
        <v>3007785.4091011644</v>
      </c>
      <c r="L317" s="11">
        <f t="shared" si="407"/>
        <v>22485186.105532922</v>
      </c>
      <c r="M317" s="11">
        <f t="shared" si="407"/>
        <v>13229697.27142603</v>
      </c>
      <c r="N317" s="11">
        <f t="shared" si="407"/>
        <v>385059051.25942779</v>
      </c>
      <c r="O317" s="11">
        <f t="shared" si="407"/>
        <v>110553359.70132893</v>
      </c>
      <c r="P317" s="11">
        <f t="shared" si="407"/>
        <v>2332999.5138689042</v>
      </c>
      <c r="Q317" s="11">
        <f t="shared" si="407"/>
        <v>297444430.31356913</v>
      </c>
      <c r="R317" s="11">
        <f t="shared" si="407"/>
        <v>3876043.0903265099</v>
      </c>
      <c r="S317" s="11">
        <f t="shared" si="407"/>
        <v>11291825.590969723</v>
      </c>
      <c r="T317" s="11">
        <f t="shared" si="407"/>
        <v>1894676.0570490703</v>
      </c>
      <c r="U317" s="11">
        <f t="shared" si="407"/>
        <v>918986.22555422806</v>
      </c>
      <c r="V317" s="11">
        <f t="shared" si="407"/>
        <v>2780679.4425475718</v>
      </c>
      <c r="W317" s="11">
        <f>W316*W96</f>
        <v>815827.32600000012</v>
      </c>
      <c r="X317" s="11">
        <f>X121*(X96)+X160</f>
        <v>722103.45792479988</v>
      </c>
      <c r="Y317" s="11">
        <f>Y316*Y96</f>
        <v>4305076.6659999993</v>
      </c>
      <c r="Z317" s="11">
        <f t="shared" ref="Z317:AL317" si="408">Z121*(Z96)+Z160</f>
        <v>2697999.9128296892</v>
      </c>
      <c r="AA317" s="11">
        <f t="shared" si="408"/>
        <v>205454765.86181298</v>
      </c>
      <c r="AB317" s="11">
        <f t="shared" si="408"/>
        <v>216028153.40839034</v>
      </c>
      <c r="AC317" s="11">
        <f t="shared" si="408"/>
        <v>7318813.1620284393</v>
      </c>
      <c r="AD317" s="11">
        <f t="shared" si="408"/>
        <v>8317374.0343927536</v>
      </c>
      <c r="AE317" s="11">
        <f t="shared" si="408"/>
        <v>1515681.244785388</v>
      </c>
      <c r="AF317" s="11">
        <f t="shared" si="408"/>
        <v>2228893.0621833922</v>
      </c>
      <c r="AG317" s="11">
        <f t="shared" si="408"/>
        <v>7238202.6778776003</v>
      </c>
      <c r="AH317" s="11">
        <f t="shared" si="408"/>
        <v>7933860.5758158807</v>
      </c>
      <c r="AI317" s="11">
        <f t="shared" si="408"/>
        <v>3183897.6662291302</v>
      </c>
      <c r="AJ317" s="11">
        <f t="shared" si="408"/>
        <v>2751052.3393551982</v>
      </c>
      <c r="AK317" s="11">
        <f t="shared" si="408"/>
        <v>2574411.9887277265</v>
      </c>
      <c r="AL317" s="11">
        <f t="shared" si="408"/>
        <v>2921693.2935271203</v>
      </c>
      <c r="AM317" s="11">
        <f>AM316*AM96</f>
        <v>4004527.1460000002</v>
      </c>
      <c r="AN317" s="11">
        <f t="shared" ref="AN317:CY317" si="409">AN121*(AN96)+AN160</f>
        <v>3744011.9248782145</v>
      </c>
      <c r="AO317" s="11">
        <f t="shared" si="409"/>
        <v>36871828.71882835</v>
      </c>
      <c r="AP317" s="11">
        <f t="shared" si="409"/>
        <v>630353188.21087134</v>
      </c>
      <c r="AQ317" s="11">
        <f t="shared" si="409"/>
        <v>2881446.2727463916</v>
      </c>
      <c r="AR317" s="11">
        <f t="shared" si="409"/>
        <v>431810103.04997337</v>
      </c>
      <c r="AS317" s="11">
        <f t="shared" si="409"/>
        <v>50331691.450161055</v>
      </c>
      <c r="AT317" s="11">
        <f t="shared" si="409"/>
        <v>19073047.756781172</v>
      </c>
      <c r="AU317" s="11">
        <f t="shared" si="409"/>
        <v>3549118.7322686869</v>
      </c>
      <c r="AV317" s="11">
        <f t="shared" si="409"/>
        <v>3154651.6155110248</v>
      </c>
      <c r="AW317" s="11">
        <f t="shared" si="409"/>
        <v>2669604.0957472045</v>
      </c>
      <c r="AX317" s="11">
        <f t="shared" si="409"/>
        <v>683020.77992434788</v>
      </c>
      <c r="AY317" s="11">
        <f t="shared" si="409"/>
        <v>4929037.4825301003</v>
      </c>
      <c r="AZ317" s="11">
        <f t="shared" si="409"/>
        <v>81060553.64098604</v>
      </c>
      <c r="BA317" s="11">
        <f t="shared" si="409"/>
        <v>62737013.241772592</v>
      </c>
      <c r="BB317" s="11">
        <f t="shared" si="409"/>
        <v>53476331.558451377</v>
      </c>
      <c r="BC317" s="11">
        <f t="shared" si="409"/>
        <v>227620894.12361097</v>
      </c>
      <c r="BD317" s="11">
        <f t="shared" si="409"/>
        <v>31639950.488594946</v>
      </c>
      <c r="BE317" s="11">
        <f t="shared" si="409"/>
        <v>11142560.513831498</v>
      </c>
      <c r="BF317" s="11">
        <f t="shared" si="409"/>
        <v>164956001.36437219</v>
      </c>
      <c r="BG317" s="11">
        <f t="shared" si="409"/>
        <v>7863357.9119526139</v>
      </c>
      <c r="BH317" s="11">
        <f t="shared" si="409"/>
        <v>5404999.1651130402</v>
      </c>
      <c r="BI317" s="11">
        <f t="shared" si="409"/>
        <v>2779367.3384886864</v>
      </c>
      <c r="BJ317" s="11">
        <f t="shared" si="409"/>
        <v>41987070.755154982</v>
      </c>
      <c r="BK317" s="11">
        <f t="shared" si="409"/>
        <v>102888870.9818038</v>
      </c>
      <c r="BL317" s="11">
        <f t="shared" si="409"/>
        <v>2119300.5936293057</v>
      </c>
      <c r="BM317" s="11">
        <f t="shared" si="409"/>
        <v>3092990.4588637999</v>
      </c>
      <c r="BN317" s="11">
        <f t="shared" si="409"/>
        <v>26880947.207631517</v>
      </c>
      <c r="BO317" s="11">
        <f t="shared" si="409"/>
        <v>11897936.67102623</v>
      </c>
      <c r="BP317" s="11">
        <f t="shared" si="409"/>
        <v>2527194.3185733319</v>
      </c>
      <c r="BQ317" s="11">
        <f t="shared" si="409"/>
        <v>43445893.436672464</v>
      </c>
      <c r="BR317" s="11">
        <f t="shared" si="409"/>
        <v>33623188.673594765</v>
      </c>
      <c r="BS317" s="11">
        <f t="shared" si="409"/>
        <v>8980386.7485739235</v>
      </c>
      <c r="BT317" s="11">
        <f t="shared" si="409"/>
        <v>3469301.5576842385</v>
      </c>
      <c r="BU317" s="11">
        <f t="shared" si="409"/>
        <v>4029339.2510287222</v>
      </c>
      <c r="BV317" s="11">
        <f t="shared" si="409"/>
        <v>9750743.1330691893</v>
      </c>
      <c r="BW317" s="11">
        <f t="shared" si="409"/>
        <v>13302334.523642262</v>
      </c>
      <c r="BX317" s="11">
        <f t="shared" si="409"/>
        <v>1273732.1593768001</v>
      </c>
      <c r="BY317" s="11">
        <f t="shared" si="409"/>
        <v>4601294.0648425268</v>
      </c>
      <c r="BZ317" s="11">
        <f t="shared" si="409"/>
        <v>2500323.4678996718</v>
      </c>
      <c r="CA317" s="11">
        <f t="shared" si="409"/>
        <v>2450173.8000598629</v>
      </c>
      <c r="CB317" s="11">
        <f t="shared" si="409"/>
        <v>606835310.55117393</v>
      </c>
      <c r="CC317" s="11">
        <f t="shared" si="409"/>
        <v>2119023.2598879002</v>
      </c>
      <c r="CD317" s="11">
        <f t="shared" si="409"/>
        <v>1122350.324563775</v>
      </c>
      <c r="CE317" s="11">
        <f t="shared" si="409"/>
        <v>1930658.1925167399</v>
      </c>
      <c r="CF317" s="11">
        <f t="shared" si="409"/>
        <v>1642554.1509778381</v>
      </c>
      <c r="CG317" s="11">
        <f t="shared" si="409"/>
        <v>2133226.7523176363</v>
      </c>
      <c r="CH317" s="11">
        <f t="shared" si="409"/>
        <v>1708357.1216716019</v>
      </c>
      <c r="CI317" s="11">
        <f t="shared" si="409"/>
        <v>5657553.5281305695</v>
      </c>
      <c r="CJ317" s="11">
        <f t="shared" si="409"/>
        <v>8859151.5293444991</v>
      </c>
      <c r="CK317" s="11">
        <f t="shared" si="409"/>
        <v>36236488.710197449</v>
      </c>
      <c r="CL317" s="11">
        <f t="shared" si="409"/>
        <v>10545001.122701144</v>
      </c>
      <c r="CM317" s="11">
        <f t="shared" si="409"/>
        <v>6477999.2496438306</v>
      </c>
      <c r="CN317" s="11">
        <f t="shared" si="409"/>
        <v>192784593.49219799</v>
      </c>
      <c r="CO317" s="11">
        <f t="shared" si="409"/>
        <v>108084903.85787424</v>
      </c>
      <c r="CP317" s="11">
        <f t="shared" si="409"/>
        <v>8884646.9257596321</v>
      </c>
      <c r="CQ317" s="11">
        <f t="shared" si="409"/>
        <v>10716481.04437276</v>
      </c>
      <c r="CR317" s="11">
        <f t="shared" si="409"/>
        <v>2362729.7127950243</v>
      </c>
      <c r="CS317" s="11">
        <f t="shared" si="409"/>
        <v>3402047.3322781017</v>
      </c>
      <c r="CT317" s="11">
        <f t="shared" si="409"/>
        <v>1433593.6232716402</v>
      </c>
      <c r="CU317" s="11">
        <f t="shared" si="409"/>
        <v>289458.46266056004</v>
      </c>
      <c r="CV317" s="11">
        <f t="shared" si="409"/>
        <v>787256.95708306215</v>
      </c>
      <c r="CW317" s="11">
        <f t="shared" si="409"/>
        <v>2107031.7761463677</v>
      </c>
      <c r="CX317" s="11">
        <f t="shared" si="409"/>
        <v>3814640.0677699074</v>
      </c>
      <c r="CY317" s="11">
        <f t="shared" si="409"/>
        <v>580817.3211734019</v>
      </c>
      <c r="CZ317" s="11">
        <f t="shared" ref="CZ317:ET317" si="410">CZ121*(CZ96)+CZ160</f>
        <v>16603793.556757582</v>
      </c>
      <c r="DA317" s="11">
        <f t="shared" si="410"/>
        <v>2339961.3688629158</v>
      </c>
      <c r="DB317" s="11">
        <f t="shared" si="410"/>
        <v>3149050.0704395799</v>
      </c>
      <c r="DC317" s="11">
        <f t="shared" si="410"/>
        <v>2323106.7239187225</v>
      </c>
      <c r="DD317" s="11">
        <f t="shared" si="410"/>
        <v>1700257.570537488</v>
      </c>
      <c r="DE317" s="11">
        <f t="shared" si="410"/>
        <v>4009875.8261997402</v>
      </c>
      <c r="DF317" s="11">
        <f t="shared" si="410"/>
        <v>153466926.40986699</v>
      </c>
      <c r="DG317" s="11">
        <f t="shared" si="410"/>
        <v>1374864.1651745359</v>
      </c>
      <c r="DH317" s="11">
        <f t="shared" si="410"/>
        <v>15791268.89149694</v>
      </c>
      <c r="DI317" s="11">
        <f t="shared" si="410"/>
        <v>20338168.080254644</v>
      </c>
      <c r="DJ317" s="11">
        <f t="shared" si="410"/>
        <v>5754797.5284715025</v>
      </c>
      <c r="DK317" s="11">
        <f t="shared" si="410"/>
        <v>3617294.5479403469</v>
      </c>
      <c r="DL317" s="11">
        <f t="shared" si="410"/>
        <v>45780428.622553848</v>
      </c>
      <c r="DM317" s="11">
        <f t="shared" si="410"/>
        <v>3311086.4088908159</v>
      </c>
      <c r="DN317" s="11">
        <f t="shared" si="410"/>
        <v>11480225.780656526</v>
      </c>
      <c r="DO317" s="11">
        <f t="shared" si="410"/>
        <v>22915388.143620726</v>
      </c>
      <c r="DP317" s="11">
        <f t="shared" si="410"/>
        <v>2520765.6285287035</v>
      </c>
      <c r="DQ317" s="11">
        <f t="shared" si="410"/>
        <v>4260389.7365733339</v>
      </c>
      <c r="DR317" s="11">
        <f t="shared" si="410"/>
        <v>10609067.948886799</v>
      </c>
      <c r="DS317" s="11">
        <f t="shared" si="410"/>
        <v>6765023.90905983</v>
      </c>
      <c r="DT317" s="11">
        <f t="shared" si="410"/>
        <v>2140364.3938720357</v>
      </c>
      <c r="DU317" s="11">
        <f t="shared" si="410"/>
        <v>3633708.4491794636</v>
      </c>
      <c r="DV317" s="11">
        <f t="shared" si="410"/>
        <v>2507429.603143224</v>
      </c>
      <c r="DW317" s="11">
        <f t="shared" si="410"/>
        <v>3395019.119234005</v>
      </c>
      <c r="DX317" s="11">
        <f t="shared" si="410"/>
        <v>2730375.5976662561</v>
      </c>
      <c r="DY317" s="11">
        <f t="shared" si="410"/>
        <v>3560472.229849088</v>
      </c>
      <c r="DZ317" s="11">
        <f t="shared" si="410"/>
        <v>8705763.704982942</v>
      </c>
      <c r="EA317" s="11">
        <f t="shared" si="410"/>
        <v>4517686.4293904109</v>
      </c>
      <c r="EB317" s="11">
        <f t="shared" si="410"/>
        <v>4775040.2118367981</v>
      </c>
      <c r="EC317" s="11">
        <f t="shared" si="410"/>
        <v>2825282.08485576</v>
      </c>
      <c r="ED317" s="11">
        <f t="shared" si="410"/>
        <v>16500044.406527255</v>
      </c>
      <c r="EE317" s="11">
        <f t="shared" si="410"/>
        <v>2522099.413464624</v>
      </c>
      <c r="EF317" s="11">
        <f t="shared" si="410"/>
        <v>12036515.691038433</v>
      </c>
      <c r="EG317" s="11">
        <f t="shared" si="410"/>
        <v>2740962.9074823596</v>
      </c>
      <c r="EH317" s="11">
        <f t="shared" si="410"/>
        <v>2529171.5946779</v>
      </c>
      <c r="EI317" s="11">
        <f t="shared" si="410"/>
        <v>130441162.74598126</v>
      </c>
      <c r="EJ317" s="11">
        <f t="shared" si="410"/>
        <v>62308385.658903778</v>
      </c>
      <c r="EK317" s="11">
        <f t="shared" si="410"/>
        <v>5147517.8192197494</v>
      </c>
      <c r="EL317" s="11">
        <f t="shared" si="410"/>
        <v>3743902.1049708799</v>
      </c>
      <c r="EM317" s="11">
        <f t="shared" si="410"/>
        <v>4548621.9709384562</v>
      </c>
      <c r="EN317" s="11">
        <f t="shared" si="410"/>
        <v>8143359.6553720627</v>
      </c>
      <c r="EO317" s="11">
        <f t="shared" si="410"/>
        <v>3799577.9081535512</v>
      </c>
      <c r="EP317" s="11">
        <f t="shared" si="410"/>
        <v>3789459.184047075</v>
      </c>
      <c r="EQ317" s="11">
        <f t="shared" si="410"/>
        <v>17496798.775039233</v>
      </c>
      <c r="ER317" s="11">
        <f t="shared" si="410"/>
        <v>3814889.6525504598</v>
      </c>
      <c r="ES317" s="11">
        <f t="shared" si="410"/>
        <v>1609605.4557584</v>
      </c>
      <c r="ET317" s="11">
        <f t="shared" si="410"/>
        <v>2695866.0810988955</v>
      </c>
      <c r="EU317" s="11">
        <f>EU316*EU96</f>
        <v>5136543.7440000009</v>
      </c>
      <c r="EV317" s="11">
        <f t="shared" ref="EV317:FY317" si="411">EV121*(EV96)+EV160</f>
        <v>1066792.3578628749</v>
      </c>
      <c r="EW317" s="11">
        <f t="shared" si="411"/>
        <v>8148684.8961363044</v>
      </c>
      <c r="EX317" s="11">
        <f t="shared" si="411"/>
        <v>3004222.6034342851</v>
      </c>
      <c r="EY317" s="11">
        <f t="shared" si="411"/>
        <v>2154913.926671748</v>
      </c>
      <c r="EZ317" s="11">
        <f t="shared" si="411"/>
        <v>1741225.1487680799</v>
      </c>
      <c r="FA317" s="11">
        <f t="shared" si="411"/>
        <v>23693638.585854527</v>
      </c>
      <c r="FB317" s="11">
        <f t="shared" si="411"/>
        <v>3577818.830106236</v>
      </c>
      <c r="FC317" s="11">
        <f t="shared" si="411"/>
        <v>19127843.796579938</v>
      </c>
      <c r="FD317" s="11">
        <f t="shared" si="411"/>
        <v>3387746.2852959498</v>
      </c>
      <c r="FE317" s="11">
        <f t="shared" si="411"/>
        <v>1466671.73485369</v>
      </c>
      <c r="FF317" s="11">
        <f t="shared" si="411"/>
        <v>2352846.55378976</v>
      </c>
      <c r="FG317" s="11">
        <f t="shared" si="411"/>
        <v>1636740.3232843219</v>
      </c>
      <c r="FH317" s="11">
        <f t="shared" si="411"/>
        <v>1341957.904891978</v>
      </c>
      <c r="FI317" s="11">
        <f t="shared" si="411"/>
        <v>14025004.49337689</v>
      </c>
      <c r="FJ317" s="11">
        <f t="shared" si="411"/>
        <v>13303179.871236229</v>
      </c>
      <c r="FK317" s="11">
        <f t="shared" si="411"/>
        <v>16146713.508675659</v>
      </c>
      <c r="FL317" s="11">
        <f t="shared" si="411"/>
        <v>31508106.545671679</v>
      </c>
      <c r="FM317" s="11">
        <f t="shared" si="411"/>
        <v>22815739.066684157</v>
      </c>
      <c r="FN317" s="11">
        <f t="shared" si="411"/>
        <v>144885245.63622242</v>
      </c>
      <c r="FO317" s="11">
        <f t="shared" si="411"/>
        <v>8438897.8347367458</v>
      </c>
      <c r="FP317" s="11">
        <f t="shared" si="411"/>
        <v>17840397.283153839</v>
      </c>
      <c r="FQ317" s="11">
        <f t="shared" si="411"/>
        <v>6638323.1345638977</v>
      </c>
      <c r="FR317" s="11">
        <f t="shared" si="411"/>
        <v>2067455.2027632962</v>
      </c>
      <c r="FS317" s="11">
        <f t="shared" si="411"/>
        <v>2192959.7893250599</v>
      </c>
      <c r="FT317" s="11">
        <f t="shared" si="411"/>
        <v>1318869.90048925</v>
      </c>
      <c r="FU317" s="11">
        <f t="shared" si="411"/>
        <v>6680370.5431720298</v>
      </c>
      <c r="FV317" s="11">
        <f t="shared" si="411"/>
        <v>5614826.2603214998</v>
      </c>
      <c r="FW317" s="11">
        <f t="shared" si="411"/>
        <v>2135242.5879426403</v>
      </c>
      <c r="FX317" s="11">
        <f t="shared" si="411"/>
        <v>1225550.0097430041</v>
      </c>
      <c r="FY317" s="11">
        <f t="shared" si="411"/>
        <v>0</v>
      </c>
      <c r="FZ317" s="42">
        <f>SUM(C317:FY317)</f>
        <v>6186226878.0652847</v>
      </c>
      <c r="GA317" s="136">
        <f>FZ317/FZ96</f>
        <v>7710.3493722892545</v>
      </c>
      <c r="GB317" s="5"/>
      <c r="GC317" s="5"/>
      <c r="GD317" s="5"/>
      <c r="GE317" s="5"/>
      <c r="GF317" s="5"/>
      <c r="GG317" s="5"/>
      <c r="GH317" s="5"/>
      <c r="GI317" s="5"/>
      <c r="GJ317" s="5"/>
      <c r="GK317" s="5"/>
      <c r="GL317" s="5"/>
      <c r="GM317" s="5"/>
    </row>
    <row r="318" spans="1:195" x14ac:dyDescent="0.2">
      <c r="A318" s="5"/>
      <c r="B318" s="18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  <c r="BE318" s="35"/>
      <c r="BF318" s="35"/>
      <c r="BG318" s="35"/>
      <c r="BH318" s="35"/>
      <c r="BI318" s="35"/>
      <c r="BJ318" s="35"/>
      <c r="BK318" s="35"/>
      <c r="BL318" s="35"/>
      <c r="BM318" s="35"/>
      <c r="BN318" s="35"/>
      <c r="BO318" s="35"/>
      <c r="BP318" s="35"/>
      <c r="BQ318" s="35"/>
      <c r="BR318" s="35"/>
      <c r="BS318" s="35"/>
      <c r="BT318" s="35"/>
      <c r="BU318" s="35"/>
      <c r="BV318" s="35"/>
      <c r="BW318" s="35"/>
      <c r="BX318" s="35"/>
      <c r="BY318" s="35"/>
      <c r="BZ318" s="35"/>
      <c r="CA318" s="35"/>
      <c r="CB318" s="35"/>
      <c r="CC318" s="35"/>
      <c r="CD318" s="35"/>
      <c r="CE318" s="35"/>
      <c r="CF318" s="35"/>
      <c r="CG318" s="35"/>
      <c r="CH318" s="35"/>
      <c r="CI318" s="35"/>
      <c r="CJ318" s="35"/>
      <c r="CK318" s="35"/>
      <c r="CL318" s="35"/>
      <c r="CM318" s="35"/>
      <c r="CN318" s="35"/>
      <c r="CO318" s="35"/>
      <c r="CP318" s="35"/>
      <c r="CQ318" s="35"/>
      <c r="CR318" s="35"/>
      <c r="CS318" s="35"/>
      <c r="CT318" s="35"/>
      <c r="CU318" s="35"/>
      <c r="CV318" s="35"/>
      <c r="CW318" s="35"/>
      <c r="CX318" s="35"/>
      <c r="CY318" s="35"/>
      <c r="CZ318" s="35"/>
      <c r="DA318" s="35"/>
      <c r="DB318" s="35"/>
      <c r="DC318" s="35"/>
      <c r="DD318" s="35"/>
      <c r="DE318" s="35"/>
      <c r="DF318" s="35"/>
      <c r="DG318" s="35"/>
      <c r="DH318" s="35"/>
      <c r="DI318" s="35"/>
      <c r="DJ318" s="35"/>
      <c r="DK318" s="35"/>
      <c r="DL318" s="35"/>
      <c r="DM318" s="35"/>
      <c r="DN318" s="35"/>
      <c r="DO318" s="35"/>
      <c r="DP318" s="35"/>
      <c r="DQ318" s="35"/>
      <c r="DR318" s="35"/>
      <c r="DS318" s="35"/>
      <c r="DT318" s="35"/>
      <c r="DU318" s="35"/>
      <c r="DV318" s="35"/>
      <c r="DW318" s="35"/>
      <c r="DX318" s="35"/>
      <c r="DY318" s="35"/>
      <c r="DZ318" s="35"/>
      <c r="EA318" s="35"/>
      <c r="EB318" s="35"/>
      <c r="EC318" s="35"/>
      <c r="ED318" s="35"/>
      <c r="EE318" s="35"/>
      <c r="EF318" s="35"/>
      <c r="EG318" s="35"/>
      <c r="EH318" s="35"/>
      <c r="EI318" s="35"/>
      <c r="EJ318" s="35"/>
      <c r="EK318" s="35"/>
      <c r="EL318" s="35"/>
      <c r="EM318" s="35"/>
      <c r="EN318" s="35"/>
      <c r="EO318" s="35"/>
      <c r="EP318" s="35"/>
      <c r="EQ318" s="35"/>
      <c r="ER318" s="35"/>
      <c r="ES318" s="35"/>
      <c r="ET318" s="35"/>
      <c r="EU318" s="35"/>
      <c r="EV318" s="35"/>
      <c r="EW318" s="35"/>
      <c r="EX318" s="35"/>
      <c r="EY318" s="35"/>
      <c r="EZ318" s="35"/>
      <c r="FA318" s="35"/>
      <c r="FB318" s="35"/>
      <c r="FC318" s="35"/>
      <c r="FD318" s="35"/>
      <c r="FE318" s="35"/>
      <c r="FF318" s="35"/>
      <c r="FG318" s="35"/>
      <c r="FH318" s="35"/>
      <c r="FI318" s="35"/>
      <c r="FJ318" s="35"/>
      <c r="FK318" s="35"/>
      <c r="FL318" s="35"/>
      <c r="FM318" s="35"/>
      <c r="FN318" s="35"/>
      <c r="FO318" s="35"/>
      <c r="FP318" s="35"/>
      <c r="FQ318" s="35"/>
      <c r="FR318" s="35"/>
      <c r="FS318" s="35"/>
      <c r="FT318" s="35"/>
      <c r="FU318" s="35"/>
      <c r="FV318" s="35"/>
      <c r="FW318" s="35"/>
      <c r="FX318" s="35"/>
      <c r="FY318" s="35"/>
      <c r="FZ318" s="42"/>
      <c r="GA318" s="136">
        <f>GA317*0.95</f>
        <v>7324.8319036747916</v>
      </c>
      <c r="GB318" s="5"/>
      <c r="GC318" s="5"/>
      <c r="GD318" s="5"/>
      <c r="GE318" s="5"/>
      <c r="GF318" s="5"/>
      <c r="GG318" s="5"/>
      <c r="GH318" s="5"/>
      <c r="GI318" s="5"/>
      <c r="GJ318" s="5"/>
      <c r="GK318" s="5"/>
      <c r="GL318" s="5"/>
      <c r="GM318" s="5"/>
    </row>
    <row r="319" spans="1:195" x14ac:dyDescent="0.2">
      <c r="A319" s="5"/>
      <c r="B319" s="137" t="s">
        <v>686</v>
      </c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  <c r="BO319" s="18"/>
      <c r="BP319" s="18"/>
      <c r="BQ319" s="18"/>
      <c r="BR319" s="18"/>
      <c r="BS319" s="18"/>
      <c r="BT319" s="18"/>
      <c r="BU319" s="18"/>
      <c r="BV319" s="18"/>
      <c r="BW319" s="18"/>
      <c r="BX319" s="18"/>
      <c r="BY319" s="18"/>
      <c r="BZ319" s="18"/>
      <c r="CA319" s="18"/>
      <c r="CB319" s="18"/>
      <c r="CC319" s="18"/>
      <c r="CD319" s="18"/>
      <c r="CE319" s="18"/>
      <c r="CF319" s="18"/>
      <c r="CG319" s="18"/>
      <c r="CH319" s="18"/>
      <c r="CI319" s="18"/>
      <c r="CJ319" s="18"/>
      <c r="CK319" s="18"/>
      <c r="CL319" s="18"/>
      <c r="CM319" s="18"/>
      <c r="CN319" s="18"/>
      <c r="CO319" s="18"/>
      <c r="CP319" s="18"/>
      <c r="CQ319" s="18"/>
      <c r="CR319" s="18"/>
      <c r="CS319" s="18"/>
      <c r="CT319" s="18"/>
      <c r="CU319" s="18"/>
      <c r="CV319" s="18"/>
      <c r="CW319" s="18"/>
      <c r="CX319" s="18"/>
      <c r="CY319" s="18"/>
      <c r="CZ319" s="18"/>
      <c r="DA319" s="18"/>
      <c r="DB319" s="18"/>
      <c r="DC319" s="18"/>
      <c r="DD319" s="18"/>
      <c r="DE319" s="18"/>
      <c r="DF319" s="18"/>
      <c r="DG319" s="18"/>
      <c r="DH319" s="18"/>
      <c r="DI319" s="18"/>
      <c r="DJ319" s="18"/>
      <c r="DK319" s="18"/>
      <c r="DL319" s="18"/>
      <c r="DM319" s="18"/>
      <c r="DN319" s="18"/>
      <c r="DO319" s="18"/>
      <c r="DP319" s="18"/>
      <c r="DQ319" s="18"/>
      <c r="DR319" s="18"/>
      <c r="DS319" s="18"/>
      <c r="DT319" s="18"/>
      <c r="DU319" s="18"/>
      <c r="DV319" s="18"/>
      <c r="DW319" s="18"/>
      <c r="DX319" s="18"/>
      <c r="DY319" s="18"/>
      <c r="DZ319" s="18"/>
      <c r="EA319" s="18"/>
      <c r="EB319" s="18"/>
      <c r="EC319" s="18"/>
      <c r="ED319" s="18"/>
      <c r="EE319" s="18"/>
      <c r="EF319" s="18"/>
      <c r="EG319" s="18"/>
      <c r="EH319" s="18"/>
      <c r="EI319" s="18"/>
      <c r="EJ319" s="18"/>
      <c r="EK319" s="18"/>
      <c r="EL319" s="18"/>
      <c r="EM319" s="18"/>
      <c r="EN319" s="18"/>
      <c r="EO319" s="18"/>
      <c r="EP319" s="18"/>
      <c r="EQ319" s="18"/>
      <c r="ER319" s="18"/>
      <c r="ES319" s="18"/>
      <c r="ET319" s="18"/>
      <c r="EU319" s="18"/>
      <c r="EV319" s="18"/>
      <c r="EW319" s="18"/>
      <c r="EX319" s="18"/>
      <c r="EY319" s="18"/>
      <c r="EZ319" s="18"/>
      <c r="FA319" s="18"/>
      <c r="FB319" s="18"/>
      <c r="FC319" s="18"/>
      <c r="FD319" s="18"/>
      <c r="FE319" s="18"/>
      <c r="FF319" s="18"/>
      <c r="FG319" s="18"/>
      <c r="FH319" s="18"/>
      <c r="FI319" s="18"/>
      <c r="FJ319" s="18"/>
      <c r="FK319" s="18"/>
      <c r="FL319" s="18"/>
      <c r="FM319" s="18"/>
      <c r="FN319" s="18"/>
      <c r="FO319" s="18"/>
      <c r="FP319" s="18"/>
      <c r="FQ319" s="18"/>
      <c r="FR319" s="18"/>
      <c r="FS319" s="18"/>
      <c r="FT319" s="18"/>
      <c r="FU319" s="18"/>
      <c r="FV319" s="18"/>
      <c r="FW319" s="18"/>
      <c r="FX319" s="18"/>
      <c r="FY319" s="18"/>
      <c r="FZ319" s="11">
        <f>SUM(C319:FY319)</f>
        <v>0</v>
      </c>
      <c r="GA319" s="102"/>
      <c r="GB319" s="11"/>
      <c r="GC319" s="108"/>
      <c r="GD319" s="11"/>
      <c r="GE319" s="5"/>
      <c r="GF319" s="5"/>
      <c r="GG319" s="5"/>
      <c r="GH319" s="5"/>
      <c r="GI319" s="5"/>
      <c r="GJ319" s="5"/>
      <c r="GK319" s="5"/>
      <c r="GL319" s="5"/>
      <c r="GM319" s="5"/>
    </row>
    <row r="320" spans="1:195" x14ac:dyDescent="0.2">
      <c r="A320" s="5"/>
      <c r="B320" s="18"/>
      <c r="C320" s="62"/>
      <c r="D320" s="5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  <c r="BH320" s="18"/>
      <c r="BI320" s="18"/>
      <c r="BJ320" s="18"/>
      <c r="BK320" s="18"/>
      <c r="BL320" s="18"/>
      <c r="BM320" s="18"/>
      <c r="BN320" s="18"/>
      <c r="BO320" s="18"/>
      <c r="BP320" s="18"/>
      <c r="BQ320" s="18"/>
      <c r="BR320" s="18"/>
      <c r="BS320" s="18"/>
      <c r="BT320" s="18"/>
      <c r="BU320" s="18"/>
      <c r="BV320" s="18"/>
      <c r="BW320" s="18"/>
      <c r="BX320" s="18"/>
      <c r="BY320" s="18"/>
      <c r="BZ320" s="18"/>
      <c r="CA320" s="18"/>
      <c r="CB320" s="18"/>
      <c r="CC320" s="18"/>
      <c r="CD320" s="18"/>
      <c r="CE320" s="18"/>
      <c r="CF320" s="18"/>
      <c r="CG320" s="18"/>
      <c r="CH320" s="18"/>
      <c r="CI320" s="18"/>
      <c r="CJ320" s="18"/>
      <c r="CK320" s="18"/>
      <c r="CL320" s="18"/>
      <c r="CM320" s="18"/>
      <c r="CN320" s="18"/>
      <c r="CO320" s="18"/>
      <c r="CP320" s="18"/>
      <c r="CQ320" s="18"/>
      <c r="CR320" s="18"/>
      <c r="CS320" s="18"/>
      <c r="CT320" s="18"/>
      <c r="CU320" s="18"/>
      <c r="CV320" s="18"/>
      <c r="CW320" s="18"/>
      <c r="CX320" s="18"/>
      <c r="CY320" s="18"/>
      <c r="CZ320" s="18"/>
      <c r="DA320" s="18"/>
      <c r="DB320" s="18"/>
      <c r="DC320" s="18"/>
      <c r="DD320" s="18"/>
      <c r="DE320" s="18"/>
      <c r="DF320" s="18"/>
      <c r="DG320" s="18"/>
      <c r="DH320" s="18"/>
      <c r="DI320" s="18"/>
      <c r="DJ320" s="18"/>
      <c r="DK320" s="18"/>
      <c r="DL320" s="18"/>
      <c r="DM320" s="18"/>
      <c r="DN320" s="18"/>
      <c r="DO320" s="18"/>
      <c r="DP320" s="18"/>
      <c r="DQ320" s="18"/>
      <c r="DR320" s="18"/>
      <c r="DS320" s="18"/>
      <c r="DT320" s="18"/>
      <c r="DU320" s="18"/>
      <c r="DV320" s="18"/>
      <c r="DW320" s="18"/>
      <c r="DX320" s="18"/>
      <c r="DY320" s="18"/>
      <c r="DZ320" s="18"/>
      <c r="EA320" s="18"/>
      <c r="EB320" s="18"/>
      <c r="EC320" s="18"/>
      <c r="ED320" s="18"/>
      <c r="EE320" s="18"/>
      <c r="EF320" s="18"/>
      <c r="EG320" s="18"/>
      <c r="EH320" s="18"/>
      <c r="EI320" s="18"/>
      <c r="EJ320" s="18"/>
      <c r="EK320" s="18"/>
      <c r="EL320" s="18"/>
      <c r="EM320" s="18"/>
      <c r="EN320" s="18"/>
      <c r="EO320" s="18"/>
      <c r="EP320" s="18"/>
      <c r="EQ320" s="18"/>
      <c r="ER320" s="18"/>
      <c r="ES320" s="18"/>
      <c r="ET320" s="18"/>
      <c r="EU320" s="18"/>
      <c r="EV320" s="18"/>
      <c r="EW320" s="18"/>
      <c r="EX320" s="18"/>
      <c r="EY320" s="18"/>
      <c r="EZ320" s="18"/>
      <c r="FA320" s="18"/>
      <c r="FB320" s="18"/>
      <c r="FC320" s="18"/>
      <c r="FD320" s="18"/>
      <c r="FE320" s="18"/>
      <c r="FF320" s="18"/>
      <c r="FG320" s="18"/>
      <c r="FH320" s="18"/>
      <c r="FI320" s="18"/>
      <c r="FJ320" s="18"/>
      <c r="FK320" s="18"/>
      <c r="FL320" s="18"/>
      <c r="FM320" s="18"/>
      <c r="FN320" s="18"/>
      <c r="FO320" s="18"/>
      <c r="FP320" s="18"/>
      <c r="FQ320" s="18"/>
      <c r="FR320" s="18"/>
      <c r="FS320" s="18"/>
      <c r="FT320" s="18"/>
      <c r="FU320" s="18"/>
      <c r="FV320" s="18"/>
      <c r="FW320" s="18"/>
      <c r="FX320" s="18"/>
      <c r="FY320" s="138"/>
      <c r="FZ320" s="18"/>
      <c r="GA320" s="102"/>
      <c r="GB320" s="102"/>
      <c r="GC320" s="139"/>
      <c r="GD320" s="102"/>
      <c r="GE320" s="5"/>
      <c r="GF320" s="5"/>
      <c r="GG320" s="5"/>
      <c r="GH320" s="5"/>
      <c r="GI320" s="5"/>
      <c r="GJ320" s="5"/>
      <c r="GK320" s="5"/>
      <c r="GL320" s="5"/>
      <c r="GM320" s="5"/>
    </row>
    <row r="321" spans="1:195" x14ac:dyDescent="0.2">
      <c r="A321" s="5"/>
      <c r="B321" s="18" t="s">
        <v>687</v>
      </c>
      <c r="C321" s="62"/>
      <c r="D321" s="5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  <c r="BH321" s="18"/>
      <c r="BI321" s="18"/>
      <c r="BJ321" s="18"/>
      <c r="BK321" s="18"/>
      <c r="BL321" s="18"/>
      <c r="BM321" s="18"/>
      <c r="BN321" s="18"/>
      <c r="BO321" s="18"/>
      <c r="BP321" s="18"/>
      <c r="BQ321" s="18"/>
      <c r="BR321" s="18"/>
      <c r="BS321" s="18"/>
      <c r="BT321" s="18"/>
      <c r="BU321" s="18"/>
      <c r="BV321" s="18"/>
      <c r="BW321" s="18"/>
      <c r="BX321" s="18"/>
      <c r="BY321" s="18"/>
      <c r="BZ321" s="18"/>
      <c r="CA321" s="18"/>
      <c r="CB321" s="18"/>
      <c r="CC321" s="18"/>
      <c r="CD321" s="18"/>
      <c r="CE321" s="18"/>
      <c r="CF321" s="18"/>
      <c r="CG321" s="18"/>
      <c r="CH321" s="18"/>
      <c r="CI321" s="18"/>
      <c r="CJ321" s="18"/>
      <c r="CK321" s="18"/>
      <c r="CL321" s="18"/>
      <c r="CM321" s="18"/>
      <c r="CN321" s="18"/>
      <c r="CO321" s="18"/>
      <c r="CP321" s="18"/>
      <c r="CQ321" s="18"/>
      <c r="CR321" s="18"/>
      <c r="CS321" s="18"/>
      <c r="CT321" s="18"/>
      <c r="CU321" s="18"/>
      <c r="CV321" s="18"/>
      <c r="CW321" s="18"/>
      <c r="CX321" s="18"/>
      <c r="CY321" s="18"/>
      <c r="CZ321" s="18"/>
      <c r="DA321" s="18"/>
      <c r="DB321" s="18"/>
      <c r="DC321" s="18"/>
      <c r="DD321" s="18"/>
      <c r="DE321" s="18"/>
      <c r="DF321" s="18"/>
      <c r="DG321" s="18"/>
      <c r="DH321" s="18"/>
      <c r="DI321" s="18"/>
      <c r="DJ321" s="18"/>
      <c r="DK321" s="18"/>
      <c r="DL321" s="18"/>
      <c r="DM321" s="18"/>
      <c r="DN321" s="18"/>
      <c r="DO321" s="18"/>
      <c r="DP321" s="18"/>
      <c r="DQ321" s="18"/>
      <c r="DR321" s="18"/>
      <c r="DS321" s="18"/>
      <c r="DT321" s="18"/>
      <c r="DU321" s="18"/>
      <c r="DV321" s="18"/>
      <c r="DW321" s="18"/>
      <c r="DX321" s="18"/>
      <c r="DY321" s="18"/>
      <c r="DZ321" s="18"/>
      <c r="EA321" s="18"/>
      <c r="EB321" s="18"/>
      <c r="EC321" s="18"/>
      <c r="ED321" s="18"/>
      <c r="EE321" s="18"/>
      <c r="EF321" s="18"/>
      <c r="EG321" s="18"/>
      <c r="EH321" s="18"/>
      <c r="EI321" s="18"/>
      <c r="EJ321" s="18"/>
      <c r="EK321" s="18"/>
      <c r="EL321" s="18"/>
      <c r="EM321" s="18"/>
      <c r="EN321" s="18"/>
      <c r="EO321" s="18"/>
      <c r="EP321" s="18"/>
      <c r="EQ321" s="18"/>
      <c r="ER321" s="18"/>
      <c r="ES321" s="18"/>
      <c r="ET321" s="18"/>
      <c r="EU321" s="18"/>
      <c r="EV321" s="18"/>
      <c r="EW321" s="18"/>
      <c r="EX321" s="18"/>
      <c r="EY321" s="18"/>
      <c r="EZ321" s="18"/>
      <c r="FA321" s="18"/>
      <c r="FB321" s="18"/>
      <c r="FC321" s="18"/>
      <c r="FD321" s="18"/>
      <c r="FE321" s="18"/>
      <c r="FF321" s="18"/>
      <c r="FG321" s="18"/>
      <c r="FH321" s="18"/>
      <c r="FI321" s="18"/>
      <c r="FJ321" s="18"/>
      <c r="FK321" s="18"/>
      <c r="FL321" s="18"/>
      <c r="FM321" s="18"/>
      <c r="FN321" s="18"/>
      <c r="FO321" s="18"/>
      <c r="FP321" s="18"/>
      <c r="FQ321" s="18"/>
      <c r="FR321" s="18"/>
      <c r="FS321" s="18"/>
      <c r="FT321" s="18"/>
      <c r="FU321" s="18"/>
      <c r="FV321" s="18"/>
      <c r="FW321" s="18"/>
      <c r="FX321" s="18"/>
      <c r="FY321" s="138"/>
      <c r="FZ321" s="102"/>
      <c r="GA321" s="102"/>
      <c r="GB321" s="102"/>
      <c r="GC321" s="139"/>
      <c r="GD321" s="102"/>
      <c r="GE321" s="5"/>
      <c r="GF321" s="140"/>
      <c r="GG321" s="5"/>
      <c r="GH321" s="5"/>
      <c r="GI321" s="5"/>
      <c r="GJ321" s="5"/>
      <c r="GK321" s="5"/>
      <c r="GL321" s="5"/>
      <c r="GM321" s="5"/>
    </row>
    <row r="322" spans="1:195" x14ac:dyDescent="0.2">
      <c r="A322" s="5"/>
      <c r="B322" s="18" t="s">
        <v>688</v>
      </c>
      <c r="C322" s="141">
        <v>30</v>
      </c>
      <c r="D322" s="141">
        <v>60</v>
      </c>
      <c r="E322" s="141">
        <v>111</v>
      </c>
      <c r="F322" s="141">
        <v>60</v>
      </c>
      <c r="G322" s="141">
        <v>0</v>
      </c>
      <c r="H322" s="141">
        <v>0</v>
      </c>
      <c r="I322" s="141">
        <v>36</v>
      </c>
      <c r="J322" s="141">
        <v>35</v>
      </c>
      <c r="K322" s="141">
        <v>0</v>
      </c>
      <c r="L322" s="141">
        <v>60</v>
      </c>
      <c r="M322" s="141">
        <v>100</v>
      </c>
      <c r="N322" s="141">
        <v>0</v>
      </c>
      <c r="O322" s="141">
        <v>0</v>
      </c>
      <c r="P322" s="141">
        <v>0</v>
      </c>
      <c r="Q322" s="141">
        <v>0</v>
      </c>
      <c r="R322" s="141">
        <v>0</v>
      </c>
      <c r="S322" s="141">
        <v>15</v>
      </c>
      <c r="T322" s="141">
        <v>0</v>
      </c>
      <c r="U322" s="141">
        <v>0</v>
      </c>
      <c r="V322" s="141">
        <v>0</v>
      </c>
      <c r="W322" s="142">
        <v>0</v>
      </c>
      <c r="X322" s="141">
        <v>1</v>
      </c>
      <c r="Y322" s="141">
        <v>0</v>
      </c>
      <c r="Z322" s="141">
        <v>0</v>
      </c>
      <c r="AA322" s="141">
        <v>15</v>
      </c>
      <c r="AB322" s="141">
        <v>78</v>
      </c>
      <c r="AC322" s="141">
        <v>15</v>
      </c>
      <c r="AD322" s="141">
        <v>18</v>
      </c>
      <c r="AE322" s="141">
        <v>4</v>
      </c>
      <c r="AF322" s="141">
        <v>0</v>
      </c>
      <c r="AG322" s="141">
        <v>10</v>
      </c>
      <c r="AH322" s="141">
        <v>18</v>
      </c>
      <c r="AI322" s="141">
        <v>0</v>
      </c>
      <c r="AJ322" s="141">
        <v>10</v>
      </c>
      <c r="AK322" s="141">
        <v>0</v>
      </c>
      <c r="AL322" s="141">
        <v>0</v>
      </c>
      <c r="AM322" s="141">
        <v>0</v>
      </c>
      <c r="AN322" s="141">
        <v>0</v>
      </c>
      <c r="AO322" s="141">
        <v>30</v>
      </c>
      <c r="AP322" s="143">
        <v>494</v>
      </c>
      <c r="AQ322" s="141">
        <v>0</v>
      </c>
      <c r="AR322" s="141">
        <v>0</v>
      </c>
      <c r="AS322" s="141">
        <v>0</v>
      </c>
      <c r="AT322" s="141">
        <v>0</v>
      </c>
      <c r="AU322" s="141">
        <v>0</v>
      </c>
      <c r="AV322" s="141">
        <v>0</v>
      </c>
      <c r="AW322" s="141">
        <v>0</v>
      </c>
      <c r="AX322" s="141">
        <v>0</v>
      </c>
      <c r="AY322" s="141">
        <v>0</v>
      </c>
      <c r="AZ322" s="141">
        <v>135</v>
      </c>
      <c r="BA322" s="141">
        <v>5</v>
      </c>
      <c r="BB322" s="141">
        <v>0</v>
      </c>
      <c r="BC322" s="141">
        <v>181</v>
      </c>
      <c r="BD322" s="141">
        <v>0</v>
      </c>
      <c r="BE322" s="141">
        <v>0</v>
      </c>
      <c r="BF322" s="141">
        <v>0</v>
      </c>
      <c r="BG322" s="141">
        <v>0</v>
      </c>
      <c r="BH322" s="141">
        <v>0</v>
      </c>
      <c r="BI322" s="141">
        <v>11</v>
      </c>
      <c r="BJ322" s="141">
        <v>0</v>
      </c>
      <c r="BK322" s="141">
        <v>0</v>
      </c>
      <c r="BL322" s="141">
        <v>5</v>
      </c>
      <c r="BM322" s="141">
        <v>0</v>
      </c>
      <c r="BN322" s="141">
        <v>30</v>
      </c>
      <c r="BO322" s="141">
        <v>16</v>
      </c>
      <c r="BP322" s="141">
        <v>0</v>
      </c>
      <c r="BQ322" s="141">
        <v>10</v>
      </c>
      <c r="BR322" s="141">
        <v>0</v>
      </c>
      <c r="BS322" s="141">
        <v>0</v>
      </c>
      <c r="BT322" s="141">
        <v>0</v>
      </c>
      <c r="BU322" s="141">
        <v>0</v>
      </c>
      <c r="BV322" s="141">
        <v>0</v>
      </c>
      <c r="BW322" s="141">
        <v>20</v>
      </c>
      <c r="BX322" s="141">
        <v>0</v>
      </c>
      <c r="BY322" s="141">
        <v>0</v>
      </c>
      <c r="BZ322" s="141">
        <v>0</v>
      </c>
      <c r="CA322" s="141">
        <v>0</v>
      </c>
      <c r="CB322" s="141">
        <v>105</v>
      </c>
      <c r="CC322" s="141">
        <v>0</v>
      </c>
      <c r="CD322" s="141">
        <v>2</v>
      </c>
      <c r="CE322" s="141">
        <v>5</v>
      </c>
      <c r="CF322" s="141">
        <v>0</v>
      </c>
      <c r="CG322" s="141">
        <v>0</v>
      </c>
      <c r="CH322" s="141">
        <v>3</v>
      </c>
      <c r="CI322" s="141">
        <v>15</v>
      </c>
      <c r="CJ322" s="141">
        <v>30</v>
      </c>
      <c r="CK322" s="141">
        <v>15</v>
      </c>
      <c r="CL322" s="141">
        <v>0</v>
      </c>
      <c r="CM322" s="141">
        <v>0</v>
      </c>
      <c r="CN322" s="141">
        <v>0</v>
      </c>
      <c r="CO322" s="141">
        <v>0</v>
      </c>
      <c r="CP322" s="141">
        <v>0</v>
      </c>
      <c r="CQ322" s="141">
        <v>15</v>
      </c>
      <c r="CR322" s="141">
        <v>0</v>
      </c>
      <c r="CS322" s="141">
        <v>0</v>
      </c>
      <c r="CT322" s="141">
        <v>3</v>
      </c>
      <c r="CU322" s="141">
        <v>0</v>
      </c>
      <c r="CV322" s="141">
        <v>0</v>
      </c>
      <c r="CW322" s="141">
        <v>0</v>
      </c>
      <c r="CX322" s="141">
        <v>0</v>
      </c>
      <c r="CY322" s="141">
        <v>0</v>
      </c>
      <c r="CZ322" s="141">
        <v>0</v>
      </c>
      <c r="DA322" s="141">
        <v>4</v>
      </c>
      <c r="DB322" s="141">
        <v>0</v>
      </c>
      <c r="DC322" s="141">
        <v>0</v>
      </c>
      <c r="DD322" s="141">
        <v>0</v>
      </c>
      <c r="DE322" s="141">
        <v>0</v>
      </c>
      <c r="DF322" s="141">
        <v>126</v>
      </c>
      <c r="DG322" s="141">
        <v>0</v>
      </c>
      <c r="DH322" s="141">
        <v>15</v>
      </c>
      <c r="DI322" s="141">
        <v>0</v>
      </c>
      <c r="DJ322" s="141">
        <v>0</v>
      </c>
      <c r="DK322" s="141">
        <v>0</v>
      </c>
      <c r="DL322" s="141">
        <v>15</v>
      </c>
      <c r="DM322" s="141">
        <v>4</v>
      </c>
      <c r="DN322" s="141">
        <v>0</v>
      </c>
      <c r="DO322" s="141">
        <v>15</v>
      </c>
      <c r="DP322" s="141">
        <v>0</v>
      </c>
      <c r="DQ322" s="141">
        <v>0</v>
      </c>
      <c r="DR322" s="141">
        <v>0</v>
      </c>
      <c r="DS322" s="141">
        <v>26</v>
      </c>
      <c r="DT322" s="141">
        <v>0</v>
      </c>
      <c r="DU322" s="141">
        <v>0</v>
      </c>
      <c r="DV322" s="141">
        <v>0</v>
      </c>
      <c r="DW322" s="141">
        <v>0</v>
      </c>
      <c r="DX322" s="141">
        <v>0</v>
      </c>
      <c r="DY322" s="141">
        <v>0</v>
      </c>
      <c r="DZ322" s="141">
        <v>10</v>
      </c>
      <c r="EA322" s="141">
        <v>0</v>
      </c>
      <c r="EB322" s="141">
        <v>15</v>
      </c>
      <c r="EC322" s="141">
        <v>0</v>
      </c>
      <c r="ED322" s="141">
        <v>0</v>
      </c>
      <c r="EE322" s="141">
        <v>8</v>
      </c>
      <c r="EF322" s="141">
        <v>15</v>
      </c>
      <c r="EG322" s="141">
        <v>0</v>
      </c>
      <c r="EH322" s="141">
        <v>0</v>
      </c>
      <c r="EI322" s="141">
        <v>165</v>
      </c>
      <c r="EJ322" s="141">
        <v>0</v>
      </c>
      <c r="EK322" s="141">
        <v>0</v>
      </c>
      <c r="EL322" s="141">
        <v>0</v>
      </c>
      <c r="EM322" s="141">
        <v>0</v>
      </c>
      <c r="EN322" s="141">
        <v>30</v>
      </c>
      <c r="EO322" s="141">
        <v>0</v>
      </c>
      <c r="EP322" s="141">
        <v>10</v>
      </c>
      <c r="EQ322" s="141">
        <v>0</v>
      </c>
      <c r="ER322" s="141">
        <v>7</v>
      </c>
      <c r="ES322" s="141">
        <v>0</v>
      </c>
      <c r="ET322" s="141">
        <v>0</v>
      </c>
      <c r="EU322" s="141">
        <v>15</v>
      </c>
      <c r="EV322" s="141">
        <v>0</v>
      </c>
      <c r="EW322" s="141">
        <v>0</v>
      </c>
      <c r="EX322" s="141">
        <v>0</v>
      </c>
      <c r="EY322" s="141">
        <v>0</v>
      </c>
      <c r="EZ322" s="141">
        <v>0</v>
      </c>
      <c r="FA322" s="141">
        <v>10</v>
      </c>
      <c r="FB322" s="141">
        <v>0</v>
      </c>
      <c r="FC322" s="141">
        <v>0</v>
      </c>
      <c r="FD322" s="141">
        <v>0</v>
      </c>
      <c r="FE322" s="141">
        <v>0</v>
      </c>
      <c r="FF322" s="141">
        <v>0</v>
      </c>
      <c r="FG322" s="141">
        <v>0</v>
      </c>
      <c r="FH322" s="141">
        <v>5</v>
      </c>
      <c r="FI322" s="141">
        <v>0</v>
      </c>
      <c r="FJ322" s="141">
        <v>0</v>
      </c>
      <c r="FK322" s="141">
        <v>30</v>
      </c>
      <c r="FL322" s="141">
        <v>0</v>
      </c>
      <c r="FM322" s="141">
        <v>0</v>
      </c>
      <c r="FN322" s="141">
        <v>90</v>
      </c>
      <c r="FO322" s="141">
        <v>0</v>
      </c>
      <c r="FP322" s="141">
        <v>18</v>
      </c>
      <c r="FQ322" s="141">
        <v>0</v>
      </c>
      <c r="FR322" s="141">
        <v>0</v>
      </c>
      <c r="FS322" s="141">
        <v>0</v>
      </c>
      <c r="FT322" s="141">
        <v>0</v>
      </c>
      <c r="FU322" s="141">
        <v>15</v>
      </c>
      <c r="FV322" s="141">
        <v>0</v>
      </c>
      <c r="FW322" s="141">
        <v>0</v>
      </c>
      <c r="FX322" s="141">
        <v>0</v>
      </c>
      <c r="FY322" s="38"/>
      <c r="FZ322" s="102"/>
      <c r="GA322" s="136"/>
      <c r="GB322" s="102"/>
      <c r="GC322" s="139"/>
      <c r="GD322" s="102"/>
      <c r="GE322" s="5"/>
      <c r="GF322" s="140"/>
      <c r="GG322" s="5"/>
      <c r="GH322" s="5"/>
      <c r="GI322" s="5"/>
      <c r="GJ322" s="5"/>
      <c r="GK322" s="5"/>
      <c r="GL322" s="5"/>
      <c r="GM322" s="5"/>
    </row>
    <row r="323" spans="1:195" x14ac:dyDescent="0.2">
      <c r="A323" s="5"/>
      <c r="B323" s="18" t="s">
        <v>689</v>
      </c>
      <c r="C323" s="141">
        <f>ROUND(C322*0.42,1)</f>
        <v>12.6</v>
      </c>
      <c r="D323" s="141">
        <f t="shared" ref="D323:BO323" si="412">ROUND(D322*0.42,1)</f>
        <v>25.2</v>
      </c>
      <c r="E323" s="141">
        <f t="shared" si="412"/>
        <v>46.6</v>
      </c>
      <c r="F323" s="141">
        <f t="shared" si="412"/>
        <v>25.2</v>
      </c>
      <c r="G323" s="141">
        <f t="shared" si="412"/>
        <v>0</v>
      </c>
      <c r="H323" s="141">
        <f t="shared" si="412"/>
        <v>0</v>
      </c>
      <c r="I323" s="141">
        <f t="shared" si="412"/>
        <v>15.1</v>
      </c>
      <c r="J323" s="141">
        <f t="shared" si="412"/>
        <v>14.7</v>
      </c>
      <c r="K323" s="141">
        <f t="shared" si="412"/>
        <v>0</v>
      </c>
      <c r="L323" s="141">
        <f t="shared" si="412"/>
        <v>25.2</v>
      </c>
      <c r="M323" s="141">
        <f t="shared" si="412"/>
        <v>42</v>
      </c>
      <c r="N323" s="141">
        <f t="shared" si="412"/>
        <v>0</v>
      </c>
      <c r="O323" s="141">
        <f t="shared" si="412"/>
        <v>0</v>
      </c>
      <c r="P323" s="141">
        <f t="shared" si="412"/>
        <v>0</v>
      </c>
      <c r="Q323" s="141">
        <f t="shared" si="412"/>
        <v>0</v>
      </c>
      <c r="R323" s="141">
        <f t="shared" si="412"/>
        <v>0</v>
      </c>
      <c r="S323" s="141">
        <f t="shared" si="412"/>
        <v>6.3</v>
      </c>
      <c r="T323" s="141">
        <f t="shared" si="412"/>
        <v>0</v>
      </c>
      <c r="U323" s="141">
        <f t="shared" si="412"/>
        <v>0</v>
      </c>
      <c r="V323" s="141">
        <f t="shared" si="412"/>
        <v>0</v>
      </c>
      <c r="W323" s="141">
        <f t="shared" si="412"/>
        <v>0</v>
      </c>
      <c r="X323" s="141">
        <f t="shared" si="412"/>
        <v>0.4</v>
      </c>
      <c r="Y323" s="141">
        <f t="shared" si="412"/>
        <v>0</v>
      </c>
      <c r="Z323" s="141">
        <f t="shared" si="412"/>
        <v>0</v>
      </c>
      <c r="AA323" s="141">
        <f t="shared" si="412"/>
        <v>6.3</v>
      </c>
      <c r="AB323" s="141">
        <f t="shared" si="412"/>
        <v>32.799999999999997</v>
      </c>
      <c r="AC323" s="141">
        <f t="shared" si="412"/>
        <v>6.3</v>
      </c>
      <c r="AD323" s="141">
        <f t="shared" si="412"/>
        <v>7.6</v>
      </c>
      <c r="AE323" s="141">
        <f t="shared" si="412"/>
        <v>1.7</v>
      </c>
      <c r="AF323" s="141">
        <f t="shared" si="412"/>
        <v>0</v>
      </c>
      <c r="AG323" s="141">
        <f t="shared" si="412"/>
        <v>4.2</v>
      </c>
      <c r="AH323" s="141">
        <f t="shared" si="412"/>
        <v>7.6</v>
      </c>
      <c r="AI323" s="141">
        <f t="shared" si="412"/>
        <v>0</v>
      </c>
      <c r="AJ323" s="141">
        <f t="shared" si="412"/>
        <v>4.2</v>
      </c>
      <c r="AK323" s="141">
        <f t="shared" si="412"/>
        <v>0</v>
      </c>
      <c r="AL323" s="141">
        <f t="shared" si="412"/>
        <v>0</v>
      </c>
      <c r="AM323" s="141">
        <f t="shared" si="412"/>
        <v>0</v>
      </c>
      <c r="AN323" s="141">
        <f t="shared" si="412"/>
        <v>0</v>
      </c>
      <c r="AO323" s="141">
        <f t="shared" si="412"/>
        <v>12.6</v>
      </c>
      <c r="AP323" s="141">
        <f t="shared" si="412"/>
        <v>207.5</v>
      </c>
      <c r="AQ323" s="141">
        <f t="shared" si="412"/>
        <v>0</v>
      </c>
      <c r="AR323" s="141">
        <f t="shared" si="412"/>
        <v>0</v>
      </c>
      <c r="AS323" s="141">
        <f t="shared" si="412"/>
        <v>0</v>
      </c>
      <c r="AT323" s="141">
        <f t="shared" si="412"/>
        <v>0</v>
      </c>
      <c r="AU323" s="141">
        <f t="shared" si="412"/>
        <v>0</v>
      </c>
      <c r="AV323" s="141">
        <f t="shared" si="412"/>
        <v>0</v>
      </c>
      <c r="AW323" s="141">
        <f t="shared" si="412"/>
        <v>0</v>
      </c>
      <c r="AX323" s="141">
        <f t="shared" si="412"/>
        <v>0</v>
      </c>
      <c r="AY323" s="141">
        <f t="shared" si="412"/>
        <v>0</v>
      </c>
      <c r="AZ323" s="141">
        <f t="shared" si="412"/>
        <v>56.7</v>
      </c>
      <c r="BA323" s="141">
        <f t="shared" si="412"/>
        <v>2.1</v>
      </c>
      <c r="BB323" s="141">
        <f t="shared" si="412"/>
        <v>0</v>
      </c>
      <c r="BC323" s="141">
        <f t="shared" si="412"/>
        <v>76</v>
      </c>
      <c r="BD323" s="141">
        <f t="shared" si="412"/>
        <v>0</v>
      </c>
      <c r="BE323" s="141">
        <f t="shared" si="412"/>
        <v>0</v>
      </c>
      <c r="BF323" s="141">
        <f t="shared" si="412"/>
        <v>0</v>
      </c>
      <c r="BG323" s="141">
        <f t="shared" si="412"/>
        <v>0</v>
      </c>
      <c r="BH323" s="141">
        <f t="shared" si="412"/>
        <v>0</v>
      </c>
      <c r="BI323" s="141">
        <f t="shared" si="412"/>
        <v>4.5999999999999996</v>
      </c>
      <c r="BJ323" s="141">
        <f t="shared" si="412"/>
        <v>0</v>
      </c>
      <c r="BK323" s="141">
        <f t="shared" si="412"/>
        <v>0</v>
      </c>
      <c r="BL323" s="141">
        <f t="shared" si="412"/>
        <v>2.1</v>
      </c>
      <c r="BM323" s="141">
        <f t="shared" si="412"/>
        <v>0</v>
      </c>
      <c r="BN323" s="141">
        <f t="shared" si="412"/>
        <v>12.6</v>
      </c>
      <c r="BO323" s="141">
        <f t="shared" si="412"/>
        <v>6.7</v>
      </c>
      <c r="BP323" s="141">
        <f t="shared" ref="BP323:EA323" si="413">ROUND(BP322*0.42,1)</f>
        <v>0</v>
      </c>
      <c r="BQ323" s="141">
        <f t="shared" si="413"/>
        <v>4.2</v>
      </c>
      <c r="BR323" s="141">
        <f t="shared" si="413"/>
        <v>0</v>
      </c>
      <c r="BS323" s="141">
        <f t="shared" si="413"/>
        <v>0</v>
      </c>
      <c r="BT323" s="141">
        <f t="shared" si="413"/>
        <v>0</v>
      </c>
      <c r="BU323" s="141">
        <f t="shared" si="413"/>
        <v>0</v>
      </c>
      <c r="BV323" s="141">
        <f t="shared" si="413"/>
        <v>0</v>
      </c>
      <c r="BW323" s="141">
        <f t="shared" si="413"/>
        <v>8.4</v>
      </c>
      <c r="BX323" s="141">
        <f t="shared" si="413"/>
        <v>0</v>
      </c>
      <c r="BY323" s="141">
        <f t="shared" si="413"/>
        <v>0</v>
      </c>
      <c r="BZ323" s="141">
        <f t="shared" si="413"/>
        <v>0</v>
      </c>
      <c r="CA323" s="141">
        <f t="shared" si="413"/>
        <v>0</v>
      </c>
      <c r="CB323" s="141">
        <f t="shared" si="413"/>
        <v>44.1</v>
      </c>
      <c r="CC323" s="141">
        <f t="shared" si="413"/>
        <v>0</v>
      </c>
      <c r="CD323" s="141">
        <f t="shared" si="413"/>
        <v>0.8</v>
      </c>
      <c r="CE323" s="141">
        <f t="shared" si="413"/>
        <v>2.1</v>
      </c>
      <c r="CF323" s="141">
        <f t="shared" si="413"/>
        <v>0</v>
      </c>
      <c r="CG323" s="141">
        <f t="shared" si="413"/>
        <v>0</v>
      </c>
      <c r="CH323" s="141">
        <f t="shared" si="413"/>
        <v>1.3</v>
      </c>
      <c r="CI323" s="141">
        <f t="shared" si="413"/>
        <v>6.3</v>
      </c>
      <c r="CJ323" s="141">
        <f t="shared" si="413"/>
        <v>12.6</v>
      </c>
      <c r="CK323" s="141">
        <f t="shared" si="413"/>
        <v>6.3</v>
      </c>
      <c r="CL323" s="141">
        <f t="shared" si="413"/>
        <v>0</v>
      </c>
      <c r="CM323" s="141">
        <f t="shared" si="413"/>
        <v>0</v>
      </c>
      <c r="CN323" s="141">
        <f t="shared" si="413"/>
        <v>0</v>
      </c>
      <c r="CO323" s="141">
        <f t="shared" si="413"/>
        <v>0</v>
      </c>
      <c r="CP323" s="141">
        <f t="shared" si="413"/>
        <v>0</v>
      </c>
      <c r="CQ323" s="141">
        <f t="shared" si="413"/>
        <v>6.3</v>
      </c>
      <c r="CR323" s="141">
        <f t="shared" si="413"/>
        <v>0</v>
      </c>
      <c r="CS323" s="141">
        <f t="shared" si="413"/>
        <v>0</v>
      </c>
      <c r="CT323" s="141">
        <f t="shared" si="413"/>
        <v>1.3</v>
      </c>
      <c r="CU323" s="141">
        <f t="shared" si="413"/>
        <v>0</v>
      </c>
      <c r="CV323" s="141">
        <f t="shared" si="413"/>
        <v>0</v>
      </c>
      <c r="CW323" s="141">
        <f t="shared" si="413"/>
        <v>0</v>
      </c>
      <c r="CX323" s="141">
        <f t="shared" si="413"/>
        <v>0</v>
      </c>
      <c r="CY323" s="141">
        <f t="shared" si="413"/>
        <v>0</v>
      </c>
      <c r="CZ323" s="141">
        <f t="shared" si="413"/>
        <v>0</v>
      </c>
      <c r="DA323" s="141">
        <f t="shared" si="413"/>
        <v>1.7</v>
      </c>
      <c r="DB323" s="141">
        <f t="shared" si="413"/>
        <v>0</v>
      </c>
      <c r="DC323" s="141">
        <f t="shared" si="413"/>
        <v>0</v>
      </c>
      <c r="DD323" s="141">
        <f t="shared" si="413"/>
        <v>0</v>
      </c>
      <c r="DE323" s="141">
        <f t="shared" si="413"/>
        <v>0</v>
      </c>
      <c r="DF323" s="141">
        <f t="shared" si="413"/>
        <v>52.9</v>
      </c>
      <c r="DG323" s="141">
        <f t="shared" si="413"/>
        <v>0</v>
      </c>
      <c r="DH323" s="141">
        <f t="shared" si="413"/>
        <v>6.3</v>
      </c>
      <c r="DI323" s="141">
        <f t="shared" si="413"/>
        <v>0</v>
      </c>
      <c r="DJ323" s="141">
        <f t="shared" si="413"/>
        <v>0</v>
      </c>
      <c r="DK323" s="141">
        <f t="shared" si="413"/>
        <v>0</v>
      </c>
      <c r="DL323" s="141">
        <f t="shared" si="413"/>
        <v>6.3</v>
      </c>
      <c r="DM323" s="141">
        <f t="shared" si="413"/>
        <v>1.7</v>
      </c>
      <c r="DN323" s="141">
        <f t="shared" si="413"/>
        <v>0</v>
      </c>
      <c r="DO323" s="141">
        <f t="shared" si="413"/>
        <v>6.3</v>
      </c>
      <c r="DP323" s="141">
        <f t="shared" si="413"/>
        <v>0</v>
      </c>
      <c r="DQ323" s="141">
        <f t="shared" si="413"/>
        <v>0</v>
      </c>
      <c r="DR323" s="141">
        <f t="shared" si="413"/>
        <v>0</v>
      </c>
      <c r="DS323" s="141">
        <f t="shared" si="413"/>
        <v>10.9</v>
      </c>
      <c r="DT323" s="141">
        <f t="shared" si="413"/>
        <v>0</v>
      </c>
      <c r="DU323" s="141">
        <f t="shared" si="413"/>
        <v>0</v>
      </c>
      <c r="DV323" s="141">
        <f t="shared" si="413"/>
        <v>0</v>
      </c>
      <c r="DW323" s="141">
        <f t="shared" si="413"/>
        <v>0</v>
      </c>
      <c r="DX323" s="141">
        <f t="shared" si="413"/>
        <v>0</v>
      </c>
      <c r="DY323" s="141">
        <f t="shared" si="413"/>
        <v>0</v>
      </c>
      <c r="DZ323" s="141">
        <f t="shared" si="413"/>
        <v>4.2</v>
      </c>
      <c r="EA323" s="141">
        <f t="shared" si="413"/>
        <v>0</v>
      </c>
      <c r="EB323" s="141">
        <f t="shared" ref="EB323:FX323" si="414">ROUND(EB322*0.42,1)</f>
        <v>6.3</v>
      </c>
      <c r="EC323" s="141">
        <f t="shared" si="414"/>
        <v>0</v>
      </c>
      <c r="ED323" s="141">
        <f t="shared" si="414"/>
        <v>0</v>
      </c>
      <c r="EE323" s="141">
        <f t="shared" si="414"/>
        <v>3.4</v>
      </c>
      <c r="EF323" s="141">
        <f t="shared" si="414"/>
        <v>6.3</v>
      </c>
      <c r="EG323" s="141">
        <f t="shared" si="414"/>
        <v>0</v>
      </c>
      <c r="EH323" s="141">
        <f t="shared" si="414"/>
        <v>0</v>
      </c>
      <c r="EI323" s="141">
        <f t="shared" si="414"/>
        <v>69.3</v>
      </c>
      <c r="EJ323" s="141">
        <f t="shared" si="414"/>
        <v>0</v>
      </c>
      <c r="EK323" s="141">
        <f t="shared" si="414"/>
        <v>0</v>
      </c>
      <c r="EL323" s="141">
        <f t="shared" si="414"/>
        <v>0</v>
      </c>
      <c r="EM323" s="141">
        <f t="shared" si="414"/>
        <v>0</v>
      </c>
      <c r="EN323" s="141">
        <f t="shared" si="414"/>
        <v>12.6</v>
      </c>
      <c r="EO323" s="141">
        <f t="shared" si="414"/>
        <v>0</v>
      </c>
      <c r="EP323" s="141">
        <f t="shared" si="414"/>
        <v>4.2</v>
      </c>
      <c r="EQ323" s="141">
        <f t="shared" si="414"/>
        <v>0</v>
      </c>
      <c r="ER323" s="141">
        <f t="shared" si="414"/>
        <v>2.9</v>
      </c>
      <c r="ES323" s="141">
        <f t="shared" si="414"/>
        <v>0</v>
      </c>
      <c r="ET323" s="141">
        <f t="shared" si="414"/>
        <v>0</v>
      </c>
      <c r="EU323" s="141">
        <f t="shared" si="414"/>
        <v>6.3</v>
      </c>
      <c r="EV323" s="141">
        <f t="shared" si="414"/>
        <v>0</v>
      </c>
      <c r="EW323" s="141">
        <f t="shared" si="414"/>
        <v>0</v>
      </c>
      <c r="EX323" s="141">
        <f t="shared" si="414"/>
        <v>0</v>
      </c>
      <c r="EY323" s="141">
        <f t="shared" si="414"/>
        <v>0</v>
      </c>
      <c r="EZ323" s="141">
        <f t="shared" si="414"/>
        <v>0</v>
      </c>
      <c r="FA323" s="141">
        <f t="shared" si="414"/>
        <v>4.2</v>
      </c>
      <c r="FB323" s="141">
        <f t="shared" si="414"/>
        <v>0</v>
      </c>
      <c r="FC323" s="141">
        <f t="shared" si="414"/>
        <v>0</v>
      </c>
      <c r="FD323" s="141">
        <f t="shared" si="414"/>
        <v>0</v>
      </c>
      <c r="FE323" s="141">
        <f t="shared" si="414"/>
        <v>0</v>
      </c>
      <c r="FF323" s="141">
        <f t="shared" si="414"/>
        <v>0</v>
      </c>
      <c r="FG323" s="141">
        <f t="shared" si="414"/>
        <v>0</v>
      </c>
      <c r="FH323" s="141">
        <f t="shared" si="414"/>
        <v>2.1</v>
      </c>
      <c r="FI323" s="141">
        <f t="shared" si="414"/>
        <v>0</v>
      </c>
      <c r="FJ323" s="141">
        <f t="shared" si="414"/>
        <v>0</v>
      </c>
      <c r="FK323" s="141">
        <f t="shared" si="414"/>
        <v>12.6</v>
      </c>
      <c r="FL323" s="141">
        <f t="shared" si="414"/>
        <v>0</v>
      </c>
      <c r="FM323" s="141">
        <f t="shared" si="414"/>
        <v>0</v>
      </c>
      <c r="FN323" s="141">
        <f t="shared" si="414"/>
        <v>37.799999999999997</v>
      </c>
      <c r="FO323" s="141">
        <f t="shared" si="414"/>
        <v>0</v>
      </c>
      <c r="FP323" s="141">
        <f t="shared" si="414"/>
        <v>7.6</v>
      </c>
      <c r="FQ323" s="141">
        <f t="shared" si="414"/>
        <v>0</v>
      </c>
      <c r="FR323" s="141">
        <f t="shared" si="414"/>
        <v>0</v>
      </c>
      <c r="FS323" s="141">
        <f t="shared" si="414"/>
        <v>0</v>
      </c>
      <c r="FT323" s="141">
        <f t="shared" si="414"/>
        <v>0</v>
      </c>
      <c r="FU323" s="141">
        <f t="shared" si="414"/>
        <v>6.3</v>
      </c>
      <c r="FV323" s="141">
        <f t="shared" si="414"/>
        <v>0</v>
      </c>
      <c r="FW323" s="141">
        <f t="shared" si="414"/>
        <v>0</v>
      </c>
      <c r="FX323" s="141">
        <f t="shared" si="414"/>
        <v>0</v>
      </c>
      <c r="FY323" s="38"/>
      <c r="FZ323" s="102"/>
      <c r="GA323" s="136"/>
      <c r="GB323" s="102"/>
      <c r="GC323" s="139"/>
      <c r="GD323" s="102"/>
      <c r="GE323" s="5"/>
      <c r="GF323" s="140"/>
      <c r="GG323" s="5"/>
      <c r="GH323" s="5"/>
      <c r="GI323" s="5"/>
      <c r="GJ323" s="5"/>
      <c r="GK323" s="5"/>
      <c r="GL323" s="5"/>
      <c r="GM323" s="5"/>
    </row>
    <row r="324" spans="1:195" x14ac:dyDescent="0.2">
      <c r="A324" s="5"/>
      <c r="B324" s="18" t="s">
        <v>690</v>
      </c>
      <c r="C324" s="144">
        <f t="shared" ref="C324:BN324" si="415">C323*C288</f>
        <v>82764.967095393513</v>
      </c>
      <c r="D324" s="144">
        <f t="shared" si="415"/>
        <v>158603.91147168429</v>
      </c>
      <c r="E324" s="144">
        <f t="shared" si="415"/>
        <v>319951.38299284928</v>
      </c>
      <c r="F324" s="144">
        <f t="shared" si="415"/>
        <v>156829.13162082841</v>
      </c>
      <c r="G324" s="144">
        <f t="shared" si="415"/>
        <v>0</v>
      </c>
      <c r="H324" s="144">
        <f t="shared" si="415"/>
        <v>0</v>
      </c>
      <c r="I324" s="144">
        <f t="shared" si="415"/>
        <v>101614.88225405666</v>
      </c>
      <c r="J324" s="144">
        <f t="shared" si="415"/>
        <v>94123.708909038192</v>
      </c>
      <c r="K324" s="144">
        <f t="shared" si="415"/>
        <v>0</v>
      </c>
      <c r="L324" s="144">
        <f t="shared" si="415"/>
        <v>167414.62669071183</v>
      </c>
      <c r="M324" s="144">
        <f t="shared" si="415"/>
        <v>317011.13979655283</v>
      </c>
      <c r="N324" s="144">
        <f t="shared" si="415"/>
        <v>0</v>
      </c>
      <c r="O324" s="144">
        <f t="shared" si="415"/>
        <v>0</v>
      </c>
      <c r="P324" s="144">
        <f t="shared" si="415"/>
        <v>0</v>
      </c>
      <c r="Q324" s="144">
        <f t="shared" si="415"/>
        <v>0</v>
      </c>
      <c r="R324" s="144">
        <f t="shared" si="415"/>
        <v>0</v>
      </c>
      <c r="S324" s="144">
        <f t="shared" si="415"/>
        <v>41254.200753513607</v>
      </c>
      <c r="T324" s="144">
        <f t="shared" si="415"/>
        <v>0</v>
      </c>
      <c r="U324" s="144">
        <f t="shared" si="415"/>
        <v>0</v>
      </c>
      <c r="V324" s="144">
        <f t="shared" si="415"/>
        <v>0</v>
      </c>
      <c r="W324" s="144">
        <f t="shared" si="415"/>
        <v>0</v>
      </c>
      <c r="X324" s="144">
        <f t="shared" si="415"/>
        <v>5156.5707224152538</v>
      </c>
      <c r="Y324" s="144">
        <f t="shared" si="415"/>
        <v>0</v>
      </c>
      <c r="Z324" s="144">
        <f t="shared" si="415"/>
        <v>0</v>
      </c>
      <c r="AA324" s="144">
        <f t="shared" si="415"/>
        <v>39917.447426296902</v>
      </c>
      <c r="AB324" s="144">
        <f t="shared" si="415"/>
        <v>209214.39000242797</v>
      </c>
      <c r="AC324" s="144">
        <f t="shared" si="415"/>
        <v>42005.721711404396</v>
      </c>
      <c r="AD324" s="144">
        <f t="shared" si="415"/>
        <v>48834.801835039158</v>
      </c>
      <c r="AE324" s="144">
        <f t="shared" si="415"/>
        <v>19547.9441171041</v>
      </c>
      <c r="AF324" s="144">
        <f t="shared" si="415"/>
        <v>0</v>
      </c>
      <c r="AG324" s="144">
        <f t="shared" si="415"/>
        <v>34079.379053811666</v>
      </c>
      <c r="AH324" s="144">
        <f t="shared" si="415"/>
        <v>48694.737420839367</v>
      </c>
      <c r="AI324" s="144">
        <f t="shared" si="415"/>
        <v>0</v>
      </c>
      <c r="AJ324" s="144">
        <f t="shared" si="415"/>
        <v>40345.378285956911</v>
      </c>
      <c r="AK324" s="144">
        <f t="shared" si="415"/>
        <v>0</v>
      </c>
      <c r="AL324" s="144">
        <f t="shared" si="415"/>
        <v>0</v>
      </c>
      <c r="AM324" s="144">
        <f t="shared" si="415"/>
        <v>0</v>
      </c>
      <c r="AN324" s="144">
        <f t="shared" si="415"/>
        <v>0</v>
      </c>
      <c r="AO324" s="144">
        <f t="shared" si="415"/>
        <v>77602.761018702804</v>
      </c>
      <c r="AP324" s="144">
        <f t="shared" si="415"/>
        <v>1423104.0498130696</v>
      </c>
      <c r="AQ324" s="144">
        <f t="shared" si="415"/>
        <v>0</v>
      </c>
      <c r="AR324" s="144">
        <f t="shared" si="415"/>
        <v>0</v>
      </c>
      <c r="AS324" s="144">
        <f t="shared" si="415"/>
        <v>0</v>
      </c>
      <c r="AT324" s="144">
        <f t="shared" si="415"/>
        <v>0</v>
      </c>
      <c r="AU324" s="144">
        <f t="shared" si="415"/>
        <v>0</v>
      </c>
      <c r="AV324" s="144">
        <f t="shared" si="415"/>
        <v>0</v>
      </c>
      <c r="AW324" s="144">
        <f t="shared" si="415"/>
        <v>0</v>
      </c>
      <c r="AX324" s="144">
        <f t="shared" si="415"/>
        <v>0</v>
      </c>
      <c r="AY324" s="144">
        <f t="shared" si="415"/>
        <v>0</v>
      </c>
      <c r="AZ324" s="144">
        <f t="shared" si="415"/>
        <v>370926.7692131339</v>
      </c>
      <c r="BA324" s="144">
        <f t="shared" si="415"/>
        <v>12906.532682363075</v>
      </c>
      <c r="BB324" s="144">
        <f t="shared" si="415"/>
        <v>0</v>
      </c>
      <c r="BC324" s="144">
        <f t="shared" si="415"/>
        <v>482261.82214011357</v>
      </c>
      <c r="BD324" s="144">
        <f t="shared" si="415"/>
        <v>0</v>
      </c>
      <c r="BE324" s="144">
        <f t="shared" si="415"/>
        <v>0</v>
      </c>
      <c r="BF324" s="144">
        <f t="shared" si="415"/>
        <v>0</v>
      </c>
      <c r="BG324" s="144">
        <f t="shared" si="415"/>
        <v>0</v>
      </c>
      <c r="BH324" s="144">
        <f t="shared" si="415"/>
        <v>0</v>
      </c>
      <c r="BI324" s="144">
        <f t="shared" si="415"/>
        <v>47848.418997026609</v>
      </c>
      <c r="BJ324" s="144">
        <f t="shared" si="415"/>
        <v>0</v>
      </c>
      <c r="BK324" s="144">
        <f t="shared" si="415"/>
        <v>0</v>
      </c>
      <c r="BL324" s="144">
        <f t="shared" si="415"/>
        <v>22135.043777449704</v>
      </c>
      <c r="BM324" s="144">
        <f t="shared" si="415"/>
        <v>0</v>
      </c>
      <c r="BN324" s="144">
        <f t="shared" si="415"/>
        <v>77440.386872458053</v>
      </c>
      <c r="BO324" s="144">
        <f t="shared" ref="BO324:DZ324" si="416">BO323*BO288</f>
        <v>41912.175121777516</v>
      </c>
      <c r="BP324" s="144">
        <f t="shared" si="416"/>
        <v>0</v>
      </c>
      <c r="BQ324" s="144">
        <f t="shared" si="416"/>
        <v>28142.237741296849</v>
      </c>
      <c r="BR324" s="144">
        <f t="shared" si="416"/>
        <v>0</v>
      </c>
      <c r="BS324" s="144">
        <f t="shared" si="416"/>
        <v>0</v>
      </c>
      <c r="BT324" s="144">
        <f t="shared" si="416"/>
        <v>0</v>
      </c>
      <c r="BU324" s="144">
        <f t="shared" si="416"/>
        <v>0</v>
      </c>
      <c r="BV324" s="144">
        <f t="shared" si="416"/>
        <v>0</v>
      </c>
      <c r="BW324" s="144">
        <f t="shared" si="416"/>
        <v>54245.324634460099</v>
      </c>
      <c r="BX324" s="144">
        <f t="shared" si="416"/>
        <v>0</v>
      </c>
      <c r="BY324" s="144">
        <f t="shared" si="416"/>
        <v>0</v>
      </c>
      <c r="BZ324" s="144">
        <f t="shared" si="416"/>
        <v>0</v>
      </c>
      <c r="CA324" s="144">
        <f t="shared" si="416"/>
        <v>0</v>
      </c>
      <c r="CB324" s="144">
        <f t="shared" si="416"/>
        <v>278584.99540390348</v>
      </c>
      <c r="CC324" s="144">
        <f t="shared" si="416"/>
        <v>0</v>
      </c>
      <c r="CD324" s="144">
        <f t="shared" si="416"/>
        <v>9721.1162875443824</v>
      </c>
      <c r="CE324" s="144">
        <f t="shared" si="416"/>
        <v>22908.552667662068</v>
      </c>
      <c r="CF324" s="144">
        <f t="shared" si="416"/>
        <v>0</v>
      </c>
      <c r="CG324" s="144">
        <f t="shared" si="416"/>
        <v>0</v>
      </c>
      <c r="CH324" s="144">
        <f t="shared" si="416"/>
        <v>15299.391047226509</v>
      </c>
      <c r="CI324" s="144">
        <f t="shared" si="416"/>
        <v>40912.052071761456</v>
      </c>
      <c r="CJ324" s="144">
        <f t="shared" si="416"/>
        <v>86957.30437992423</v>
      </c>
      <c r="CK324" s="144">
        <f t="shared" si="416"/>
        <v>39979.49388539527</v>
      </c>
      <c r="CL324" s="144">
        <f t="shared" si="416"/>
        <v>0</v>
      </c>
      <c r="CM324" s="144">
        <f t="shared" si="416"/>
        <v>0</v>
      </c>
      <c r="CN324" s="144">
        <f t="shared" si="416"/>
        <v>0</v>
      </c>
      <c r="CO324" s="144">
        <f t="shared" si="416"/>
        <v>0</v>
      </c>
      <c r="CP324" s="144">
        <f t="shared" si="416"/>
        <v>0</v>
      </c>
      <c r="CQ324" s="144">
        <f t="shared" si="416"/>
        <v>41190.405396178365</v>
      </c>
      <c r="CR324" s="144">
        <f t="shared" si="416"/>
        <v>0</v>
      </c>
      <c r="CS324" s="144">
        <f t="shared" si="416"/>
        <v>0</v>
      </c>
      <c r="CT324" s="144">
        <f t="shared" si="416"/>
        <v>15956.688070511751</v>
      </c>
      <c r="CU324" s="144">
        <f t="shared" si="416"/>
        <v>0</v>
      </c>
      <c r="CV324" s="144">
        <f t="shared" si="416"/>
        <v>0</v>
      </c>
      <c r="CW324" s="144">
        <f t="shared" si="416"/>
        <v>0</v>
      </c>
      <c r="CX324" s="144">
        <f t="shared" si="416"/>
        <v>0</v>
      </c>
      <c r="CY324" s="144">
        <f t="shared" si="416"/>
        <v>0</v>
      </c>
      <c r="CZ324" s="144">
        <f t="shared" si="416"/>
        <v>0</v>
      </c>
      <c r="DA324" s="144">
        <f t="shared" si="416"/>
        <v>17493.578489851701</v>
      </c>
      <c r="DB324" s="144">
        <f t="shared" si="416"/>
        <v>0</v>
      </c>
      <c r="DC324" s="144">
        <f t="shared" si="416"/>
        <v>0</v>
      </c>
      <c r="DD324" s="144">
        <f t="shared" si="416"/>
        <v>0</v>
      </c>
      <c r="DE324" s="144">
        <f t="shared" si="416"/>
        <v>0</v>
      </c>
      <c r="DF324" s="144">
        <f t="shared" si="416"/>
        <v>325122.69054876495</v>
      </c>
      <c r="DG324" s="144">
        <f t="shared" si="416"/>
        <v>0</v>
      </c>
      <c r="DH324" s="144">
        <f t="shared" si="416"/>
        <v>38720.193440474817</v>
      </c>
      <c r="DI324" s="144">
        <f t="shared" si="416"/>
        <v>0</v>
      </c>
      <c r="DJ324" s="144">
        <f t="shared" si="416"/>
        <v>0</v>
      </c>
      <c r="DK324" s="144">
        <f t="shared" si="416"/>
        <v>0</v>
      </c>
      <c r="DL324" s="144">
        <f t="shared" si="416"/>
        <v>40456.465211287927</v>
      </c>
      <c r="DM324" s="144">
        <f t="shared" si="416"/>
        <v>15618.418958694097</v>
      </c>
      <c r="DN324" s="144">
        <f t="shared" si="416"/>
        <v>0</v>
      </c>
      <c r="DO324" s="144">
        <f t="shared" si="416"/>
        <v>40716.048062529597</v>
      </c>
      <c r="DP324" s="144">
        <f t="shared" si="416"/>
        <v>0</v>
      </c>
      <c r="DQ324" s="144">
        <f t="shared" si="416"/>
        <v>0</v>
      </c>
      <c r="DR324" s="144">
        <f t="shared" si="416"/>
        <v>0</v>
      </c>
      <c r="DS324" s="144">
        <f t="shared" si="416"/>
        <v>76187.854280904663</v>
      </c>
      <c r="DT324" s="144">
        <f t="shared" si="416"/>
        <v>0</v>
      </c>
      <c r="DU324" s="144">
        <f t="shared" si="416"/>
        <v>0</v>
      </c>
      <c r="DV324" s="144">
        <f t="shared" si="416"/>
        <v>0</v>
      </c>
      <c r="DW324" s="144">
        <f t="shared" si="416"/>
        <v>0</v>
      </c>
      <c r="DX324" s="144">
        <f t="shared" si="416"/>
        <v>0</v>
      </c>
      <c r="DY324" s="144">
        <f t="shared" si="416"/>
        <v>0</v>
      </c>
      <c r="DZ324" s="144">
        <f t="shared" si="416"/>
        <v>28457.951977127494</v>
      </c>
      <c r="EA324" s="144">
        <f t="shared" ref="EA324:FX324" si="417">EA323*EA288</f>
        <v>0</v>
      </c>
      <c r="EB324" s="144">
        <f t="shared" si="417"/>
        <v>42833.203897363077</v>
      </c>
      <c r="EC324" s="144">
        <f t="shared" si="417"/>
        <v>0</v>
      </c>
      <c r="ED324" s="144">
        <f t="shared" si="417"/>
        <v>0</v>
      </c>
      <c r="EE324" s="144">
        <f t="shared" si="417"/>
        <v>32884.649633041183</v>
      </c>
      <c r="EF324" s="144">
        <f t="shared" si="417"/>
        <v>40566.145411500482</v>
      </c>
      <c r="EG324" s="144">
        <f t="shared" si="417"/>
        <v>0</v>
      </c>
      <c r="EH324" s="144">
        <f t="shared" si="417"/>
        <v>0</v>
      </c>
      <c r="EI324" s="144">
        <f t="shared" si="417"/>
        <v>444650.93013341987</v>
      </c>
      <c r="EJ324" s="144">
        <f t="shared" si="417"/>
        <v>0</v>
      </c>
      <c r="EK324" s="144">
        <f t="shared" si="417"/>
        <v>0</v>
      </c>
      <c r="EL324" s="144">
        <f t="shared" si="417"/>
        <v>0</v>
      </c>
      <c r="EM324" s="144">
        <f t="shared" si="417"/>
        <v>0</v>
      </c>
      <c r="EN324" s="144">
        <f t="shared" si="417"/>
        <v>83265.531299378767</v>
      </c>
      <c r="EO324" s="144">
        <f t="shared" si="417"/>
        <v>0</v>
      </c>
      <c r="EP324" s="144">
        <f t="shared" si="417"/>
        <v>34913.589653990995</v>
      </c>
      <c r="EQ324" s="144">
        <f t="shared" si="417"/>
        <v>0</v>
      </c>
      <c r="ER324" s="144">
        <f t="shared" si="417"/>
        <v>24256.097789277104</v>
      </c>
      <c r="ES324" s="144">
        <f t="shared" si="417"/>
        <v>0</v>
      </c>
      <c r="ET324" s="144">
        <f t="shared" si="417"/>
        <v>0</v>
      </c>
      <c r="EU324" s="144">
        <f t="shared" si="417"/>
        <v>46240.769328829527</v>
      </c>
      <c r="EV324" s="144">
        <f t="shared" si="417"/>
        <v>0</v>
      </c>
      <c r="EW324" s="144">
        <f t="shared" si="417"/>
        <v>0</v>
      </c>
      <c r="EX324" s="144">
        <f t="shared" si="417"/>
        <v>0</v>
      </c>
      <c r="EY324" s="144">
        <f t="shared" si="417"/>
        <v>0</v>
      </c>
      <c r="EZ324" s="144">
        <f t="shared" si="417"/>
        <v>0</v>
      </c>
      <c r="FA324" s="144">
        <f t="shared" si="417"/>
        <v>28300.855886539965</v>
      </c>
      <c r="FB324" s="144">
        <f t="shared" si="417"/>
        <v>0</v>
      </c>
      <c r="FC324" s="144">
        <f t="shared" si="417"/>
        <v>0</v>
      </c>
      <c r="FD324" s="144">
        <f t="shared" si="417"/>
        <v>0</v>
      </c>
      <c r="FE324" s="144">
        <f t="shared" si="417"/>
        <v>0</v>
      </c>
      <c r="FF324" s="144">
        <f t="shared" si="417"/>
        <v>0</v>
      </c>
      <c r="FG324" s="144">
        <f t="shared" si="417"/>
        <v>0</v>
      </c>
      <c r="FH324" s="144">
        <f t="shared" si="417"/>
        <v>25870.892387037737</v>
      </c>
      <c r="FI324" s="144">
        <f t="shared" si="417"/>
        <v>0</v>
      </c>
      <c r="FJ324" s="144">
        <f t="shared" si="417"/>
        <v>0</v>
      </c>
      <c r="FK324" s="144">
        <f t="shared" si="417"/>
        <v>79695.653734706619</v>
      </c>
      <c r="FL324" s="144">
        <f t="shared" si="417"/>
        <v>0</v>
      </c>
      <c r="FM324" s="144">
        <f t="shared" si="417"/>
        <v>0</v>
      </c>
      <c r="FN324" s="144">
        <f t="shared" si="417"/>
        <v>238974.01906067695</v>
      </c>
      <c r="FO324" s="144">
        <f t="shared" si="417"/>
        <v>0</v>
      </c>
      <c r="FP324" s="144">
        <f t="shared" si="417"/>
        <v>50653.304244281018</v>
      </c>
      <c r="FQ324" s="144">
        <f t="shared" si="417"/>
        <v>0</v>
      </c>
      <c r="FR324" s="144">
        <f t="shared" si="417"/>
        <v>0</v>
      </c>
      <c r="FS324" s="144">
        <f t="shared" si="417"/>
        <v>0</v>
      </c>
      <c r="FT324" s="144">
        <f t="shared" si="417"/>
        <v>0</v>
      </c>
      <c r="FU324" s="144">
        <f t="shared" si="417"/>
        <v>45595.197228112331</v>
      </c>
      <c r="FV324" s="144">
        <f t="shared" si="417"/>
        <v>0</v>
      </c>
      <c r="FW324" s="144">
        <f t="shared" si="417"/>
        <v>0</v>
      </c>
      <c r="FX324" s="144">
        <f t="shared" si="417"/>
        <v>0</v>
      </c>
      <c r="FY324" s="5"/>
      <c r="FZ324" s="136">
        <f>SUM(C324:FY324)</f>
        <v>6918873.8840396767</v>
      </c>
      <c r="GB324" s="102"/>
      <c r="GC324" s="139"/>
      <c r="GD324" s="102"/>
      <c r="GE324" s="5"/>
      <c r="GF324" s="140"/>
      <c r="GG324" s="5"/>
      <c r="GH324" s="5"/>
      <c r="GI324" s="5"/>
      <c r="GJ324" s="5"/>
      <c r="GK324" s="5"/>
      <c r="GL324" s="5"/>
      <c r="GM324" s="5"/>
    </row>
    <row r="325" spans="1:195" x14ac:dyDescent="0.2">
      <c r="A325" s="5"/>
      <c r="B325" s="18" t="s">
        <v>691</v>
      </c>
      <c r="C325" s="144">
        <f t="shared" ref="C325:BN325" si="418">C323*C276</f>
        <v>98638.59599999999</v>
      </c>
      <c r="D325" s="144">
        <f t="shared" si="418"/>
        <v>189022.932</v>
      </c>
      <c r="E325" s="144">
        <f t="shared" si="418"/>
        <v>381315.68400000001</v>
      </c>
      <c r="F325" s="144">
        <f t="shared" si="418"/>
        <v>186907.644</v>
      </c>
      <c r="G325" s="144">
        <f t="shared" si="418"/>
        <v>0</v>
      </c>
      <c r="H325" s="144">
        <f t="shared" si="418"/>
        <v>0</v>
      </c>
      <c r="I325" s="144">
        <f t="shared" si="418"/>
        <v>121103.81199999999</v>
      </c>
      <c r="J325" s="144">
        <f t="shared" si="418"/>
        <v>112175.84699999999</v>
      </c>
      <c r="K325" s="144">
        <f t="shared" si="418"/>
        <v>0</v>
      </c>
      <c r="L325" s="144">
        <f t="shared" si="418"/>
        <v>199523.52</v>
      </c>
      <c r="M325" s="144">
        <f t="shared" si="418"/>
        <v>377811.42</v>
      </c>
      <c r="N325" s="144">
        <f t="shared" si="418"/>
        <v>0</v>
      </c>
      <c r="O325" s="144">
        <f t="shared" si="418"/>
        <v>0</v>
      </c>
      <c r="P325" s="144">
        <f t="shared" si="418"/>
        <v>0</v>
      </c>
      <c r="Q325" s="144">
        <f t="shared" si="418"/>
        <v>0</v>
      </c>
      <c r="R325" s="144">
        <f t="shared" si="418"/>
        <v>0</v>
      </c>
      <c r="S325" s="144">
        <f t="shared" si="418"/>
        <v>49166.46</v>
      </c>
      <c r="T325" s="144">
        <f t="shared" si="418"/>
        <v>0</v>
      </c>
      <c r="U325" s="144">
        <f t="shared" si="418"/>
        <v>0</v>
      </c>
      <c r="V325" s="144">
        <f t="shared" si="418"/>
        <v>0</v>
      </c>
      <c r="W325" s="144">
        <f t="shared" si="418"/>
        <v>0</v>
      </c>
      <c r="X325" s="144">
        <f t="shared" si="418"/>
        <v>6145.56</v>
      </c>
      <c r="Y325" s="144">
        <f t="shared" si="418"/>
        <v>0</v>
      </c>
      <c r="Z325" s="144">
        <f t="shared" si="418"/>
        <v>0</v>
      </c>
      <c r="AA325" s="144">
        <f t="shared" si="418"/>
        <v>47573.315999999999</v>
      </c>
      <c r="AB325" s="144">
        <f t="shared" si="418"/>
        <v>249340.02399999998</v>
      </c>
      <c r="AC325" s="144">
        <f t="shared" si="418"/>
        <v>50062.067999999999</v>
      </c>
      <c r="AD325" s="144">
        <f t="shared" si="418"/>
        <v>58200.951999999997</v>
      </c>
      <c r="AE325" s="144">
        <f t="shared" si="418"/>
        <v>23297.089</v>
      </c>
      <c r="AF325" s="144">
        <f t="shared" si="418"/>
        <v>0</v>
      </c>
      <c r="AG325" s="144">
        <f t="shared" si="418"/>
        <v>34081.236000000004</v>
      </c>
      <c r="AH325" s="144">
        <f t="shared" si="418"/>
        <v>58033.979999999996</v>
      </c>
      <c r="AI325" s="144">
        <f t="shared" si="418"/>
        <v>0</v>
      </c>
      <c r="AJ325" s="144">
        <f t="shared" si="418"/>
        <v>48083.322</v>
      </c>
      <c r="AK325" s="144">
        <f t="shared" si="418"/>
        <v>0</v>
      </c>
      <c r="AL325" s="144">
        <f t="shared" si="418"/>
        <v>0</v>
      </c>
      <c r="AM325" s="144">
        <f t="shared" si="418"/>
        <v>0</v>
      </c>
      <c r="AN325" s="144">
        <f t="shared" si="418"/>
        <v>0</v>
      </c>
      <c r="AO325" s="144">
        <f t="shared" si="418"/>
        <v>92486.393999999986</v>
      </c>
      <c r="AP325" s="144">
        <f t="shared" si="418"/>
        <v>1696044.825</v>
      </c>
      <c r="AQ325" s="144">
        <f t="shared" si="418"/>
        <v>0</v>
      </c>
      <c r="AR325" s="144">
        <f t="shared" si="418"/>
        <v>0</v>
      </c>
      <c r="AS325" s="144">
        <f t="shared" si="418"/>
        <v>0</v>
      </c>
      <c r="AT325" s="144">
        <f t="shared" si="418"/>
        <v>0</v>
      </c>
      <c r="AU325" s="144">
        <f t="shared" si="418"/>
        <v>0</v>
      </c>
      <c r="AV325" s="144">
        <f t="shared" si="418"/>
        <v>0</v>
      </c>
      <c r="AW325" s="144">
        <f t="shared" si="418"/>
        <v>0</v>
      </c>
      <c r="AX325" s="144">
        <f t="shared" si="418"/>
        <v>0</v>
      </c>
      <c r="AY325" s="144">
        <f t="shared" si="418"/>
        <v>0</v>
      </c>
      <c r="AZ325" s="144">
        <f t="shared" si="418"/>
        <v>442067.78700000001</v>
      </c>
      <c r="BA325" s="144">
        <f t="shared" si="418"/>
        <v>15381.912000000002</v>
      </c>
      <c r="BB325" s="144">
        <f t="shared" si="418"/>
        <v>0</v>
      </c>
      <c r="BC325" s="144">
        <f t="shared" si="418"/>
        <v>574756.07999999996</v>
      </c>
      <c r="BD325" s="144">
        <f t="shared" si="418"/>
        <v>0</v>
      </c>
      <c r="BE325" s="144">
        <f t="shared" si="418"/>
        <v>0</v>
      </c>
      <c r="BF325" s="144">
        <f t="shared" si="418"/>
        <v>0</v>
      </c>
      <c r="BG325" s="144">
        <f t="shared" si="418"/>
        <v>0</v>
      </c>
      <c r="BH325" s="144">
        <f t="shared" si="418"/>
        <v>0</v>
      </c>
      <c r="BI325" s="144">
        <f t="shared" si="418"/>
        <v>57025.371999999996</v>
      </c>
      <c r="BJ325" s="144">
        <f t="shared" si="418"/>
        <v>0</v>
      </c>
      <c r="BK325" s="144">
        <f t="shared" si="418"/>
        <v>0</v>
      </c>
      <c r="BL325" s="144">
        <f t="shared" si="418"/>
        <v>26380.368000000002</v>
      </c>
      <c r="BM325" s="144">
        <f t="shared" si="418"/>
        <v>0</v>
      </c>
      <c r="BN325" s="144">
        <f t="shared" si="418"/>
        <v>92292.857999999993</v>
      </c>
      <c r="BO325" s="144">
        <f t="shared" ref="BO325:DZ325" si="419">BO323*BO276</f>
        <v>49950.577000000005</v>
      </c>
      <c r="BP325" s="144">
        <f t="shared" si="419"/>
        <v>0</v>
      </c>
      <c r="BQ325" s="144">
        <f t="shared" si="419"/>
        <v>33539.688000000002</v>
      </c>
      <c r="BR325" s="144">
        <f t="shared" si="419"/>
        <v>0</v>
      </c>
      <c r="BS325" s="144">
        <f t="shared" si="419"/>
        <v>0</v>
      </c>
      <c r="BT325" s="144">
        <f t="shared" si="419"/>
        <v>0</v>
      </c>
      <c r="BU325" s="144">
        <f t="shared" si="419"/>
        <v>0</v>
      </c>
      <c r="BV325" s="144">
        <f t="shared" si="419"/>
        <v>0</v>
      </c>
      <c r="BW325" s="144">
        <f t="shared" si="419"/>
        <v>64649.171999999999</v>
      </c>
      <c r="BX325" s="144">
        <f t="shared" si="419"/>
        <v>0</v>
      </c>
      <c r="BY325" s="144">
        <f t="shared" si="419"/>
        <v>0</v>
      </c>
      <c r="BZ325" s="144">
        <f t="shared" si="419"/>
        <v>0</v>
      </c>
      <c r="CA325" s="144">
        <f t="shared" si="419"/>
        <v>0</v>
      </c>
      <c r="CB325" s="144">
        <f t="shared" si="419"/>
        <v>332015.67</v>
      </c>
      <c r="CC325" s="144">
        <f t="shared" si="419"/>
        <v>0</v>
      </c>
      <c r="CD325" s="144">
        <f t="shared" si="419"/>
        <v>11585.552000000001</v>
      </c>
      <c r="CE325" s="144">
        <f t="shared" si="419"/>
        <v>27302.246999999999</v>
      </c>
      <c r="CF325" s="144">
        <f t="shared" si="419"/>
        <v>0</v>
      </c>
      <c r="CG325" s="144">
        <f t="shared" si="419"/>
        <v>0</v>
      </c>
      <c r="CH325" s="144">
        <f t="shared" si="419"/>
        <v>18233.696</v>
      </c>
      <c r="CI325" s="144">
        <f t="shared" si="419"/>
        <v>48758.661</v>
      </c>
      <c r="CJ325" s="144">
        <f t="shared" si="419"/>
        <v>103635</v>
      </c>
      <c r="CK325" s="144">
        <f t="shared" si="419"/>
        <v>47647.277999999998</v>
      </c>
      <c r="CL325" s="144">
        <f t="shared" si="419"/>
        <v>0</v>
      </c>
      <c r="CM325" s="144">
        <f t="shared" si="419"/>
        <v>0</v>
      </c>
      <c r="CN325" s="144">
        <f t="shared" si="419"/>
        <v>0</v>
      </c>
      <c r="CO325" s="144">
        <f t="shared" si="419"/>
        <v>0</v>
      </c>
      <c r="CP325" s="144">
        <f t="shared" si="419"/>
        <v>0</v>
      </c>
      <c r="CQ325" s="144">
        <f t="shared" si="419"/>
        <v>49090.419000000002</v>
      </c>
      <c r="CR325" s="144">
        <f t="shared" si="419"/>
        <v>0</v>
      </c>
      <c r="CS325" s="144">
        <f t="shared" si="419"/>
        <v>0</v>
      </c>
      <c r="CT325" s="144">
        <f t="shared" si="419"/>
        <v>19017.063000000002</v>
      </c>
      <c r="CU325" s="144">
        <f t="shared" si="419"/>
        <v>0</v>
      </c>
      <c r="CV325" s="144">
        <f t="shared" si="419"/>
        <v>0</v>
      </c>
      <c r="CW325" s="144">
        <f t="shared" si="419"/>
        <v>0</v>
      </c>
      <c r="CX325" s="144">
        <f t="shared" si="419"/>
        <v>0</v>
      </c>
      <c r="CY325" s="144">
        <f t="shared" si="419"/>
        <v>0</v>
      </c>
      <c r="CZ325" s="144">
        <f t="shared" si="419"/>
        <v>0</v>
      </c>
      <c r="DA325" s="144">
        <f t="shared" si="419"/>
        <v>20848.715</v>
      </c>
      <c r="DB325" s="144">
        <f t="shared" si="419"/>
        <v>0</v>
      </c>
      <c r="DC325" s="144">
        <f t="shared" si="419"/>
        <v>0</v>
      </c>
      <c r="DD325" s="144">
        <f t="shared" si="419"/>
        <v>0</v>
      </c>
      <c r="DE325" s="144">
        <f t="shared" si="419"/>
        <v>0</v>
      </c>
      <c r="DF325" s="144">
        <f t="shared" si="419"/>
        <v>387478.74599999998</v>
      </c>
      <c r="DG325" s="144">
        <f t="shared" si="419"/>
        <v>0</v>
      </c>
      <c r="DH325" s="144">
        <f t="shared" si="419"/>
        <v>46146.428999999996</v>
      </c>
      <c r="DI325" s="144">
        <f t="shared" si="419"/>
        <v>0</v>
      </c>
      <c r="DJ325" s="144">
        <f t="shared" si="419"/>
        <v>0</v>
      </c>
      <c r="DK325" s="144">
        <f t="shared" si="419"/>
        <v>0</v>
      </c>
      <c r="DL325" s="144">
        <f t="shared" si="419"/>
        <v>48215.726999999999</v>
      </c>
      <c r="DM325" s="144">
        <f t="shared" si="419"/>
        <v>18613.912</v>
      </c>
      <c r="DN325" s="144">
        <f t="shared" si="419"/>
        <v>0</v>
      </c>
      <c r="DO325" s="144">
        <f t="shared" si="419"/>
        <v>48525.057000000001</v>
      </c>
      <c r="DP325" s="144">
        <f t="shared" si="419"/>
        <v>0</v>
      </c>
      <c r="DQ325" s="144">
        <f t="shared" si="419"/>
        <v>0</v>
      </c>
      <c r="DR325" s="144">
        <f t="shared" si="419"/>
        <v>0</v>
      </c>
      <c r="DS325" s="144">
        <f t="shared" si="419"/>
        <v>90800.052000000011</v>
      </c>
      <c r="DT325" s="144">
        <f t="shared" si="419"/>
        <v>0</v>
      </c>
      <c r="DU325" s="144">
        <f t="shared" si="419"/>
        <v>0</v>
      </c>
      <c r="DV325" s="144">
        <f t="shared" si="419"/>
        <v>0</v>
      </c>
      <c r="DW325" s="144">
        <f t="shared" si="419"/>
        <v>0</v>
      </c>
      <c r="DX325" s="144">
        <f t="shared" si="419"/>
        <v>0</v>
      </c>
      <c r="DY325" s="144">
        <f t="shared" si="419"/>
        <v>0</v>
      </c>
      <c r="DZ325" s="144">
        <f t="shared" si="419"/>
        <v>33915.966</v>
      </c>
      <c r="EA325" s="144">
        <f t="shared" ref="EA325:FX325" si="420">EA323*EA276</f>
        <v>0</v>
      </c>
      <c r="EB325" s="144">
        <f t="shared" si="420"/>
        <v>51048.27</v>
      </c>
      <c r="EC325" s="144">
        <f t="shared" si="420"/>
        <v>0</v>
      </c>
      <c r="ED325" s="144">
        <f t="shared" si="420"/>
        <v>0</v>
      </c>
      <c r="EE325" s="144">
        <f t="shared" si="420"/>
        <v>39191.663999999997</v>
      </c>
      <c r="EF325" s="144">
        <f t="shared" si="420"/>
        <v>48346.388999999996</v>
      </c>
      <c r="EG325" s="144">
        <f t="shared" si="420"/>
        <v>0</v>
      </c>
      <c r="EH325" s="144">
        <f t="shared" si="420"/>
        <v>0</v>
      </c>
      <c r="EI325" s="144">
        <f t="shared" si="420"/>
        <v>529931.55599999998</v>
      </c>
      <c r="EJ325" s="144">
        <f t="shared" si="420"/>
        <v>0</v>
      </c>
      <c r="EK325" s="144">
        <f t="shared" si="420"/>
        <v>0</v>
      </c>
      <c r="EL325" s="144">
        <f t="shared" si="420"/>
        <v>0</v>
      </c>
      <c r="EM325" s="144">
        <f t="shared" si="420"/>
        <v>0</v>
      </c>
      <c r="EN325" s="144">
        <f t="shared" si="420"/>
        <v>99235.206000000006</v>
      </c>
      <c r="EO325" s="144">
        <f t="shared" si="420"/>
        <v>0</v>
      </c>
      <c r="EP325" s="144">
        <f t="shared" si="420"/>
        <v>41609.736000000004</v>
      </c>
      <c r="EQ325" s="144">
        <f t="shared" si="420"/>
        <v>0</v>
      </c>
      <c r="ER325" s="144">
        <f t="shared" si="420"/>
        <v>28908.244000000002</v>
      </c>
      <c r="ES325" s="144">
        <f t="shared" si="420"/>
        <v>0</v>
      </c>
      <c r="ET325" s="144">
        <f t="shared" si="420"/>
        <v>0</v>
      </c>
      <c r="EU325" s="144">
        <f t="shared" si="420"/>
        <v>55109.376000000004</v>
      </c>
      <c r="EV325" s="144">
        <f t="shared" si="420"/>
        <v>0</v>
      </c>
      <c r="EW325" s="144">
        <f t="shared" si="420"/>
        <v>0</v>
      </c>
      <c r="EX325" s="144">
        <f t="shared" si="420"/>
        <v>0</v>
      </c>
      <c r="EY325" s="144">
        <f t="shared" si="420"/>
        <v>0</v>
      </c>
      <c r="EZ325" s="144">
        <f t="shared" si="420"/>
        <v>0</v>
      </c>
      <c r="FA325" s="144">
        <f t="shared" si="420"/>
        <v>33728.730000000003</v>
      </c>
      <c r="FB325" s="144">
        <f t="shared" si="420"/>
        <v>0</v>
      </c>
      <c r="FC325" s="144">
        <f t="shared" si="420"/>
        <v>0</v>
      </c>
      <c r="FD325" s="144">
        <f t="shared" si="420"/>
        <v>0</v>
      </c>
      <c r="FE325" s="144">
        <f t="shared" si="420"/>
        <v>0</v>
      </c>
      <c r="FF325" s="144">
        <f t="shared" si="420"/>
        <v>0</v>
      </c>
      <c r="FG325" s="144">
        <f t="shared" si="420"/>
        <v>0</v>
      </c>
      <c r="FH325" s="144">
        <f t="shared" si="420"/>
        <v>30832.725000000002</v>
      </c>
      <c r="FI325" s="144">
        <f t="shared" si="420"/>
        <v>0</v>
      </c>
      <c r="FJ325" s="144">
        <f t="shared" si="420"/>
        <v>0</v>
      </c>
      <c r="FK325" s="144">
        <f t="shared" si="420"/>
        <v>94980.689999999988</v>
      </c>
      <c r="FL325" s="144">
        <f t="shared" si="420"/>
        <v>0</v>
      </c>
      <c r="FM325" s="144">
        <f t="shared" si="420"/>
        <v>0</v>
      </c>
      <c r="FN325" s="144">
        <f t="shared" si="420"/>
        <v>284807.50199999998</v>
      </c>
      <c r="FO325" s="144">
        <f t="shared" si="420"/>
        <v>0</v>
      </c>
      <c r="FP325" s="144">
        <f t="shared" si="420"/>
        <v>60368.243999999992</v>
      </c>
      <c r="FQ325" s="144">
        <f t="shared" si="420"/>
        <v>0</v>
      </c>
      <c r="FR325" s="144">
        <f t="shared" si="420"/>
        <v>0</v>
      </c>
      <c r="FS325" s="144">
        <f t="shared" si="420"/>
        <v>0</v>
      </c>
      <c r="FT325" s="144">
        <f t="shared" si="420"/>
        <v>0</v>
      </c>
      <c r="FU325" s="144">
        <f t="shared" si="420"/>
        <v>54340.02</v>
      </c>
      <c r="FV325" s="144">
        <f t="shared" si="420"/>
        <v>0</v>
      </c>
      <c r="FW325" s="144">
        <f t="shared" si="420"/>
        <v>0</v>
      </c>
      <c r="FX325" s="144">
        <f t="shared" si="420"/>
        <v>0</v>
      </c>
      <c r="FY325" s="144"/>
      <c r="FZ325" s="136">
        <f>SUM(C325:FY325)</f>
        <v>8239327.0370000005</v>
      </c>
      <c r="GB325" s="136"/>
      <c r="GC325" s="136"/>
      <c r="GD325" s="136"/>
      <c r="GE325" s="5"/>
      <c r="GF325" s="140"/>
      <c r="GG325" s="5"/>
      <c r="GH325" s="5"/>
      <c r="GI325" s="5"/>
      <c r="GJ325" s="5"/>
      <c r="GK325" s="5"/>
      <c r="GL325" s="5"/>
      <c r="GM325" s="5"/>
    </row>
    <row r="326" spans="1:195" x14ac:dyDescent="0.2">
      <c r="C326" s="14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18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  <c r="FX326" s="5"/>
      <c r="FY326" s="5"/>
      <c r="FZ326" s="146"/>
      <c r="GB326" s="136"/>
      <c r="GC326" s="136"/>
      <c r="GD326" s="136"/>
      <c r="GE326" s="140"/>
      <c r="GF326" s="140"/>
      <c r="GG326" s="5"/>
      <c r="GH326" s="5"/>
      <c r="GI326" s="5"/>
      <c r="GJ326" s="5"/>
      <c r="GK326" s="5"/>
      <c r="GL326" s="5"/>
      <c r="GM326" s="5"/>
    </row>
    <row r="327" spans="1:195" x14ac:dyDescent="0.2">
      <c r="C327" s="147"/>
      <c r="D327" s="148"/>
      <c r="E327" s="149"/>
      <c r="F327" s="150"/>
      <c r="G327" s="150"/>
      <c r="H327" s="150"/>
      <c r="I327" s="50"/>
      <c r="J327" s="50"/>
      <c r="GE327" s="140"/>
      <c r="GF327" s="140"/>
      <c r="GG327" s="5"/>
      <c r="GH327" s="5"/>
      <c r="GI327" s="5"/>
      <c r="GJ327" s="5"/>
      <c r="GK327" s="5"/>
      <c r="GL327" s="5"/>
      <c r="GM327" s="5"/>
    </row>
    <row r="328" spans="1:195" x14ac:dyDescent="0.2">
      <c r="C328" s="147"/>
      <c r="D328" s="147"/>
      <c r="E328" s="147"/>
      <c r="F328" s="147"/>
      <c r="G328" s="147"/>
      <c r="H328" s="147"/>
      <c r="I328" s="147"/>
      <c r="J328" s="147"/>
      <c r="K328" s="147"/>
      <c r="L328" s="147"/>
      <c r="M328" s="147"/>
      <c r="N328" s="147"/>
      <c r="O328" s="147"/>
      <c r="P328" s="147"/>
      <c r="Q328" s="147"/>
      <c r="R328" s="147"/>
      <c r="S328" s="147"/>
      <c r="T328" s="147"/>
      <c r="U328" s="147"/>
      <c r="V328" s="147"/>
      <c r="W328" s="147"/>
      <c r="X328" s="147"/>
      <c r="Y328" s="147"/>
      <c r="Z328" s="147"/>
      <c r="AA328" s="147"/>
      <c r="AB328" s="147"/>
      <c r="AC328" s="147"/>
      <c r="AD328" s="147"/>
      <c r="AE328" s="147"/>
      <c r="AF328" s="147"/>
      <c r="AG328" s="147"/>
      <c r="AH328" s="147"/>
      <c r="AI328" s="147"/>
      <c r="AJ328" s="147"/>
      <c r="AK328" s="147"/>
      <c r="AL328" s="147"/>
      <c r="AM328" s="147"/>
      <c r="AN328" s="147"/>
      <c r="AO328" s="147"/>
      <c r="AP328" s="147"/>
      <c r="AQ328" s="147"/>
      <c r="AR328" s="147"/>
      <c r="AS328" s="147"/>
      <c r="AT328" s="147"/>
      <c r="AU328" s="147"/>
      <c r="AV328" s="147"/>
      <c r="AW328" s="147"/>
      <c r="AX328" s="147"/>
      <c r="AY328" s="147"/>
      <c r="AZ328" s="147"/>
      <c r="BA328" s="147"/>
      <c r="BB328" s="147"/>
      <c r="BC328" s="147"/>
      <c r="BD328" s="147"/>
      <c r="BE328" s="147"/>
      <c r="BF328" s="147"/>
      <c r="BG328" s="147"/>
      <c r="BH328" s="147"/>
      <c r="BI328" s="147"/>
      <c r="BJ328" s="147"/>
      <c r="BK328" s="147"/>
      <c r="BL328" s="147"/>
      <c r="BM328" s="147"/>
      <c r="BN328" s="147"/>
      <c r="BO328" s="147"/>
      <c r="BP328" s="147"/>
      <c r="BQ328" s="147"/>
      <c r="BR328" s="147"/>
      <c r="BS328" s="147"/>
      <c r="BT328" s="147"/>
      <c r="BU328" s="147"/>
      <c r="BV328" s="147"/>
      <c r="BW328" s="147"/>
      <c r="BX328" s="147"/>
      <c r="BY328" s="147"/>
      <c r="BZ328" s="147"/>
      <c r="CA328" s="147"/>
      <c r="CB328" s="147"/>
      <c r="CC328" s="147"/>
      <c r="CD328" s="147"/>
      <c r="CE328" s="147"/>
      <c r="CF328" s="147"/>
      <c r="CG328" s="147"/>
      <c r="CH328" s="147"/>
      <c r="CI328" s="147"/>
      <c r="CJ328" s="147"/>
      <c r="CK328" s="147"/>
      <c r="CL328" s="147"/>
      <c r="CM328" s="147"/>
      <c r="CN328" s="147"/>
      <c r="CO328" s="147"/>
      <c r="CP328" s="147"/>
      <c r="CQ328" s="147"/>
      <c r="CR328" s="147"/>
      <c r="CS328" s="147"/>
      <c r="CT328" s="147"/>
      <c r="CU328" s="147"/>
      <c r="CV328" s="147"/>
      <c r="CW328" s="147"/>
      <c r="CX328" s="147"/>
      <c r="CY328" s="147"/>
      <c r="CZ328" s="147"/>
      <c r="DA328" s="147"/>
      <c r="DB328" s="147"/>
      <c r="DC328" s="147"/>
      <c r="DD328" s="147"/>
      <c r="DE328" s="147"/>
      <c r="DF328" s="147"/>
      <c r="DG328" s="147"/>
      <c r="DH328" s="147"/>
      <c r="DI328" s="147"/>
      <c r="DJ328" s="147"/>
      <c r="DK328" s="147"/>
      <c r="DL328" s="147"/>
      <c r="DM328" s="147"/>
      <c r="DN328" s="147"/>
      <c r="DO328" s="147"/>
      <c r="DP328" s="147"/>
      <c r="DQ328" s="147"/>
      <c r="DR328" s="147"/>
      <c r="DS328" s="147"/>
      <c r="DT328" s="147"/>
      <c r="DU328" s="147"/>
      <c r="DV328" s="147"/>
      <c r="DW328" s="147"/>
      <c r="DX328" s="147"/>
      <c r="DY328" s="147"/>
      <c r="DZ328" s="147"/>
      <c r="EA328" s="147"/>
      <c r="EB328" s="147"/>
      <c r="EC328" s="147"/>
      <c r="ED328" s="147"/>
      <c r="EE328" s="147"/>
      <c r="EF328" s="147"/>
      <c r="EG328" s="147"/>
      <c r="EH328" s="147"/>
      <c r="EI328" s="147"/>
      <c r="EJ328" s="147"/>
      <c r="EK328" s="147"/>
      <c r="EL328" s="147"/>
      <c r="EM328" s="147"/>
      <c r="EN328" s="147"/>
      <c r="EO328" s="147"/>
      <c r="EP328" s="147"/>
      <c r="EQ328" s="147"/>
      <c r="ER328" s="147"/>
      <c r="ES328" s="147"/>
      <c r="ET328" s="147"/>
      <c r="EU328" s="147"/>
      <c r="EV328" s="147"/>
      <c r="EW328" s="147"/>
      <c r="EX328" s="147"/>
      <c r="EY328" s="147"/>
      <c r="EZ328" s="147"/>
      <c r="FA328" s="147"/>
      <c r="FB328" s="147"/>
      <c r="FC328" s="147"/>
      <c r="FD328" s="147"/>
      <c r="FE328" s="147"/>
      <c r="FF328" s="147"/>
      <c r="FG328" s="147"/>
      <c r="FH328" s="147"/>
      <c r="FI328" s="147"/>
      <c r="FJ328" s="147"/>
      <c r="FK328" s="147"/>
      <c r="FL328" s="147"/>
      <c r="FM328" s="147"/>
      <c r="FN328" s="147"/>
      <c r="FO328" s="147"/>
      <c r="FP328" s="147"/>
      <c r="FQ328" s="147"/>
      <c r="FR328" s="147"/>
      <c r="FS328" s="147"/>
      <c r="FT328" s="147"/>
      <c r="FU328" s="147"/>
      <c r="FV328" s="147"/>
      <c r="FW328" s="147"/>
      <c r="FX328" s="147"/>
    </row>
    <row r="329" spans="1:195" x14ac:dyDescent="0.2">
      <c r="C329" s="147"/>
      <c r="D329" s="147"/>
      <c r="E329" s="147"/>
      <c r="F329" s="147"/>
      <c r="G329" s="147"/>
      <c r="H329" s="147"/>
      <c r="I329" s="147"/>
      <c r="J329" s="147"/>
      <c r="K329" s="147"/>
      <c r="L329" s="147"/>
      <c r="M329" s="147"/>
      <c r="N329" s="147"/>
      <c r="O329" s="147"/>
      <c r="P329" s="147"/>
      <c r="Q329" s="147"/>
      <c r="R329" s="147"/>
      <c r="S329" s="147"/>
      <c r="T329" s="147"/>
      <c r="U329" s="147"/>
      <c r="V329" s="147"/>
      <c r="W329" s="147"/>
      <c r="X329" s="147"/>
      <c r="Y329" s="147"/>
      <c r="Z329" s="147"/>
      <c r="AA329" s="147"/>
      <c r="AB329" s="147"/>
      <c r="AC329" s="147"/>
      <c r="AD329" s="147"/>
      <c r="AE329" s="147"/>
      <c r="AF329" s="147"/>
      <c r="AG329" s="147"/>
      <c r="AH329" s="147"/>
      <c r="AI329" s="147"/>
      <c r="AJ329" s="147"/>
      <c r="AK329" s="147"/>
      <c r="AL329" s="147"/>
      <c r="AM329" s="147"/>
      <c r="AN329" s="147"/>
      <c r="AO329" s="147"/>
      <c r="AP329" s="147"/>
      <c r="AQ329" s="147"/>
      <c r="AR329" s="147"/>
      <c r="AS329" s="147"/>
      <c r="AT329" s="147"/>
      <c r="AU329" s="147"/>
      <c r="AV329" s="147"/>
      <c r="AW329" s="147"/>
      <c r="AX329" s="147"/>
      <c r="AY329" s="147"/>
      <c r="AZ329" s="147"/>
      <c r="BA329" s="147"/>
      <c r="BB329" s="147"/>
      <c r="BC329" s="147"/>
      <c r="BD329" s="147"/>
      <c r="BE329" s="147"/>
      <c r="BF329" s="147"/>
      <c r="BG329" s="147"/>
      <c r="BH329" s="147"/>
      <c r="BI329" s="147"/>
      <c r="BJ329" s="147"/>
      <c r="BK329" s="147"/>
      <c r="BL329" s="147"/>
      <c r="BM329" s="147"/>
      <c r="BN329" s="147"/>
      <c r="BO329" s="147"/>
      <c r="BP329" s="147"/>
      <c r="BQ329" s="147"/>
      <c r="BR329" s="147"/>
      <c r="BS329" s="147"/>
      <c r="BT329" s="147"/>
      <c r="BU329" s="147"/>
      <c r="BV329" s="147"/>
      <c r="BW329" s="147"/>
      <c r="BX329" s="147"/>
      <c r="BY329" s="147"/>
      <c r="BZ329" s="147"/>
      <c r="CA329" s="147"/>
      <c r="CB329" s="147"/>
      <c r="CC329" s="147"/>
      <c r="CD329" s="147"/>
      <c r="CE329" s="147"/>
      <c r="CF329" s="147"/>
      <c r="CG329" s="147"/>
      <c r="CH329" s="147"/>
      <c r="CI329" s="147"/>
      <c r="CJ329" s="147"/>
      <c r="CK329" s="147"/>
      <c r="CL329" s="147"/>
      <c r="CM329" s="147"/>
      <c r="CN329" s="147"/>
      <c r="CO329" s="147"/>
      <c r="CP329" s="147"/>
      <c r="CQ329" s="147"/>
      <c r="CR329" s="147"/>
      <c r="CS329" s="147"/>
      <c r="CT329" s="147"/>
      <c r="CU329" s="147"/>
      <c r="CV329" s="147"/>
      <c r="CW329" s="147"/>
      <c r="CX329" s="147"/>
      <c r="CY329" s="147"/>
      <c r="CZ329" s="147"/>
      <c r="DA329" s="147"/>
      <c r="DB329" s="147"/>
      <c r="DC329" s="147"/>
      <c r="DD329" s="147"/>
      <c r="DE329" s="147"/>
      <c r="DF329" s="147"/>
      <c r="DG329" s="147"/>
      <c r="DH329" s="147"/>
      <c r="DI329" s="147"/>
      <c r="DJ329" s="147"/>
      <c r="DK329" s="147"/>
      <c r="DL329" s="147"/>
      <c r="DM329" s="147"/>
      <c r="DN329" s="147"/>
      <c r="DO329" s="147"/>
      <c r="DP329" s="147"/>
      <c r="DQ329" s="147"/>
      <c r="DR329" s="147"/>
      <c r="DS329" s="147"/>
      <c r="DT329" s="147"/>
      <c r="DU329" s="147"/>
      <c r="DV329" s="147"/>
      <c r="DW329" s="147"/>
      <c r="DX329" s="147"/>
      <c r="DY329" s="147"/>
      <c r="DZ329" s="147"/>
      <c r="EA329" s="147"/>
      <c r="EB329" s="147"/>
      <c r="EC329" s="147"/>
      <c r="ED329" s="147"/>
      <c r="EE329" s="147"/>
      <c r="EF329" s="147"/>
      <c r="EG329" s="147"/>
      <c r="EH329" s="147"/>
      <c r="EI329" s="147"/>
      <c r="EJ329" s="147"/>
      <c r="EK329" s="147"/>
      <c r="EL329" s="147"/>
      <c r="EM329" s="147"/>
      <c r="EN329" s="147"/>
      <c r="EO329" s="147"/>
      <c r="EP329" s="147"/>
      <c r="EQ329" s="147"/>
      <c r="ER329" s="147"/>
      <c r="ES329" s="147"/>
      <c r="ET329" s="147"/>
      <c r="EU329" s="147"/>
      <c r="EV329" s="147"/>
      <c r="EW329" s="147"/>
      <c r="EX329" s="147"/>
      <c r="EY329" s="147"/>
      <c r="EZ329" s="147"/>
      <c r="FA329" s="147"/>
      <c r="FB329" s="147"/>
      <c r="FC329" s="147"/>
      <c r="FD329" s="147"/>
      <c r="FE329" s="147"/>
      <c r="FF329" s="147"/>
      <c r="FG329" s="147"/>
      <c r="FH329" s="147"/>
      <c r="FI329" s="147"/>
      <c r="FJ329" s="147"/>
      <c r="FK329" s="147"/>
      <c r="FL329" s="147"/>
      <c r="FM329" s="147"/>
      <c r="FN329" s="147"/>
      <c r="FO329" s="147"/>
      <c r="FP329" s="147"/>
      <c r="FQ329" s="147"/>
      <c r="FR329" s="147"/>
      <c r="FS329" s="147"/>
      <c r="FT329" s="147"/>
      <c r="FU329" s="147"/>
      <c r="FV329" s="147"/>
      <c r="FW329" s="147"/>
      <c r="FX329" s="147"/>
      <c r="FY329" s="147"/>
    </row>
    <row r="330" spans="1:195" x14ac:dyDescent="0.2">
      <c r="C330" s="147"/>
      <c r="D330" s="147"/>
      <c r="E330" s="147"/>
      <c r="F330" s="147"/>
      <c r="G330" s="147"/>
      <c r="H330" s="147"/>
      <c r="I330" s="147"/>
      <c r="J330" s="147"/>
      <c r="K330" s="147"/>
      <c r="L330" s="147"/>
      <c r="M330" s="147"/>
      <c r="N330" s="147"/>
      <c r="O330" s="147"/>
      <c r="P330" s="147"/>
      <c r="Q330" s="147"/>
      <c r="R330" s="147"/>
      <c r="S330" s="147"/>
      <c r="T330" s="147"/>
      <c r="U330" s="147"/>
      <c r="V330" s="147"/>
      <c r="W330" s="147"/>
      <c r="X330" s="147"/>
      <c r="Y330" s="147"/>
      <c r="Z330" s="147"/>
      <c r="AA330" s="147"/>
      <c r="AB330" s="147"/>
      <c r="AC330" s="147"/>
      <c r="AD330" s="147"/>
      <c r="AE330" s="147"/>
      <c r="AF330" s="147"/>
      <c r="AG330" s="147"/>
      <c r="AH330" s="147"/>
      <c r="AI330" s="147"/>
      <c r="AJ330" s="147"/>
      <c r="AK330" s="147"/>
      <c r="AL330" s="147"/>
      <c r="AM330" s="147"/>
      <c r="AN330" s="147"/>
      <c r="AO330" s="147"/>
      <c r="AP330" s="147"/>
      <c r="AQ330" s="147"/>
      <c r="AR330" s="147"/>
      <c r="AS330" s="147"/>
      <c r="AT330" s="147"/>
      <c r="AU330" s="147"/>
      <c r="AV330" s="147"/>
      <c r="AW330" s="147"/>
      <c r="AX330" s="147"/>
      <c r="AY330" s="147"/>
      <c r="AZ330" s="147"/>
      <c r="BA330" s="147"/>
      <c r="BB330" s="147"/>
      <c r="BC330" s="147"/>
      <c r="BD330" s="147"/>
      <c r="BE330" s="147"/>
      <c r="BF330" s="147"/>
      <c r="BG330" s="147"/>
      <c r="BH330" s="147"/>
      <c r="BI330" s="147"/>
      <c r="BJ330" s="147"/>
      <c r="BK330" s="147"/>
      <c r="BL330" s="147"/>
      <c r="BM330" s="147"/>
      <c r="BN330" s="147"/>
      <c r="BO330" s="147"/>
      <c r="BP330" s="147"/>
      <c r="BQ330" s="147"/>
      <c r="BR330" s="147"/>
      <c r="BS330" s="147"/>
      <c r="BT330" s="147"/>
      <c r="BU330" s="147"/>
      <c r="BV330" s="147"/>
      <c r="BW330" s="147"/>
      <c r="BX330" s="147"/>
      <c r="BY330" s="147"/>
      <c r="BZ330" s="147"/>
      <c r="CA330" s="147"/>
      <c r="CB330" s="147"/>
      <c r="CC330" s="147"/>
      <c r="CD330" s="147"/>
      <c r="CE330" s="147"/>
      <c r="CF330" s="147"/>
      <c r="CG330" s="147"/>
      <c r="CH330" s="147"/>
      <c r="CI330" s="147"/>
      <c r="CJ330" s="147"/>
      <c r="CK330" s="147"/>
      <c r="CL330" s="147"/>
      <c r="CM330" s="147"/>
      <c r="CN330" s="147"/>
      <c r="CO330" s="147"/>
      <c r="CP330" s="147"/>
      <c r="CQ330" s="147"/>
      <c r="CR330" s="147"/>
      <c r="CS330" s="147"/>
      <c r="CT330" s="147"/>
      <c r="CU330" s="147"/>
      <c r="CV330" s="147"/>
      <c r="CW330" s="147"/>
      <c r="CX330" s="147"/>
      <c r="CY330" s="147"/>
      <c r="CZ330" s="147"/>
      <c r="DA330" s="147"/>
      <c r="DB330" s="147"/>
      <c r="DC330" s="147"/>
      <c r="DD330" s="147"/>
      <c r="DE330" s="147"/>
      <c r="DF330" s="147"/>
      <c r="DG330" s="147"/>
      <c r="DH330" s="147"/>
      <c r="DI330" s="147"/>
      <c r="DJ330" s="147"/>
      <c r="DK330" s="147"/>
      <c r="DL330" s="147"/>
      <c r="DM330" s="147"/>
      <c r="DN330" s="147"/>
      <c r="DO330" s="147"/>
      <c r="DP330" s="147"/>
      <c r="DQ330" s="147"/>
      <c r="DR330" s="147"/>
      <c r="DS330" s="147"/>
      <c r="DT330" s="147"/>
      <c r="DU330" s="147"/>
      <c r="DV330" s="147"/>
      <c r="DW330" s="147"/>
      <c r="DX330" s="147"/>
      <c r="DY330" s="147"/>
      <c r="DZ330" s="147"/>
      <c r="EA330" s="147"/>
      <c r="EB330" s="147"/>
      <c r="EC330" s="147"/>
      <c r="ED330" s="147"/>
      <c r="EE330" s="147"/>
      <c r="EF330" s="147"/>
      <c r="EG330" s="147"/>
      <c r="EH330" s="147"/>
      <c r="EI330" s="147"/>
      <c r="EJ330" s="147"/>
      <c r="EK330" s="147"/>
      <c r="EL330" s="147"/>
      <c r="EM330" s="147"/>
      <c r="EN330" s="147"/>
      <c r="EO330" s="147"/>
      <c r="EP330" s="147"/>
      <c r="EQ330" s="147"/>
      <c r="ER330" s="147"/>
      <c r="ES330" s="147"/>
      <c r="ET330" s="147"/>
      <c r="EU330" s="147"/>
      <c r="EV330" s="147"/>
      <c r="EW330" s="147"/>
      <c r="EX330" s="147"/>
      <c r="EY330" s="147"/>
      <c r="EZ330" s="147"/>
      <c r="FA330" s="147"/>
      <c r="FB330" s="147"/>
      <c r="FC330" s="147"/>
      <c r="FD330" s="147"/>
      <c r="FE330" s="147"/>
      <c r="FF330" s="147"/>
      <c r="FG330" s="147"/>
      <c r="FH330" s="147"/>
      <c r="FI330" s="147"/>
      <c r="FJ330" s="147"/>
      <c r="FK330" s="147"/>
      <c r="FL330" s="147"/>
      <c r="FM330" s="147"/>
      <c r="FN330" s="147"/>
      <c r="FO330" s="147"/>
      <c r="FP330" s="147"/>
      <c r="FQ330" s="147"/>
      <c r="FR330" s="147"/>
      <c r="FS330" s="147"/>
      <c r="FT330" s="147"/>
      <c r="FU330" s="147"/>
      <c r="FV330" s="147"/>
      <c r="FW330" s="147"/>
      <c r="FX330" s="147"/>
      <c r="FY330" s="147">
        <f>SUM(C330:FX330)</f>
        <v>0</v>
      </c>
    </row>
    <row r="331" spans="1:195" x14ac:dyDescent="0.2">
      <c r="C331" s="147"/>
      <c r="D331" s="148"/>
      <c r="E331" s="149"/>
      <c r="F331" s="150"/>
      <c r="G331" s="150"/>
      <c r="H331" s="150"/>
      <c r="I331" s="50"/>
      <c r="J331" s="50"/>
    </row>
    <row r="332" spans="1:195" x14ac:dyDescent="0.2">
      <c r="C332" s="147"/>
      <c r="D332" s="148"/>
      <c r="E332" s="149"/>
      <c r="F332" s="150"/>
      <c r="G332" s="150"/>
      <c r="H332" s="150"/>
      <c r="I332" s="50"/>
      <c r="J332" s="50"/>
    </row>
    <row r="333" spans="1:195" x14ac:dyDescent="0.2">
      <c r="C333" s="147"/>
      <c r="D333" s="37"/>
      <c r="E333" s="37"/>
      <c r="F333" s="150"/>
      <c r="G333" s="150"/>
      <c r="H333" s="150"/>
      <c r="I333" s="50"/>
      <c r="J333" s="50"/>
    </row>
    <row r="334" spans="1:195" x14ac:dyDescent="0.2">
      <c r="C334" s="147"/>
      <c r="D334" s="37"/>
      <c r="E334" s="149"/>
      <c r="F334" s="150"/>
      <c r="G334" s="150"/>
      <c r="H334" s="150"/>
      <c r="I334" s="50"/>
      <c r="J334" s="50"/>
    </row>
    <row r="335" spans="1:195" x14ac:dyDescent="0.2">
      <c r="C335" s="147"/>
      <c r="D335" s="37"/>
      <c r="E335" s="149"/>
      <c r="F335" s="150"/>
      <c r="G335" s="150"/>
      <c r="H335" s="150"/>
      <c r="I335" s="50"/>
      <c r="J335" s="50"/>
    </row>
    <row r="336" spans="1:195" x14ac:dyDescent="0.2">
      <c r="C336" s="147"/>
      <c r="D336" s="37"/>
      <c r="E336" s="149"/>
      <c r="F336" s="150"/>
      <c r="G336" s="150"/>
      <c r="H336" s="150"/>
      <c r="I336" s="50"/>
      <c r="J336" s="50"/>
    </row>
    <row r="337" spans="3:10" x14ac:dyDescent="0.2">
      <c r="C337" s="147"/>
      <c r="D337" s="37"/>
      <c r="E337" s="149"/>
      <c r="F337" s="150"/>
      <c r="G337" s="150"/>
      <c r="H337" s="150"/>
      <c r="I337" s="50"/>
      <c r="J337" s="50"/>
    </row>
    <row r="338" spans="3:10" x14ac:dyDescent="0.2">
      <c r="C338" s="147"/>
      <c r="D338" s="37"/>
      <c r="E338" s="149"/>
      <c r="F338" s="150"/>
      <c r="G338" s="150"/>
      <c r="H338" s="149"/>
      <c r="I338" s="50"/>
      <c r="J338" s="50"/>
    </row>
    <row r="339" spans="3:10" x14ac:dyDescent="0.2">
      <c r="C339" s="147"/>
      <c r="D339" s="37"/>
      <c r="E339" s="149"/>
      <c r="F339" s="150"/>
      <c r="G339" s="150"/>
      <c r="H339" s="149"/>
      <c r="I339" s="50"/>
      <c r="J339" s="50"/>
    </row>
    <row r="340" spans="3:10" x14ac:dyDescent="0.2">
      <c r="C340" s="147"/>
      <c r="D340" s="37"/>
      <c r="E340" s="149"/>
      <c r="F340" s="150"/>
      <c r="G340" s="150"/>
      <c r="H340" s="149"/>
      <c r="I340" s="50"/>
      <c r="J340" s="50"/>
    </row>
    <row r="341" spans="3:10" x14ac:dyDescent="0.2">
      <c r="C341" s="147"/>
      <c r="D341" s="37"/>
      <c r="E341" s="149"/>
      <c r="F341" s="150"/>
      <c r="G341" s="150"/>
      <c r="H341" s="149"/>
      <c r="I341" s="50"/>
      <c r="J341" s="50"/>
    </row>
    <row r="342" spans="3:10" x14ac:dyDescent="0.2">
      <c r="C342" s="147"/>
      <c r="D342" s="37"/>
      <c r="E342" s="149"/>
      <c r="F342" s="150"/>
      <c r="G342" s="150"/>
      <c r="H342" s="149"/>
      <c r="I342" s="50"/>
      <c r="J342" s="50"/>
    </row>
    <row r="343" spans="3:10" x14ac:dyDescent="0.2">
      <c r="C343" s="147"/>
      <c r="D343" s="37"/>
      <c r="E343" s="149"/>
      <c r="F343" s="150"/>
      <c r="G343" s="150"/>
      <c r="H343" s="149"/>
      <c r="I343" s="50"/>
      <c r="J343" s="50"/>
    </row>
    <row r="344" spans="3:10" x14ac:dyDescent="0.2">
      <c r="C344" s="147"/>
      <c r="D344" s="37"/>
      <c r="E344" s="149"/>
      <c r="F344" s="150"/>
      <c r="G344" s="150"/>
      <c r="H344" s="149"/>
      <c r="I344" s="50"/>
      <c r="J344" s="50"/>
    </row>
    <row r="345" spans="3:10" x14ac:dyDescent="0.2">
      <c r="C345" s="147"/>
      <c r="D345" s="37"/>
      <c r="E345" s="149"/>
      <c r="F345" s="150"/>
      <c r="G345" s="150"/>
      <c r="H345" s="149"/>
      <c r="I345" s="50"/>
      <c r="J345" s="50"/>
    </row>
    <row r="346" spans="3:10" x14ac:dyDescent="0.2">
      <c r="C346" s="147"/>
      <c r="D346" s="37"/>
      <c r="E346" s="149"/>
      <c r="F346" s="150"/>
      <c r="G346" s="150"/>
      <c r="H346" s="149"/>
      <c r="I346" s="50"/>
      <c r="J346" s="50"/>
    </row>
    <row r="347" spans="3:10" x14ac:dyDescent="0.2">
      <c r="C347" s="147"/>
      <c r="D347" s="37"/>
      <c r="E347" s="149"/>
      <c r="F347" s="150"/>
      <c r="G347" s="150"/>
      <c r="H347" s="149"/>
      <c r="I347" s="50"/>
      <c r="J347" s="50"/>
    </row>
    <row r="348" spans="3:10" x14ac:dyDescent="0.2">
      <c r="C348" s="147"/>
      <c r="D348" s="37"/>
      <c r="E348" s="149"/>
      <c r="F348" s="150"/>
      <c r="G348" s="150"/>
      <c r="H348" s="149"/>
      <c r="I348" s="50"/>
      <c r="J348" s="50"/>
    </row>
    <row r="349" spans="3:10" x14ac:dyDescent="0.2">
      <c r="C349" s="147"/>
      <c r="D349" s="37"/>
      <c r="E349" s="149"/>
      <c r="F349" s="150"/>
      <c r="G349" s="150"/>
      <c r="H349" s="149"/>
      <c r="I349" s="50"/>
      <c r="J349" s="50"/>
    </row>
    <row r="350" spans="3:10" x14ac:dyDescent="0.2">
      <c r="C350" s="147"/>
      <c r="D350" s="37"/>
      <c r="E350" s="149"/>
      <c r="F350" s="150"/>
      <c r="G350" s="150"/>
      <c r="H350" s="149"/>
      <c r="I350" s="50"/>
      <c r="J350" s="50"/>
    </row>
    <row r="351" spans="3:10" x14ac:dyDescent="0.2">
      <c r="C351" s="147"/>
      <c r="D351" s="37"/>
      <c r="E351" s="149"/>
      <c r="F351" s="150"/>
      <c r="G351" s="150"/>
      <c r="H351" s="149"/>
      <c r="I351" s="50"/>
      <c r="J351" s="50"/>
    </row>
    <row r="352" spans="3:10" x14ac:dyDescent="0.2">
      <c r="C352" s="147"/>
      <c r="D352" s="37"/>
      <c r="E352" s="149"/>
      <c r="F352" s="150"/>
      <c r="G352" s="150"/>
      <c r="H352" s="149"/>
      <c r="I352" s="50"/>
      <c r="J352" s="50"/>
    </row>
    <row r="353" spans="3:10" x14ac:dyDescent="0.2">
      <c r="C353" s="147"/>
      <c r="D353" s="37"/>
      <c r="E353" s="149"/>
      <c r="F353" s="150"/>
      <c r="G353" s="150"/>
      <c r="H353" s="149"/>
      <c r="I353" s="50"/>
      <c r="J353" s="50"/>
    </row>
    <row r="354" spans="3:10" x14ac:dyDescent="0.2">
      <c r="C354" s="147"/>
      <c r="D354" s="37"/>
      <c r="E354" s="149"/>
      <c r="F354" s="150"/>
      <c r="G354" s="150"/>
      <c r="H354" s="149"/>
      <c r="I354" s="50"/>
      <c r="J354" s="50"/>
    </row>
    <row r="355" spans="3:10" x14ac:dyDescent="0.2">
      <c r="C355" s="147"/>
      <c r="D355" s="37"/>
      <c r="E355" s="149"/>
      <c r="F355" s="150"/>
      <c r="G355" s="150"/>
      <c r="H355" s="149"/>
      <c r="I355" s="50"/>
      <c r="J355" s="50"/>
    </row>
    <row r="356" spans="3:10" x14ac:dyDescent="0.2">
      <c r="C356" s="147"/>
      <c r="D356" s="37"/>
      <c r="E356" s="149"/>
      <c r="F356" s="150"/>
      <c r="G356" s="150"/>
      <c r="H356" s="149"/>
      <c r="I356" s="50"/>
      <c r="J356" s="50"/>
    </row>
    <row r="357" spans="3:10" x14ac:dyDescent="0.2">
      <c r="C357" s="147"/>
      <c r="D357" s="37"/>
      <c r="E357" s="149"/>
      <c r="F357" s="150"/>
      <c r="G357" s="150"/>
      <c r="H357" s="149"/>
      <c r="I357" s="50"/>
      <c r="J357" s="50"/>
    </row>
    <row r="358" spans="3:10" x14ac:dyDescent="0.2">
      <c r="C358" s="147"/>
      <c r="D358" s="37"/>
      <c r="E358" s="149"/>
      <c r="F358" s="150"/>
      <c r="G358" s="150"/>
      <c r="H358" s="149"/>
      <c r="I358" s="50"/>
      <c r="J358" s="50"/>
    </row>
    <row r="359" spans="3:10" x14ac:dyDescent="0.2">
      <c r="F359" s="150"/>
      <c r="G359" s="150"/>
    </row>
    <row r="360" spans="3:10" x14ac:dyDescent="0.2">
      <c r="D360" s="37"/>
      <c r="E360" s="149"/>
      <c r="F360" s="150"/>
      <c r="G360" s="150"/>
      <c r="H360" s="149"/>
      <c r="J360" s="50"/>
    </row>
    <row r="361" spans="3:10" x14ac:dyDescent="0.2">
      <c r="F361" s="150"/>
      <c r="G361" s="150"/>
    </row>
    <row r="362" spans="3:10" x14ac:dyDescent="0.2">
      <c r="F362" s="150"/>
      <c r="G362" s="150"/>
    </row>
    <row r="363" spans="3:10" x14ac:dyDescent="0.2">
      <c r="F363" s="150"/>
      <c r="G363" s="150"/>
    </row>
    <row r="364" spans="3:10" x14ac:dyDescent="0.2">
      <c r="F364" s="150"/>
      <c r="G364" s="150"/>
    </row>
    <row r="365" spans="3:10" x14ac:dyDescent="0.2">
      <c r="F365" s="150"/>
      <c r="G365" s="150"/>
    </row>
    <row r="366" spans="3:10" x14ac:dyDescent="0.2">
      <c r="F366" s="150"/>
      <c r="G366" s="150"/>
    </row>
    <row r="367" spans="3:10" x14ac:dyDescent="0.2">
      <c r="F367" s="150"/>
      <c r="G367" s="150"/>
    </row>
    <row r="368" spans="3:10" x14ac:dyDescent="0.2">
      <c r="F368" s="150"/>
      <c r="G368" s="150"/>
    </row>
    <row r="369" spans="6:7" x14ac:dyDescent="0.2">
      <c r="F369" s="150"/>
      <c r="G369" s="150"/>
    </row>
    <row r="370" spans="6:7" x14ac:dyDescent="0.2">
      <c r="F370" s="150"/>
      <c r="G370" s="150"/>
    </row>
    <row r="371" spans="6:7" x14ac:dyDescent="0.2">
      <c r="F371" s="150"/>
      <c r="G371" s="150"/>
    </row>
    <row r="372" spans="6:7" x14ac:dyDescent="0.2">
      <c r="F372" s="150"/>
      <c r="G372" s="150"/>
    </row>
    <row r="373" spans="6:7" x14ac:dyDescent="0.2">
      <c r="F373" s="150"/>
      <c r="G373" s="150"/>
    </row>
    <row r="374" spans="6:7" x14ac:dyDescent="0.2">
      <c r="F374" s="150"/>
      <c r="G374" s="150"/>
    </row>
    <row r="375" spans="6:7" x14ac:dyDescent="0.2">
      <c r="F375" s="150"/>
      <c r="G375" s="150"/>
    </row>
    <row r="376" spans="6:7" x14ac:dyDescent="0.2">
      <c r="F376" s="150"/>
      <c r="G376" s="150"/>
    </row>
    <row r="377" spans="6:7" x14ac:dyDescent="0.2">
      <c r="F377" s="150"/>
      <c r="G377" s="150"/>
    </row>
    <row r="378" spans="6:7" x14ac:dyDescent="0.2">
      <c r="F378" s="150"/>
      <c r="G378" s="150"/>
    </row>
    <row r="379" spans="6:7" x14ac:dyDescent="0.2">
      <c r="F379" s="150"/>
      <c r="G379" s="150"/>
    </row>
    <row r="380" spans="6:7" x14ac:dyDescent="0.2">
      <c r="F380" s="150"/>
      <c r="G380" s="150"/>
    </row>
    <row r="381" spans="6:7" x14ac:dyDescent="0.2">
      <c r="F381" s="150"/>
      <c r="G381" s="150"/>
    </row>
    <row r="382" spans="6:7" x14ac:dyDescent="0.2">
      <c r="F382" s="150"/>
      <c r="G382" s="150"/>
    </row>
    <row r="383" spans="6:7" x14ac:dyDescent="0.2">
      <c r="F383" s="150"/>
      <c r="G383" s="150"/>
    </row>
    <row r="384" spans="6:7" x14ac:dyDescent="0.2">
      <c r="F384" s="150"/>
      <c r="G384" s="150"/>
    </row>
    <row r="385" spans="6:7" x14ac:dyDescent="0.2">
      <c r="F385" s="150"/>
      <c r="G385" s="150"/>
    </row>
    <row r="386" spans="6:7" x14ac:dyDescent="0.2">
      <c r="F386" s="150"/>
      <c r="G386" s="150"/>
    </row>
    <row r="387" spans="6:7" x14ac:dyDescent="0.2">
      <c r="F387" s="150"/>
      <c r="G387" s="150"/>
    </row>
    <row r="388" spans="6:7" x14ac:dyDescent="0.2">
      <c r="F388" s="150"/>
      <c r="G388" s="150"/>
    </row>
    <row r="389" spans="6:7" x14ac:dyDescent="0.2">
      <c r="F389" s="150"/>
      <c r="G389" s="150"/>
    </row>
    <row r="390" spans="6:7" x14ac:dyDescent="0.2">
      <c r="F390" s="150"/>
      <c r="G390" s="150"/>
    </row>
    <row r="391" spans="6:7" x14ac:dyDescent="0.2">
      <c r="F391" s="150"/>
      <c r="G391" s="150"/>
    </row>
    <row r="392" spans="6:7" x14ac:dyDescent="0.2">
      <c r="F392" s="150"/>
      <c r="G392" s="150"/>
    </row>
    <row r="393" spans="6:7" x14ac:dyDescent="0.2">
      <c r="F393" s="150"/>
      <c r="G393" s="150"/>
    </row>
    <row r="394" spans="6:7" x14ac:dyDescent="0.2">
      <c r="F394" s="150"/>
      <c r="G394" s="150"/>
    </row>
    <row r="395" spans="6:7" x14ac:dyDescent="0.2">
      <c r="F395" s="150"/>
      <c r="G395" s="150"/>
    </row>
    <row r="396" spans="6:7" x14ac:dyDescent="0.2">
      <c r="F396" s="150"/>
      <c r="G396" s="150"/>
    </row>
    <row r="397" spans="6:7" x14ac:dyDescent="0.2">
      <c r="F397" s="150"/>
      <c r="G397" s="150"/>
    </row>
    <row r="398" spans="6:7" x14ac:dyDescent="0.2">
      <c r="F398" s="150"/>
      <c r="G398" s="150"/>
    </row>
    <row r="399" spans="6:7" x14ac:dyDescent="0.2">
      <c r="F399" s="150"/>
      <c r="G399" s="150"/>
    </row>
    <row r="400" spans="6:7" x14ac:dyDescent="0.2">
      <c r="F400" s="150"/>
      <c r="G400" s="150"/>
    </row>
    <row r="401" spans="6:7" x14ac:dyDescent="0.2">
      <c r="F401" s="150"/>
      <c r="G401" s="150"/>
    </row>
    <row r="402" spans="6:7" x14ac:dyDescent="0.2">
      <c r="F402" s="150"/>
      <c r="G402" s="150"/>
    </row>
    <row r="403" spans="6:7" x14ac:dyDescent="0.2">
      <c r="F403" s="150"/>
      <c r="G403" s="150"/>
    </row>
    <row r="404" spans="6:7" x14ac:dyDescent="0.2">
      <c r="F404" s="150"/>
      <c r="G404" s="150"/>
    </row>
    <row r="405" spans="6:7" x14ac:dyDescent="0.2">
      <c r="F405" s="150"/>
      <c r="G405" s="150"/>
    </row>
    <row r="406" spans="6:7" x14ac:dyDescent="0.2">
      <c r="F406" s="150"/>
      <c r="G406" s="150"/>
    </row>
    <row r="407" spans="6:7" x14ac:dyDescent="0.2">
      <c r="F407" s="150"/>
      <c r="G407" s="150"/>
    </row>
    <row r="408" spans="6:7" x14ac:dyDescent="0.2">
      <c r="F408" s="150"/>
      <c r="G408" s="150"/>
    </row>
    <row r="409" spans="6:7" x14ac:dyDescent="0.2">
      <c r="F409" s="150"/>
      <c r="G409" s="150"/>
    </row>
    <row r="410" spans="6:7" x14ac:dyDescent="0.2">
      <c r="F410" s="150"/>
      <c r="G410" s="150"/>
    </row>
    <row r="411" spans="6:7" x14ac:dyDescent="0.2">
      <c r="F411" s="150"/>
      <c r="G411" s="150"/>
    </row>
    <row r="412" spans="6:7" x14ac:dyDescent="0.2">
      <c r="F412" s="150"/>
      <c r="G412" s="150"/>
    </row>
    <row r="413" spans="6:7" x14ac:dyDescent="0.2">
      <c r="F413" s="150"/>
      <c r="G413" s="150"/>
    </row>
    <row r="414" spans="6:7" x14ac:dyDescent="0.2">
      <c r="F414" s="150"/>
      <c r="G414" s="150"/>
    </row>
    <row r="415" spans="6:7" x14ac:dyDescent="0.2">
      <c r="F415" s="150"/>
      <c r="G415" s="150"/>
    </row>
    <row r="416" spans="6:7" x14ac:dyDescent="0.2">
      <c r="F416" s="150"/>
      <c r="G416" s="150"/>
    </row>
    <row r="417" spans="6:7" x14ac:dyDescent="0.2">
      <c r="F417" s="150"/>
      <c r="G417" s="150"/>
    </row>
    <row r="418" spans="6:7" x14ac:dyDescent="0.2">
      <c r="F418" s="150"/>
      <c r="G418" s="150"/>
    </row>
    <row r="419" spans="6:7" x14ac:dyDescent="0.2">
      <c r="F419" s="150"/>
      <c r="G419" s="150"/>
    </row>
    <row r="420" spans="6:7" x14ac:dyDescent="0.2">
      <c r="F420" s="150"/>
      <c r="G420" s="150"/>
    </row>
    <row r="421" spans="6:7" x14ac:dyDescent="0.2">
      <c r="F421" s="150"/>
      <c r="G421" s="150"/>
    </row>
    <row r="422" spans="6:7" x14ac:dyDescent="0.2">
      <c r="F422" s="150"/>
      <c r="G422" s="150"/>
    </row>
    <row r="423" spans="6:7" x14ac:dyDescent="0.2">
      <c r="F423" s="150"/>
      <c r="G423" s="150"/>
    </row>
    <row r="424" spans="6:7" x14ac:dyDescent="0.2">
      <c r="F424" s="150"/>
      <c r="G424" s="150"/>
    </row>
    <row r="425" spans="6:7" x14ac:dyDescent="0.2">
      <c r="F425" s="150"/>
      <c r="G425" s="150"/>
    </row>
    <row r="426" spans="6:7" x14ac:dyDescent="0.2">
      <c r="F426" s="150"/>
      <c r="G426" s="150"/>
    </row>
    <row r="427" spans="6:7" x14ac:dyDescent="0.2">
      <c r="F427" s="150"/>
      <c r="G427" s="150"/>
    </row>
    <row r="428" spans="6:7" x14ac:dyDescent="0.2">
      <c r="F428" s="150"/>
      <c r="G428" s="150"/>
    </row>
    <row r="429" spans="6:7" x14ac:dyDescent="0.2">
      <c r="F429" s="150"/>
      <c r="G429" s="150"/>
    </row>
    <row r="430" spans="6:7" x14ac:dyDescent="0.2">
      <c r="F430" s="150"/>
      <c r="G430" s="150"/>
    </row>
    <row r="431" spans="6:7" x14ac:dyDescent="0.2">
      <c r="F431" s="150"/>
      <c r="G431" s="150"/>
    </row>
    <row r="432" spans="6:7" x14ac:dyDescent="0.2">
      <c r="F432" s="150"/>
      <c r="G432" s="150"/>
    </row>
    <row r="433" spans="6:7" x14ac:dyDescent="0.2">
      <c r="F433" s="150"/>
      <c r="G433" s="150"/>
    </row>
    <row r="434" spans="6:7" x14ac:dyDescent="0.2">
      <c r="F434" s="150"/>
      <c r="G434" s="150"/>
    </row>
    <row r="435" spans="6:7" x14ac:dyDescent="0.2">
      <c r="F435" s="150"/>
      <c r="G435" s="150"/>
    </row>
    <row r="436" spans="6:7" x14ac:dyDescent="0.2">
      <c r="F436" s="150"/>
      <c r="G436" s="150"/>
    </row>
    <row r="437" spans="6:7" x14ac:dyDescent="0.2">
      <c r="F437" s="150"/>
      <c r="G437" s="150"/>
    </row>
    <row r="438" spans="6:7" x14ac:dyDescent="0.2">
      <c r="F438" s="150"/>
      <c r="G438" s="150"/>
    </row>
    <row r="439" spans="6:7" x14ac:dyDescent="0.2">
      <c r="F439" s="150"/>
      <c r="G439" s="150"/>
    </row>
    <row r="440" spans="6:7" x14ac:dyDescent="0.2">
      <c r="F440" s="150"/>
      <c r="G440" s="150"/>
    </row>
    <row r="441" spans="6:7" x14ac:dyDescent="0.2">
      <c r="F441" s="150"/>
      <c r="G441" s="150"/>
    </row>
    <row r="442" spans="6:7" x14ac:dyDescent="0.2">
      <c r="F442" s="150"/>
      <c r="G442" s="150"/>
    </row>
    <row r="443" spans="6:7" x14ac:dyDescent="0.2">
      <c r="F443" s="150"/>
      <c r="G443" s="150"/>
    </row>
    <row r="444" spans="6:7" x14ac:dyDescent="0.2">
      <c r="F444" s="150"/>
      <c r="G444" s="150"/>
    </row>
    <row r="445" spans="6:7" x14ac:dyDescent="0.2">
      <c r="F445" s="150"/>
      <c r="G445" s="150"/>
    </row>
    <row r="446" spans="6:7" x14ac:dyDescent="0.2">
      <c r="F446" s="150"/>
      <c r="G446" s="150"/>
    </row>
    <row r="447" spans="6:7" x14ac:dyDescent="0.2">
      <c r="F447" s="150"/>
      <c r="G447" s="150"/>
    </row>
    <row r="448" spans="6:7" x14ac:dyDescent="0.2">
      <c r="F448" s="150"/>
      <c r="G448" s="150"/>
    </row>
    <row r="449" spans="6:7" x14ac:dyDescent="0.2">
      <c r="F449" s="150"/>
      <c r="G449" s="150"/>
    </row>
    <row r="450" spans="6:7" x14ac:dyDescent="0.2">
      <c r="F450" s="150"/>
      <c r="G450" s="150"/>
    </row>
    <row r="451" spans="6:7" x14ac:dyDescent="0.2">
      <c r="F451" s="150"/>
      <c r="G451" s="150"/>
    </row>
    <row r="452" spans="6:7" x14ac:dyDescent="0.2">
      <c r="F452" s="150"/>
      <c r="G452" s="150"/>
    </row>
    <row r="453" spans="6:7" x14ac:dyDescent="0.2">
      <c r="F453" s="150"/>
      <c r="G453" s="150"/>
    </row>
    <row r="454" spans="6:7" x14ac:dyDescent="0.2">
      <c r="F454" s="150"/>
      <c r="G454" s="150"/>
    </row>
    <row r="455" spans="6:7" x14ac:dyDescent="0.2">
      <c r="F455" s="150"/>
      <c r="G455" s="150"/>
    </row>
    <row r="456" spans="6:7" x14ac:dyDescent="0.2">
      <c r="F456" s="150"/>
      <c r="G456" s="150"/>
    </row>
    <row r="457" spans="6:7" x14ac:dyDescent="0.2">
      <c r="F457" s="150"/>
      <c r="G457" s="150"/>
    </row>
    <row r="458" spans="6:7" x14ac:dyDescent="0.2">
      <c r="F458" s="150"/>
      <c r="G458" s="150"/>
    </row>
    <row r="459" spans="6:7" x14ac:dyDescent="0.2">
      <c r="F459" s="150"/>
      <c r="G459" s="150"/>
    </row>
    <row r="460" spans="6:7" x14ac:dyDescent="0.2">
      <c r="F460" s="150"/>
      <c r="G460" s="150"/>
    </row>
    <row r="461" spans="6:7" x14ac:dyDescent="0.2">
      <c r="F461" s="150"/>
      <c r="G461" s="150"/>
    </row>
    <row r="462" spans="6:7" x14ac:dyDescent="0.2">
      <c r="F462" s="150"/>
      <c r="G462" s="150"/>
    </row>
    <row r="463" spans="6:7" x14ac:dyDescent="0.2">
      <c r="F463" s="150"/>
      <c r="G463" s="150"/>
    </row>
    <row r="464" spans="6:7" x14ac:dyDescent="0.2">
      <c r="F464" s="150"/>
      <c r="G464" s="150"/>
    </row>
    <row r="465" spans="6:7" x14ac:dyDescent="0.2">
      <c r="F465" s="150"/>
      <c r="G465" s="150"/>
    </row>
    <row r="466" spans="6:7" x14ac:dyDescent="0.2">
      <c r="F466" s="150"/>
      <c r="G466" s="150"/>
    </row>
    <row r="467" spans="6:7" x14ac:dyDescent="0.2">
      <c r="F467" s="150"/>
      <c r="G467" s="150"/>
    </row>
    <row r="468" spans="6:7" x14ac:dyDescent="0.2">
      <c r="F468" s="150"/>
      <c r="G468" s="150"/>
    </row>
    <row r="469" spans="6:7" x14ac:dyDescent="0.2">
      <c r="F469" s="150"/>
      <c r="G469" s="150"/>
    </row>
    <row r="470" spans="6:7" x14ac:dyDescent="0.2">
      <c r="F470" s="150"/>
      <c r="G470" s="150"/>
    </row>
    <row r="471" spans="6:7" x14ac:dyDescent="0.2">
      <c r="F471" s="150"/>
      <c r="G471" s="150"/>
    </row>
    <row r="472" spans="6:7" x14ac:dyDescent="0.2">
      <c r="F472" s="150"/>
      <c r="G472" s="150"/>
    </row>
    <row r="473" spans="6:7" x14ac:dyDescent="0.2">
      <c r="F473" s="150"/>
      <c r="G473" s="150"/>
    </row>
    <row r="474" spans="6:7" x14ac:dyDescent="0.2">
      <c r="F474" s="150"/>
      <c r="G474" s="150"/>
    </row>
    <row r="475" spans="6:7" x14ac:dyDescent="0.2">
      <c r="F475" s="150"/>
      <c r="G475" s="150"/>
    </row>
    <row r="476" spans="6:7" x14ac:dyDescent="0.2">
      <c r="F476" s="150"/>
      <c r="G476" s="150"/>
    </row>
    <row r="477" spans="6:7" x14ac:dyDescent="0.2">
      <c r="F477" s="150"/>
      <c r="G477" s="150"/>
    </row>
    <row r="478" spans="6:7" x14ac:dyDescent="0.2">
      <c r="F478" s="150"/>
      <c r="G478" s="150"/>
    </row>
    <row r="479" spans="6:7" x14ac:dyDescent="0.2">
      <c r="F479" s="150"/>
      <c r="G479" s="150"/>
    </row>
    <row r="480" spans="6:7" x14ac:dyDescent="0.2">
      <c r="F480" s="150"/>
      <c r="G480" s="150"/>
    </row>
    <row r="481" spans="6:7" x14ac:dyDescent="0.2">
      <c r="F481" s="150"/>
      <c r="G481" s="150"/>
    </row>
    <row r="482" spans="6:7" x14ac:dyDescent="0.2">
      <c r="F482" s="150"/>
      <c r="G482" s="150"/>
    </row>
    <row r="483" spans="6:7" x14ac:dyDescent="0.2">
      <c r="F483" s="150"/>
      <c r="G483" s="150"/>
    </row>
    <row r="484" spans="6:7" x14ac:dyDescent="0.2">
      <c r="F484" s="150"/>
      <c r="G484" s="150"/>
    </row>
    <row r="485" spans="6:7" x14ac:dyDescent="0.2">
      <c r="F485" s="150"/>
      <c r="G485" s="150"/>
    </row>
    <row r="486" spans="6:7" x14ac:dyDescent="0.2">
      <c r="F486" s="150"/>
      <c r="G486" s="150"/>
    </row>
    <row r="487" spans="6:7" x14ac:dyDescent="0.2">
      <c r="F487" s="150"/>
      <c r="G487" s="150"/>
    </row>
    <row r="488" spans="6:7" x14ac:dyDescent="0.2">
      <c r="F488" s="150"/>
      <c r="G488" s="150"/>
    </row>
    <row r="489" spans="6:7" x14ac:dyDescent="0.2">
      <c r="F489" s="150"/>
      <c r="G489" s="150"/>
    </row>
    <row r="490" spans="6:7" x14ac:dyDescent="0.2">
      <c r="F490" s="150"/>
      <c r="G490" s="150"/>
    </row>
    <row r="491" spans="6:7" x14ac:dyDescent="0.2">
      <c r="F491" s="150"/>
      <c r="G491" s="150"/>
    </row>
    <row r="492" spans="6:7" x14ac:dyDescent="0.2">
      <c r="F492" s="150"/>
      <c r="G492" s="150"/>
    </row>
    <row r="493" spans="6:7" x14ac:dyDescent="0.2">
      <c r="F493" s="150"/>
      <c r="G493" s="150"/>
    </row>
    <row r="494" spans="6:7" x14ac:dyDescent="0.2">
      <c r="F494" s="150"/>
      <c r="G494" s="150"/>
    </row>
    <row r="495" spans="6:7" x14ac:dyDescent="0.2">
      <c r="F495" s="150"/>
      <c r="G495" s="150"/>
    </row>
  </sheetData>
  <scenarios current="0">
    <scenario name="test2" locked="1" count="1" user="Herrmann_V" comment="Created by Herrmann_V on 11/9/2010">
      <inputCells r="D1" val="40000" numFmtId="181"/>
    </scenario>
  </scenarios>
  <pageMargins left="0.7" right="0.7" top="0.75" bottom="0.75" header="0.3" footer="0.3"/>
  <pageSetup scale="9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Company>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Christel, Mary Lynn</dc:creator>
  <cp:lastModifiedBy>Christel, Mary Lynn</cp:lastModifiedBy>
  <dcterms:created xsi:type="dcterms:W3CDTF">2013-06-13T17:42:11Z</dcterms:created>
  <dcterms:modified xsi:type="dcterms:W3CDTF">2013-06-13T17:43:06Z</dcterms:modified>
</cp:coreProperties>
</file>