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Capital Construction\CSCC Program\Charter School Cap Const FY19-20\"/>
    </mc:Choice>
  </mc:AlternateContent>
  <bookViews>
    <workbookView xWindow="0" yWindow="0" windowWidth="28800" windowHeight="11832"/>
  </bookViews>
  <sheets>
    <sheet name="FY19-20 Distribution" sheetId="1" r:id="rId1"/>
  </sheets>
  <externalReferences>
    <externalReference r:id="rId2"/>
  </externalReferences>
  <definedNames>
    <definedName name="_xlnm._FilterDatabase" localSheetId="0" hidden="1">'FY19-20 Distribution'!$A$2:$AA$290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90" i="1" l="1"/>
  <c r="Y290" i="1"/>
  <c r="AC290" i="1" s="1"/>
  <c r="H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AA245" i="1"/>
  <c r="Y245" i="1"/>
  <c r="AC245" i="1" s="1"/>
  <c r="H245" i="1"/>
  <c r="J245" i="1" s="1"/>
  <c r="Z244" i="1"/>
  <c r="K244" i="1"/>
  <c r="J244" i="1"/>
  <c r="Z243" i="1"/>
  <c r="K243" i="1"/>
  <c r="J243" i="1"/>
  <c r="Z242" i="1"/>
  <c r="K242" i="1"/>
  <c r="J242" i="1"/>
  <c r="Z241" i="1"/>
  <c r="K241" i="1"/>
  <c r="J241" i="1"/>
  <c r="Z240" i="1"/>
  <c r="K240" i="1"/>
  <c r="J240" i="1"/>
  <c r="Z239" i="1"/>
  <c r="K239" i="1"/>
  <c r="J239" i="1"/>
  <c r="AA238" i="1"/>
  <c r="Y238" i="1"/>
  <c r="AC238" i="1" s="1"/>
  <c r="H238" i="1"/>
  <c r="J238" i="1" s="1"/>
  <c r="Z237" i="1"/>
  <c r="Z238" i="1" s="1"/>
  <c r="K237" i="1"/>
  <c r="J237" i="1"/>
  <c r="AA236" i="1"/>
  <c r="Y236" i="1"/>
  <c r="AC236" i="1" s="1"/>
  <c r="H236" i="1"/>
  <c r="J236" i="1" s="1"/>
  <c r="Z235" i="1"/>
  <c r="Z236" i="1" s="1"/>
  <c r="K235" i="1"/>
  <c r="J235" i="1"/>
  <c r="AA234" i="1"/>
  <c r="Y234" i="1"/>
  <c r="AC234" i="1" s="1"/>
  <c r="H234" i="1"/>
  <c r="K234" i="1" s="1"/>
  <c r="Z233" i="1"/>
  <c r="Z234" i="1" s="1"/>
  <c r="K233" i="1"/>
  <c r="J233" i="1"/>
  <c r="AA232" i="1"/>
  <c r="Y232" i="1"/>
  <c r="AC232" i="1" s="1"/>
  <c r="H232" i="1"/>
  <c r="K232" i="1" s="1"/>
  <c r="Z231" i="1"/>
  <c r="Z232" i="1" s="1"/>
  <c r="K231" i="1"/>
  <c r="J231" i="1"/>
  <c r="AA230" i="1"/>
  <c r="Y230" i="1"/>
  <c r="AC230" i="1" s="1"/>
  <c r="K230" i="1"/>
  <c r="J230" i="1"/>
  <c r="H230" i="1"/>
  <c r="Z229" i="1"/>
  <c r="Z230" i="1" s="1"/>
  <c r="K229" i="1"/>
  <c r="J229" i="1"/>
  <c r="AA228" i="1"/>
  <c r="Y228" i="1"/>
  <c r="AC228" i="1" s="1"/>
  <c r="K228" i="1"/>
  <c r="J228" i="1"/>
  <c r="H228" i="1"/>
  <c r="Z227" i="1"/>
  <c r="K227" i="1"/>
  <c r="J227" i="1"/>
  <c r="Z226" i="1"/>
  <c r="K226" i="1"/>
  <c r="J226" i="1"/>
  <c r="Z225" i="1"/>
  <c r="K225" i="1"/>
  <c r="J225" i="1"/>
  <c r="AA224" i="1"/>
  <c r="Y224" i="1"/>
  <c r="AC224" i="1" s="1"/>
  <c r="H224" i="1"/>
  <c r="K224" i="1" s="1"/>
  <c r="Z223" i="1"/>
  <c r="K223" i="1"/>
  <c r="J223" i="1"/>
  <c r="Z222" i="1"/>
  <c r="K222" i="1"/>
  <c r="J222" i="1"/>
  <c r="Z221" i="1"/>
  <c r="K221" i="1"/>
  <c r="J221" i="1"/>
  <c r="AC220" i="1"/>
  <c r="AA220" i="1"/>
  <c r="Y220" i="1"/>
  <c r="H220" i="1"/>
  <c r="K220" i="1" s="1"/>
  <c r="Z219" i="1"/>
  <c r="Z220" i="1" s="1"/>
  <c r="K219" i="1"/>
  <c r="J219" i="1"/>
  <c r="AA218" i="1"/>
  <c r="Y218" i="1"/>
  <c r="AC218" i="1" s="1"/>
  <c r="H218" i="1"/>
  <c r="K218" i="1" s="1"/>
  <c r="Z217" i="1"/>
  <c r="Z218" i="1" s="1"/>
  <c r="K217" i="1"/>
  <c r="J217" i="1"/>
  <c r="AA216" i="1"/>
  <c r="Y216" i="1"/>
  <c r="AC216" i="1" s="1"/>
  <c r="H216" i="1"/>
  <c r="K216" i="1" s="1"/>
  <c r="Z215" i="1"/>
  <c r="K215" i="1"/>
  <c r="J215" i="1"/>
  <c r="Z214" i="1"/>
  <c r="K214" i="1"/>
  <c r="J214" i="1"/>
  <c r="AA213" i="1"/>
  <c r="Y213" i="1"/>
  <c r="AC213" i="1" s="1"/>
  <c r="H213" i="1"/>
  <c r="J213" i="1" s="1"/>
  <c r="Z212" i="1"/>
  <c r="Z213" i="1" s="1"/>
  <c r="K212" i="1"/>
  <c r="J212" i="1"/>
  <c r="AA211" i="1"/>
  <c r="Y211" i="1"/>
  <c r="AC211" i="1" s="1"/>
  <c r="H211" i="1"/>
  <c r="J211" i="1" s="1"/>
  <c r="Z210" i="1"/>
  <c r="Z211" i="1" s="1"/>
  <c r="K210" i="1"/>
  <c r="J210" i="1"/>
  <c r="AA209" i="1"/>
  <c r="Y209" i="1"/>
  <c r="AC209" i="1" s="1"/>
  <c r="H209" i="1"/>
  <c r="J209" i="1" s="1"/>
  <c r="Z208" i="1"/>
  <c r="K208" i="1"/>
  <c r="J208" i="1"/>
  <c r="Z207" i="1"/>
  <c r="K207" i="1"/>
  <c r="J207" i="1"/>
  <c r="Z206" i="1"/>
  <c r="K206" i="1"/>
  <c r="J206" i="1"/>
  <c r="AA205" i="1"/>
  <c r="Y205" i="1"/>
  <c r="AC205" i="1" s="1"/>
  <c r="H205" i="1"/>
  <c r="J205" i="1" s="1"/>
  <c r="Z204" i="1"/>
  <c r="K204" i="1"/>
  <c r="J204" i="1"/>
  <c r="Z203" i="1"/>
  <c r="K203" i="1"/>
  <c r="J203" i="1"/>
  <c r="Z202" i="1"/>
  <c r="K202" i="1"/>
  <c r="J202" i="1"/>
  <c r="AA201" i="1"/>
  <c r="Y201" i="1"/>
  <c r="AC201" i="1" s="1"/>
  <c r="H201" i="1"/>
  <c r="J201" i="1" s="1"/>
  <c r="Z200" i="1"/>
  <c r="K200" i="1"/>
  <c r="J200" i="1"/>
  <c r="Z199" i="1"/>
  <c r="K199" i="1"/>
  <c r="J199" i="1"/>
  <c r="AA198" i="1"/>
  <c r="Y198" i="1"/>
  <c r="AC198" i="1" s="1"/>
  <c r="H198" i="1"/>
  <c r="K198" i="1" s="1"/>
  <c r="Z197" i="1"/>
  <c r="K197" i="1"/>
  <c r="J197" i="1"/>
  <c r="Z196" i="1"/>
  <c r="K196" i="1"/>
  <c r="J196" i="1"/>
  <c r="Z195" i="1"/>
  <c r="K195" i="1"/>
  <c r="J195" i="1"/>
  <c r="Z194" i="1"/>
  <c r="K194" i="1"/>
  <c r="J194" i="1"/>
  <c r="Z193" i="1"/>
  <c r="K193" i="1"/>
  <c r="J193" i="1"/>
  <c r="AA192" i="1"/>
  <c r="Y192" i="1"/>
  <c r="AC192" i="1" s="1"/>
  <c r="H192" i="1"/>
  <c r="Z191" i="1"/>
  <c r="Z192" i="1" s="1"/>
  <c r="K191" i="1"/>
  <c r="J191" i="1"/>
  <c r="AA190" i="1"/>
  <c r="Y190" i="1"/>
  <c r="AC190" i="1" s="1"/>
  <c r="H190" i="1"/>
  <c r="Z189" i="1"/>
  <c r="K189" i="1"/>
  <c r="J189" i="1"/>
  <c r="Z188" i="1"/>
  <c r="K188" i="1"/>
  <c r="J188" i="1"/>
  <c r="Z187" i="1"/>
  <c r="K187" i="1"/>
  <c r="J187" i="1"/>
  <c r="Z186" i="1"/>
  <c r="K186" i="1"/>
  <c r="J186" i="1"/>
  <c r="Z185" i="1"/>
  <c r="K185" i="1"/>
  <c r="J185" i="1"/>
  <c r="Z184" i="1"/>
  <c r="K184" i="1"/>
  <c r="J184" i="1"/>
  <c r="Z183" i="1"/>
  <c r="K183" i="1"/>
  <c r="J183" i="1"/>
  <c r="Z182" i="1"/>
  <c r="K182" i="1"/>
  <c r="J182" i="1"/>
  <c r="Z181" i="1"/>
  <c r="K181" i="1"/>
  <c r="J181" i="1"/>
  <c r="Z180" i="1"/>
  <c r="K180" i="1"/>
  <c r="J180" i="1"/>
  <c r="Z179" i="1"/>
  <c r="K179" i="1"/>
  <c r="J179" i="1"/>
  <c r="Z178" i="1"/>
  <c r="K178" i="1"/>
  <c r="J178" i="1"/>
  <c r="Z177" i="1"/>
  <c r="K177" i="1"/>
  <c r="J177" i="1"/>
  <c r="Z176" i="1"/>
  <c r="K176" i="1"/>
  <c r="J176" i="1"/>
  <c r="Z175" i="1"/>
  <c r="K175" i="1"/>
  <c r="J175" i="1"/>
  <c r="Z174" i="1"/>
  <c r="K174" i="1"/>
  <c r="J174" i="1"/>
  <c r="Z173" i="1"/>
  <c r="K173" i="1"/>
  <c r="J173" i="1"/>
  <c r="Z172" i="1"/>
  <c r="K172" i="1"/>
  <c r="J172" i="1"/>
  <c r="AA171" i="1"/>
  <c r="Y171" i="1"/>
  <c r="AC171" i="1" s="1"/>
  <c r="H171" i="1"/>
  <c r="K171" i="1" s="1"/>
  <c r="Z170" i="1"/>
  <c r="Z171" i="1" s="1"/>
  <c r="K170" i="1"/>
  <c r="J170" i="1"/>
  <c r="AA169" i="1"/>
  <c r="Y169" i="1"/>
  <c r="AC169" i="1" s="1"/>
  <c r="H169" i="1"/>
  <c r="K169" i="1" s="1"/>
  <c r="Z168" i="1"/>
  <c r="Z169" i="1" s="1"/>
  <c r="K168" i="1"/>
  <c r="J168" i="1"/>
  <c r="AA167" i="1"/>
  <c r="Y167" i="1"/>
  <c r="AC167" i="1" s="1"/>
  <c r="H167" i="1"/>
  <c r="K167" i="1" s="1"/>
  <c r="Z166" i="1"/>
  <c r="Z167" i="1" s="1"/>
  <c r="K166" i="1"/>
  <c r="J166" i="1"/>
  <c r="AA165" i="1"/>
  <c r="Y165" i="1"/>
  <c r="AC165" i="1" s="1"/>
  <c r="H165" i="1"/>
  <c r="K165" i="1" s="1"/>
  <c r="Z164" i="1"/>
  <c r="K164" i="1"/>
  <c r="J164" i="1"/>
  <c r="Z163" i="1"/>
  <c r="K163" i="1"/>
  <c r="J163" i="1"/>
  <c r="Z162" i="1"/>
  <c r="K162" i="1"/>
  <c r="J162" i="1"/>
  <c r="Z161" i="1"/>
  <c r="K161" i="1"/>
  <c r="J161" i="1"/>
  <c r="Z160" i="1"/>
  <c r="K160" i="1"/>
  <c r="J160" i="1"/>
  <c r="Z159" i="1"/>
  <c r="K159" i="1"/>
  <c r="J159" i="1"/>
  <c r="AA158" i="1"/>
  <c r="Y158" i="1"/>
  <c r="AC158" i="1" s="1"/>
  <c r="H158" i="1"/>
  <c r="K158" i="1" s="1"/>
  <c r="Z157" i="1"/>
  <c r="Z158" i="1" s="1"/>
  <c r="K157" i="1"/>
  <c r="J157" i="1"/>
  <c r="AA156" i="1"/>
  <c r="Y156" i="1"/>
  <c r="AC156" i="1" s="1"/>
  <c r="H156" i="1"/>
  <c r="K156" i="1" s="1"/>
  <c r="Z155" i="1"/>
  <c r="K155" i="1"/>
  <c r="J155" i="1"/>
  <c r="Z154" i="1"/>
  <c r="K154" i="1"/>
  <c r="J154" i="1"/>
  <c r="AA153" i="1"/>
  <c r="Y153" i="1"/>
  <c r="AC153" i="1" s="1"/>
  <c r="H153" i="1"/>
  <c r="K153" i="1" s="1"/>
  <c r="Z152" i="1"/>
  <c r="Z153" i="1" s="1"/>
  <c r="K152" i="1"/>
  <c r="J152" i="1"/>
  <c r="AA151" i="1"/>
  <c r="Y151" i="1"/>
  <c r="AC151" i="1" s="1"/>
  <c r="H151" i="1"/>
  <c r="K151" i="1" s="1"/>
  <c r="Z150" i="1"/>
  <c r="K150" i="1"/>
  <c r="J150" i="1"/>
  <c r="Z149" i="1"/>
  <c r="K149" i="1"/>
  <c r="J149" i="1"/>
  <c r="Z148" i="1"/>
  <c r="K148" i="1"/>
  <c r="J148" i="1"/>
  <c r="Z147" i="1"/>
  <c r="K147" i="1"/>
  <c r="J147" i="1"/>
  <c r="Z146" i="1"/>
  <c r="K146" i="1"/>
  <c r="J146" i="1"/>
  <c r="Z145" i="1"/>
  <c r="K145" i="1"/>
  <c r="J145" i="1"/>
  <c r="AA144" i="1"/>
  <c r="Y144" i="1"/>
  <c r="AC144" i="1" s="1"/>
  <c r="H144" i="1"/>
  <c r="J144" i="1" s="1"/>
  <c r="Z143" i="1"/>
  <c r="Z144" i="1" s="1"/>
  <c r="K143" i="1"/>
  <c r="J143" i="1"/>
  <c r="AA142" i="1"/>
  <c r="Y142" i="1"/>
  <c r="AC142" i="1" s="1"/>
  <c r="H142" i="1"/>
  <c r="J142" i="1" s="1"/>
  <c r="Z141" i="1"/>
  <c r="K141" i="1"/>
  <c r="J141" i="1"/>
  <c r="Z140" i="1"/>
  <c r="K140" i="1"/>
  <c r="J140" i="1"/>
  <c r="Z139" i="1"/>
  <c r="K139" i="1"/>
  <c r="J139" i="1"/>
  <c r="Z138" i="1"/>
  <c r="K138" i="1"/>
  <c r="J138" i="1"/>
  <c r="AA137" i="1"/>
  <c r="Y137" i="1"/>
  <c r="AC137" i="1" s="1"/>
  <c r="H137" i="1"/>
  <c r="J137" i="1" s="1"/>
  <c r="Z136" i="1"/>
  <c r="Z137" i="1" s="1"/>
  <c r="K136" i="1"/>
  <c r="J136" i="1"/>
  <c r="AA135" i="1"/>
  <c r="Y135" i="1"/>
  <c r="AC135" i="1" s="1"/>
  <c r="H135" i="1"/>
  <c r="J135" i="1" s="1"/>
  <c r="Z134" i="1"/>
  <c r="Z135" i="1" s="1"/>
  <c r="K134" i="1"/>
  <c r="J134" i="1"/>
  <c r="AA133" i="1"/>
  <c r="Y133" i="1"/>
  <c r="AC133" i="1" s="1"/>
  <c r="H133" i="1"/>
  <c r="J133" i="1" s="1"/>
  <c r="Z132" i="1"/>
  <c r="K132" i="1"/>
  <c r="J132" i="1"/>
  <c r="Z131" i="1"/>
  <c r="K131" i="1"/>
  <c r="J131" i="1"/>
  <c r="Z130" i="1"/>
  <c r="K130" i="1"/>
  <c r="J130" i="1"/>
  <c r="Z129" i="1"/>
  <c r="K129" i="1"/>
  <c r="J129" i="1"/>
  <c r="Z128" i="1"/>
  <c r="K128" i="1"/>
  <c r="J128" i="1"/>
  <c r="Z127" i="1"/>
  <c r="K127" i="1"/>
  <c r="J127" i="1"/>
  <c r="Z126" i="1"/>
  <c r="K126" i="1"/>
  <c r="J126" i="1"/>
  <c r="Z125" i="1"/>
  <c r="K125" i="1"/>
  <c r="J125" i="1"/>
  <c r="Z124" i="1"/>
  <c r="K124" i="1"/>
  <c r="J124" i="1"/>
  <c r="Z123" i="1"/>
  <c r="K123" i="1"/>
  <c r="J123" i="1"/>
  <c r="Z122" i="1"/>
  <c r="K122" i="1"/>
  <c r="J122" i="1"/>
  <c r="Z121" i="1"/>
  <c r="K121" i="1"/>
  <c r="J121" i="1"/>
  <c r="Z120" i="1"/>
  <c r="K120" i="1"/>
  <c r="J120" i="1"/>
  <c r="Z119" i="1"/>
  <c r="K119" i="1"/>
  <c r="J119" i="1"/>
  <c r="Z118" i="1"/>
  <c r="K118" i="1"/>
  <c r="J118" i="1"/>
  <c r="Z117" i="1"/>
  <c r="K117" i="1"/>
  <c r="J117" i="1"/>
  <c r="Z116" i="1"/>
  <c r="K116" i="1"/>
  <c r="J116" i="1"/>
  <c r="AA115" i="1"/>
  <c r="Y115" i="1"/>
  <c r="AC115" i="1" s="1"/>
  <c r="H115" i="1"/>
  <c r="J115" i="1" s="1"/>
  <c r="Z114" i="1"/>
  <c r="K114" i="1"/>
  <c r="J114" i="1"/>
  <c r="Z113" i="1"/>
  <c r="K113" i="1"/>
  <c r="J113" i="1"/>
  <c r="Z112" i="1"/>
  <c r="K112" i="1"/>
  <c r="J112" i="1"/>
  <c r="Z111" i="1"/>
  <c r="K111" i="1"/>
  <c r="J111" i="1"/>
  <c r="Z110" i="1"/>
  <c r="K110" i="1"/>
  <c r="J110" i="1"/>
  <c r="Z109" i="1"/>
  <c r="K109" i="1"/>
  <c r="J109" i="1"/>
  <c r="Z108" i="1"/>
  <c r="K108" i="1"/>
  <c r="J108" i="1"/>
  <c r="Z107" i="1"/>
  <c r="K107" i="1"/>
  <c r="J107" i="1"/>
  <c r="Z106" i="1"/>
  <c r="K106" i="1"/>
  <c r="J106" i="1"/>
  <c r="Z105" i="1"/>
  <c r="K105" i="1"/>
  <c r="J105" i="1"/>
  <c r="Z104" i="1"/>
  <c r="K104" i="1"/>
  <c r="J104" i="1"/>
  <c r="Z103" i="1"/>
  <c r="K103" i="1"/>
  <c r="J103" i="1"/>
  <c r="Z102" i="1"/>
  <c r="K102" i="1"/>
  <c r="J102" i="1"/>
  <c r="Z101" i="1"/>
  <c r="K101" i="1"/>
  <c r="J101" i="1"/>
  <c r="Z100" i="1"/>
  <c r="K100" i="1"/>
  <c r="J100" i="1"/>
  <c r="Z99" i="1"/>
  <c r="K99" i="1"/>
  <c r="J99" i="1"/>
  <c r="Z98" i="1"/>
  <c r="K98" i="1"/>
  <c r="J98" i="1"/>
  <c r="Z97" i="1"/>
  <c r="K97" i="1"/>
  <c r="J97" i="1"/>
  <c r="Z96" i="1"/>
  <c r="K96" i="1"/>
  <c r="J96" i="1"/>
  <c r="Z95" i="1"/>
  <c r="K95" i="1"/>
  <c r="J95" i="1"/>
  <c r="Z94" i="1"/>
  <c r="K94" i="1"/>
  <c r="J94" i="1"/>
  <c r="Z93" i="1"/>
  <c r="K93" i="1"/>
  <c r="J93" i="1"/>
  <c r="Z92" i="1"/>
  <c r="K92" i="1"/>
  <c r="J92" i="1"/>
  <c r="Z91" i="1"/>
  <c r="K91" i="1"/>
  <c r="J91" i="1"/>
  <c r="Z90" i="1"/>
  <c r="K90" i="1"/>
  <c r="J90" i="1"/>
  <c r="Z89" i="1"/>
  <c r="K89" i="1"/>
  <c r="J89" i="1"/>
  <c r="Z88" i="1"/>
  <c r="K88" i="1"/>
  <c r="J88" i="1"/>
  <c r="Z87" i="1"/>
  <c r="K87" i="1"/>
  <c r="J87" i="1"/>
  <c r="Z86" i="1"/>
  <c r="K86" i="1"/>
  <c r="J86" i="1"/>
  <c r="Z85" i="1"/>
  <c r="K85" i="1"/>
  <c r="J85" i="1"/>
  <c r="Z84" i="1"/>
  <c r="K84" i="1"/>
  <c r="J84" i="1"/>
  <c r="Z83" i="1"/>
  <c r="K83" i="1"/>
  <c r="J83" i="1"/>
  <c r="Z82" i="1"/>
  <c r="K82" i="1"/>
  <c r="J82" i="1"/>
  <c r="Z81" i="1"/>
  <c r="K81" i="1"/>
  <c r="J81" i="1"/>
  <c r="Z80" i="1"/>
  <c r="K80" i="1"/>
  <c r="J80" i="1"/>
  <c r="Z79" i="1"/>
  <c r="K79" i="1"/>
  <c r="J79" i="1"/>
  <c r="Z78" i="1"/>
  <c r="K78" i="1"/>
  <c r="J78" i="1"/>
  <c r="Z77" i="1"/>
  <c r="K77" i="1"/>
  <c r="J77" i="1"/>
  <c r="Z76" i="1"/>
  <c r="K76" i="1"/>
  <c r="J76" i="1"/>
  <c r="Z75" i="1"/>
  <c r="K75" i="1"/>
  <c r="J75" i="1"/>
  <c r="Z74" i="1"/>
  <c r="K74" i="1"/>
  <c r="J74" i="1"/>
  <c r="Z73" i="1"/>
  <c r="K73" i="1"/>
  <c r="J73" i="1"/>
  <c r="Z72" i="1"/>
  <c r="K72" i="1"/>
  <c r="J72" i="1"/>
  <c r="Z71" i="1"/>
  <c r="K71" i="1"/>
  <c r="J71" i="1"/>
  <c r="Z70" i="1"/>
  <c r="K70" i="1"/>
  <c r="J70" i="1"/>
  <c r="Z69" i="1"/>
  <c r="K69" i="1"/>
  <c r="J69" i="1"/>
  <c r="Z68" i="1"/>
  <c r="K68" i="1"/>
  <c r="J68" i="1"/>
  <c r="Z67" i="1"/>
  <c r="K67" i="1"/>
  <c r="J67" i="1"/>
  <c r="Z66" i="1"/>
  <c r="K66" i="1"/>
  <c r="J66" i="1"/>
  <c r="Z65" i="1"/>
  <c r="K65" i="1"/>
  <c r="J65" i="1"/>
  <c r="Z64" i="1"/>
  <c r="K64" i="1"/>
  <c r="J64" i="1"/>
  <c r="Z63" i="1"/>
  <c r="K63" i="1"/>
  <c r="J63" i="1"/>
  <c r="Z62" i="1"/>
  <c r="K62" i="1"/>
  <c r="J62" i="1"/>
  <c r="Z61" i="1"/>
  <c r="K61" i="1"/>
  <c r="J61" i="1"/>
  <c r="Z60" i="1"/>
  <c r="K60" i="1"/>
  <c r="J60" i="1"/>
  <c r="Z59" i="1"/>
  <c r="K59" i="1"/>
  <c r="J59" i="1"/>
  <c r="Z58" i="1"/>
  <c r="K58" i="1"/>
  <c r="J58" i="1"/>
  <c r="Z57" i="1"/>
  <c r="K57" i="1"/>
  <c r="J57" i="1"/>
  <c r="Z56" i="1"/>
  <c r="K56" i="1"/>
  <c r="J56" i="1"/>
  <c r="Z55" i="1"/>
  <c r="K55" i="1"/>
  <c r="J55" i="1"/>
  <c r="Z54" i="1"/>
  <c r="K54" i="1"/>
  <c r="J54" i="1"/>
  <c r="Z53" i="1"/>
  <c r="K53" i="1"/>
  <c r="J53" i="1"/>
  <c r="AA52" i="1"/>
  <c r="Y52" i="1"/>
  <c r="AC52" i="1" s="1"/>
  <c r="H52" i="1"/>
  <c r="K52" i="1" s="1"/>
  <c r="Z51" i="1"/>
  <c r="Z52" i="1" s="1"/>
  <c r="K51" i="1"/>
  <c r="J51" i="1"/>
  <c r="AA50" i="1"/>
  <c r="Y50" i="1"/>
  <c r="AC50" i="1" s="1"/>
  <c r="H50" i="1"/>
  <c r="K50" i="1" s="1"/>
  <c r="Z49" i="1"/>
  <c r="Z50" i="1" s="1"/>
  <c r="K49" i="1"/>
  <c r="J49" i="1"/>
  <c r="AA48" i="1"/>
  <c r="Y48" i="1"/>
  <c r="AC48" i="1" s="1"/>
  <c r="H48" i="1"/>
  <c r="K48" i="1" s="1"/>
  <c r="Z47" i="1"/>
  <c r="K47" i="1"/>
  <c r="J47" i="1"/>
  <c r="Z46" i="1"/>
  <c r="K46" i="1"/>
  <c r="J46" i="1"/>
  <c r="Z45" i="1"/>
  <c r="K45" i="1"/>
  <c r="J45" i="1"/>
  <c r="Z44" i="1"/>
  <c r="K44" i="1"/>
  <c r="J44" i="1"/>
  <c r="Z43" i="1"/>
  <c r="K43" i="1"/>
  <c r="J43" i="1"/>
  <c r="AA42" i="1"/>
  <c r="Y42" i="1"/>
  <c r="AC42" i="1" s="1"/>
  <c r="H42" i="1"/>
  <c r="K42" i="1" s="1"/>
  <c r="Z41" i="1"/>
  <c r="K41" i="1"/>
  <c r="J41" i="1"/>
  <c r="Z40" i="1"/>
  <c r="K40" i="1"/>
  <c r="J40" i="1"/>
  <c r="Z39" i="1"/>
  <c r="K39" i="1"/>
  <c r="J39" i="1"/>
  <c r="Z38" i="1"/>
  <c r="K38" i="1"/>
  <c r="J38" i="1"/>
  <c r="Z37" i="1"/>
  <c r="K37" i="1"/>
  <c r="J37" i="1"/>
  <c r="Z36" i="1"/>
  <c r="K36" i="1"/>
  <c r="J36" i="1"/>
  <c r="AA35" i="1"/>
  <c r="Y35" i="1"/>
  <c r="AC35" i="1" s="1"/>
  <c r="H35" i="1"/>
  <c r="K35" i="1" s="1"/>
  <c r="Z34" i="1"/>
  <c r="Z35" i="1" s="1"/>
  <c r="K34" i="1"/>
  <c r="J34" i="1"/>
  <c r="AA33" i="1"/>
  <c r="Y33" i="1"/>
  <c r="AC33" i="1" s="1"/>
  <c r="H33" i="1"/>
  <c r="J33" i="1" s="1"/>
  <c r="Z32" i="1"/>
  <c r="K32" i="1"/>
  <c r="J32" i="1"/>
  <c r="Z31" i="1"/>
  <c r="K31" i="1"/>
  <c r="J31" i="1"/>
  <c r="Z30" i="1"/>
  <c r="K30" i="1"/>
  <c r="J30" i="1"/>
  <c r="Z29" i="1"/>
  <c r="K29" i="1"/>
  <c r="J29" i="1"/>
  <c r="Z28" i="1"/>
  <c r="K28" i="1"/>
  <c r="J28" i="1"/>
  <c r="Z27" i="1"/>
  <c r="K27" i="1"/>
  <c r="J27" i="1"/>
  <c r="Z26" i="1"/>
  <c r="K26" i="1"/>
  <c r="J26" i="1"/>
  <c r="Z25" i="1"/>
  <c r="K25" i="1"/>
  <c r="J25" i="1"/>
  <c r="Z24" i="1"/>
  <c r="K24" i="1"/>
  <c r="J24" i="1"/>
  <c r="Z23" i="1"/>
  <c r="K23" i="1"/>
  <c r="J23" i="1"/>
  <c r="Z22" i="1"/>
  <c r="K22" i="1"/>
  <c r="J22" i="1"/>
  <c r="Z21" i="1"/>
  <c r="K21" i="1"/>
  <c r="J21" i="1"/>
  <c r="AA20" i="1"/>
  <c r="Y20" i="1"/>
  <c r="AC20" i="1" s="1"/>
  <c r="H20" i="1"/>
  <c r="K20" i="1" s="1"/>
  <c r="Z19" i="1"/>
  <c r="K19" i="1"/>
  <c r="J19" i="1"/>
  <c r="Z18" i="1"/>
  <c r="K18" i="1"/>
  <c r="J18" i="1"/>
  <c r="AA17" i="1"/>
  <c r="Y17" i="1"/>
  <c r="AC17" i="1" s="1"/>
  <c r="H17" i="1"/>
  <c r="K17" i="1" s="1"/>
  <c r="Z16" i="1"/>
  <c r="K16" i="1"/>
  <c r="J16" i="1"/>
  <c r="Z15" i="1"/>
  <c r="K15" i="1"/>
  <c r="J15" i="1"/>
  <c r="Z14" i="1"/>
  <c r="K14" i="1"/>
  <c r="J14" i="1"/>
  <c r="AA13" i="1"/>
  <c r="Y13" i="1"/>
  <c r="AC13" i="1" s="1"/>
  <c r="H13" i="1"/>
  <c r="K13" i="1" s="1"/>
  <c r="Z12" i="1"/>
  <c r="K12" i="1"/>
  <c r="J12" i="1"/>
  <c r="Z11" i="1"/>
  <c r="K11" i="1"/>
  <c r="J11" i="1"/>
  <c r="Z10" i="1"/>
  <c r="K10" i="1"/>
  <c r="J10" i="1"/>
  <c r="Z9" i="1"/>
  <c r="K9" i="1"/>
  <c r="J9" i="1"/>
  <c r="Z8" i="1"/>
  <c r="K8" i="1"/>
  <c r="J8" i="1"/>
  <c r="AA7" i="1"/>
  <c r="Y7" i="1"/>
  <c r="AC7" i="1" s="1"/>
  <c r="H7" i="1"/>
  <c r="K7" i="1" s="1"/>
  <c r="Z6" i="1"/>
  <c r="Z5" i="1"/>
  <c r="Z4" i="1"/>
  <c r="Z3" i="1"/>
  <c r="Q1" i="1"/>
  <c r="R1" i="1" s="1"/>
  <c r="S1" i="1" s="1"/>
  <c r="T1" i="1" s="1"/>
  <c r="U1" i="1" s="1"/>
  <c r="V1" i="1" s="1"/>
  <c r="W1" i="1" s="1"/>
  <c r="X1" i="1" s="1"/>
  <c r="N1" i="1"/>
  <c r="O1" i="1" s="1"/>
  <c r="P1" i="1" s="1"/>
  <c r="K238" i="1" l="1"/>
  <c r="K236" i="1"/>
  <c r="J169" i="1"/>
  <c r="J48" i="1"/>
  <c r="J50" i="1"/>
  <c r="J17" i="1"/>
  <c r="J20" i="1"/>
  <c r="J151" i="1"/>
  <c r="Z190" i="1"/>
  <c r="K213" i="1"/>
  <c r="J218" i="1"/>
  <c r="J220" i="1"/>
  <c r="J232" i="1"/>
  <c r="Z115" i="1"/>
  <c r="Z142" i="1"/>
  <c r="J156" i="1"/>
  <c r="Z165" i="1"/>
  <c r="Z205" i="1"/>
  <c r="Z209" i="1"/>
  <c r="K209" i="1"/>
  <c r="K211" i="1"/>
  <c r="Z216" i="1"/>
  <c r="K144" i="1"/>
  <c r="Z42" i="1"/>
  <c r="Z48" i="1"/>
  <c r="J52" i="1"/>
  <c r="J13" i="1"/>
  <c r="Z20" i="1"/>
  <c r="Z33" i="1"/>
  <c r="K33" i="1"/>
  <c r="J35" i="1"/>
  <c r="J42" i="1"/>
  <c r="J153" i="1"/>
  <c r="J158" i="1"/>
  <c r="Z198" i="1"/>
  <c r="K201" i="1"/>
  <c r="J216" i="1"/>
  <c r="J234" i="1"/>
  <c r="Z290" i="1"/>
  <c r="Z13" i="1"/>
  <c r="Z7" i="1"/>
  <c r="Z133" i="1"/>
  <c r="Z224" i="1"/>
  <c r="Z228" i="1"/>
  <c r="Z245" i="1"/>
  <c r="Z201" i="1"/>
  <c r="AA292" i="1"/>
  <c r="J7" i="1"/>
  <c r="Z17" i="1"/>
  <c r="K115" i="1"/>
  <c r="K133" i="1"/>
  <c r="K135" i="1"/>
  <c r="K137" i="1"/>
  <c r="K142" i="1"/>
  <c r="Z151" i="1"/>
  <c r="Z156" i="1"/>
  <c r="J167" i="1"/>
  <c r="J171" i="1"/>
  <c r="Y292" i="1"/>
  <c r="K190" i="1"/>
  <c r="J190" i="1"/>
  <c r="K192" i="1"/>
  <c r="J192" i="1"/>
  <c r="J165" i="1"/>
  <c r="J198" i="1"/>
  <c r="K205" i="1"/>
  <c r="J224" i="1"/>
  <c r="K245" i="1"/>
  <c r="Z292" i="1" l="1"/>
  <c r="Z294" i="1" s="1"/>
  <c r="Y288" i="1" s="1"/>
  <c r="AC288" i="1" s="1"/>
  <c r="Y127" i="1"/>
  <c r="AC127" i="1" s="1"/>
  <c r="Y109" i="1"/>
  <c r="AC109" i="1" s="1"/>
  <c r="Y81" i="1"/>
  <c r="AC81" i="1" s="1"/>
  <c r="Y77" i="1"/>
  <c r="AC77" i="1" s="1"/>
  <c r="Y61" i="1"/>
  <c r="AC61" i="1" s="1"/>
  <c r="Y57" i="1"/>
  <c r="AC57" i="1" s="1"/>
  <c r="Y130" i="1"/>
  <c r="AC130" i="1" s="1"/>
  <c r="Y126" i="1"/>
  <c r="AC126" i="1" s="1"/>
  <c r="Y112" i="1"/>
  <c r="AC112" i="1" s="1"/>
  <c r="Y108" i="1"/>
  <c r="AC108" i="1" s="1"/>
  <c r="Y96" i="1"/>
  <c r="AC96" i="1" s="1"/>
  <c r="Y92" i="1"/>
  <c r="AC92" i="1" s="1"/>
  <c r="Y88" i="1"/>
  <c r="AC88" i="1" s="1"/>
  <c r="Y84" i="1"/>
  <c r="AC84" i="1" s="1"/>
  <c r="Y80" i="1"/>
  <c r="AC80" i="1" s="1"/>
  <c r="Y76" i="1"/>
  <c r="AC76" i="1" s="1"/>
  <c r="Y72" i="1"/>
  <c r="AC72" i="1" s="1"/>
  <c r="Y68" i="1"/>
  <c r="AC68" i="1" s="1"/>
  <c r="Y64" i="1"/>
  <c r="AC64" i="1" s="1"/>
  <c r="Y60" i="1"/>
  <c r="AC60" i="1" s="1"/>
  <c r="Y56" i="1"/>
  <c r="AC56" i="1" s="1"/>
  <c r="Y46" i="1"/>
  <c r="AC46" i="1" s="1"/>
  <c r="Y40" i="1"/>
  <c r="AC40" i="1" s="1"/>
  <c r="Y36" i="1"/>
  <c r="AC36" i="1" s="1"/>
  <c r="Y34" i="1"/>
  <c r="AC34" i="1" s="1"/>
  <c r="Y32" i="1"/>
  <c r="AC32" i="1" s="1"/>
  <c r="Y28" i="1"/>
  <c r="AC28" i="1" s="1"/>
  <c r="Y24" i="1"/>
  <c r="AC24" i="1" s="1"/>
  <c r="Y18" i="1"/>
  <c r="AC18" i="1" s="1"/>
  <c r="Y16" i="1"/>
  <c r="AC16" i="1" s="1"/>
  <c r="Y10" i="1"/>
  <c r="AC10" i="1" s="1"/>
  <c r="Y4" i="1"/>
  <c r="AC4" i="1" s="1"/>
  <c r="Y164" i="1"/>
  <c r="AC164" i="1" s="1"/>
  <c r="Y163" i="1"/>
  <c r="AC163" i="1" s="1"/>
  <c r="Y160" i="1"/>
  <c r="AC160" i="1" s="1"/>
  <c r="Y159" i="1"/>
  <c r="AC159" i="1" s="1"/>
  <c r="Y155" i="1"/>
  <c r="AC155" i="1" s="1"/>
  <c r="Y148" i="1"/>
  <c r="AC148" i="1" s="1"/>
  <c r="Y147" i="1"/>
  <c r="AC147" i="1" s="1"/>
  <c r="Y140" i="1"/>
  <c r="AC140" i="1" s="1"/>
  <c r="Y139" i="1"/>
  <c r="AC139" i="1" s="1"/>
  <c r="Y129" i="1"/>
  <c r="AC129" i="1" s="1"/>
  <c r="Y125" i="1"/>
  <c r="AC125" i="1" s="1"/>
  <c r="Y121" i="1"/>
  <c r="AC121" i="1" s="1"/>
  <c r="Y117" i="1"/>
  <c r="AC117" i="1" s="1"/>
  <c r="Y111" i="1"/>
  <c r="AC111" i="1" s="1"/>
  <c r="Y107" i="1"/>
  <c r="AC107" i="1" s="1"/>
  <c r="Y103" i="1"/>
  <c r="AC103" i="1" s="1"/>
  <c r="Y99" i="1"/>
  <c r="AC99" i="1" s="1"/>
  <c r="Y95" i="1"/>
  <c r="AC95" i="1" s="1"/>
  <c r="Y91" i="1"/>
  <c r="AC91" i="1" s="1"/>
  <c r="Y87" i="1"/>
  <c r="AC87" i="1" s="1"/>
  <c r="Y83" i="1"/>
  <c r="AC83" i="1" s="1"/>
  <c r="Y79" i="1"/>
  <c r="AC79" i="1" s="1"/>
  <c r="Y75" i="1"/>
  <c r="AC75" i="1" s="1"/>
  <c r="Y71" i="1"/>
  <c r="AC71" i="1" s="1"/>
  <c r="Y67" i="1"/>
  <c r="AC67" i="1" s="1"/>
  <c r="Y63" i="1"/>
  <c r="AC63" i="1" s="1"/>
  <c r="Y59" i="1"/>
  <c r="AC59" i="1" s="1"/>
  <c r="Y55" i="1"/>
  <c r="AC55" i="1" s="1"/>
  <c r="Y45" i="1"/>
  <c r="AC45" i="1" s="1"/>
  <c r="Y39" i="1"/>
  <c r="AC39" i="1" s="1"/>
  <c r="Y31" i="1"/>
  <c r="AC31" i="1" s="1"/>
  <c r="Y27" i="1"/>
  <c r="AC27" i="1" s="1"/>
  <c r="Y23" i="1"/>
  <c r="AC23" i="1" s="1"/>
  <c r="Y15" i="1"/>
  <c r="AC15" i="1" s="1"/>
  <c r="Y9" i="1"/>
  <c r="AC9" i="1" s="1"/>
  <c r="Y5" i="1"/>
  <c r="AC5" i="1" s="1"/>
  <c r="Y22" i="1"/>
  <c r="AC22" i="1" s="1"/>
  <c r="Y49" i="1"/>
  <c r="AC49" i="1" s="1"/>
  <c r="Y51" i="1"/>
  <c r="AC51" i="1" s="1"/>
  <c r="Y47" i="1"/>
  <c r="AC47" i="1" s="1"/>
  <c r="Y41" i="1"/>
  <c r="AC41" i="1" s="1"/>
  <c r="Y25" i="1"/>
  <c r="AC25" i="1" s="1"/>
  <c r="Y19" i="1"/>
  <c r="AC19" i="1" s="1"/>
  <c r="Y14" i="1"/>
  <c r="AC14" i="1" s="1"/>
  <c r="Y3" i="1"/>
  <c r="AC3" i="1" s="1"/>
  <c r="Y12" i="1"/>
  <c r="AC12" i="1" s="1"/>
  <c r="Y11" i="1"/>
  <c r="AC11" i="1" s="1"/>
  <c r="Y8" i="1"/>
  <c r="AC8" i="1" s="1"/>
  <c r="Y43" i="1"/>
  <c r="AC43" i="1" s="1"/>
  <c r="Y37" i="1"/>
  <c r="AC37" i="1" s="1"/>
  <c r="Y29" i="1"/>
  <c r="AC29" i="1" s="1"/>
  <c r="Y21" i="1"/>
  <c r="AC21" i="1" s="1"/>
  <c r="Y6" i="1"/>
  <c r="AC6" i="1" s="1"/>
  <c r="Y295" i="1"/>
  <c r="AC292" i="1"/>
  <c r="Y100" i="1" l="1"/>
  <c r="AC100" i="1" s="1"/>
  <c r="Y118" i="1"/>
  <c r="AC118" i="1" s="1"/>
  <c r="Y166" i="1"/>
  <c r="AC166" i="1" s="1"/>
  <c r="Y65" i="1"/>
  <c r="AC65" i="1" s="1"/>
  <c r="Y93" i="1"/>
  <c r="AC93" i="1" s="1"/>
  <c r="Y26" i="1"/>
  <c r="AC26" i="1" s="1"/>
  <c r="Y104" i="1"/>
  <c r="AC104" i="1" s="1"/>
  <c r="Y122" i="1"/>
  <c r="AC122" i="1" s="1"/>
  <c r="Y170" i="1"/>
  <c r="AC170" i="1" s="1"/>
  <c r="Y73" i="1"/>
  <c r="AC73" i="1" s="1"/>
  <c r="Y97" i="1"/>
  <c r="AC97" i="1" s="1"/>
  <c r="Y38" i="1"/>
  <c r="AC38" i="1" s="1"/>
  <c r="Y89" i="1"/>
  <c r="AC89" i="1" s="1"/>
  <c r="Y119" i="1"/>
  <c r="AC119" i="1" s="1"/>
  <c r="Y110" i="1"/>
  <c r="AC110" i="1" s="1"/>
  <c r="Y53" i="1"/>
  <c r="AC53" i="1" s="1"/>
  <c r="Y69" i="1"/>
  <c r="AC69" i="1" s="1"/>
  <c r="Y85" i="1"/>
  <c r="AC85" i="1" s="1"/>
  <c r="Y101" i="1"/>
  <c r="AC101" i="1" s="1"/>
  <c r="Y157" i="1"/>
  <c r="AC157" i="1" s="1"/>
  <c r="Y150" i="1"/>
  <c r="AC150" i="1" s="1"/>
  <c r="Y62" i="1"/>
  <c r="AC62" i="1" s="1"/>
  <c r="Y136" i="1"/>
  <c r="AC136" i="1" s="1"/>
  <c r="Y242" i="1"/>
  <c r="AC242" i="1" s="1"/>
  <c r="Y70" i="1"/>
  <c r="AC70" i="1" s="1"/>
  <c r="Y187" i="1"/>
  <c r="AC187" i="1" s="1"/>
  <c r="Y221" i="1"/>
  <c r="AC221" i="1" s="1"/>
  <c r="Y78" i="1"/>
  <c r="AC78" i="1" s="1"/>
  <c r="Y207" i="1"/>
  <c r="AC207" i="1" s="1"/>
  <c r="Y277" i="1"/>
  <c r="AC277" i="1" s="1"/>
  <c r="Y54" i="1"/>
  <c r="AC54" i="1" s="1"/>
  <c r="Y86" i="1"/>
  <c r="AC86" i="1" s="1"/>
  <c r="Y116" i="1"/>
  <c r="AC116" i="1" s="1"/>
  <c r="Y168" i="1"/>
  <c r="AC168" i="1" s="1"/>
  <c r="Y145" i="1"/>
  <c r="AC145" i="1" s="1"/>
  <c r="Y247" i="1"/>
  <c r="AC247" i="1" s="1"/>
  <c r="Y174" i="1"/>
  <c r="AC174" i="1" s="1"/>
  <c r="Y258" i="1"/>
  <c r="AC258" i="1" s="1"/>
  <c r="Y233" i="1"/>
  <c r="AC233" i="1" s="1"/>
  <c r="Y196" i="1"/>
  <c r="AC196" i="1" s="1"/>
  <c r="Y94" i="1"/>
  <c r="AC94" i="1" s="1"/>
  <c r="Y124" i="1"/>
  <c r="AC124" i="1" s="1"/>
  <c r="Y175" i="1"/>
  <c r="AC175" i="1" s="1"/>
  <c r="Y177" i="1"/>
  <c r="AC177" i="1" s="1"/>
  <c r="Y263" i="1"/>
  <c r="AC263" i="1" s="1"/>
  <c r="Y194" i="1"/>
  <c r="AC194" i="1" s="1"/>
  <c r="Y274" i="1"/>
  <c r="AC274" i="1" s="1"/>
  <c r="Y243" i="1"/>
  <c r="AC243" i="1" s="1"/>
  <c r="Y244" i="1"/>
  <c r="AC244" i="1" s="1"/>
  <c r="Y102" i="1"/>
  <c r="AC102" i="1" s="1"/>
  <c r="Y132" i="1"/>
  <c r="AC132" i="1" s="1"/>
  <c r="Y179" i="1"/>
  <c r="AC179" i="1" s="1"/>
  <c r="Y191" i="1"/>
  <c r="AC191" i="1" s="1"/>
  <c r="Y279" i="1"/>
  <c r="AC279" i="1" s="1"/>
  <c r="Y210" i="1"/>
  <c r="AC210" i="1" s="1"/>
  <c r="Y203" i="1"/>
  <c r="AC203" i="1" s="1"/>
  <c r="Y261" i="1"/>
  <c r="AC261" i="1" s="1"/>
  <c r="Y264" i="1"/>
  <c r="AC264" i="1" s="1"/>
  <c r="Y113" i="1"/>
  <c r="AC113" i="1" s="1"/>
  <c r="Y131" i="1"/>
  <c r="AC131" i="1" s="1"/>
  <c r="Y30" i="1"/>
  <c r="AC30" i="1" s="1"/>
  <c r="Y58" i="1"/>
  <c r="AC58" i="1" s="1"/>
  <c r="Y74" i="1"/>
  <c r="AC74" i="1" s="1"/>
  <c r="Y90" i="1"/>
  <c r="AC90" i="1" s="1"/>
  <c r="Y106" i="1"/>
  <c r="AC106" i="1" s="1"/>
  <c r="Y120" i="1"/>
  <c r="AC120" i="1" s="1"/>
  <c r="Y134" i="1"/>
  <c r="AC134" i="1" s="1"/>
  <c r="Y172" i="1"/>
  <c r="AC172" i="1" s="1"/>
  <c r="Y180" i="1"/>
  <c r="AC180" i="1" s="1"/>
  <c r="Y188" i="1"/>
  <c r="AC188" i="1" s="1"/>
  <c r="Y149" i="1"/>
  <c r="AC149" i="1" s="1"/>
  <c r="Y181" i="1"/>
  <c r="AC181" i="1" s="1"/>
  <c r="Y193" i="1"/>
  <c r="AC193" i="1" s="1"/>
  <c r="Y223" i="1"/>
  <c r="AC223" i="1" s="1"/>
  <c r="Y251" i="1"/>
  <c r="AC251" i="1" s="1"/>
  <c r="Y267" i="1"/>
  <c r="AC267" i="1" s="1"/>
  <c r="Y283" i="1"/>
  <c r="AC283" i="1" s="1"/>
  <c r="Y152" i="1"/>
  <c r="AC152" i="1" s="1"/>
  <c r="Y178" i="1"/>
  <c r="AC178" i="1" s="1"/>
  <c r="Y200" i="1"/>
  <c r="AC200" i="1" s="1"/>
  <c r="Y212" i="1"/>
  <c r="AC212" i="1" s="1"/>
  <c r="Y246" i="1"/>
  <c r="AC246" i="1" s="1"/>
  <c r="Y262" i="1"/>
  <c r="AC262" i="1" s="1"/>
  <c r="Y278" i="1"/>
  <c r="AC278" i="1" s="1"/>
  <c r="Y215" i="1"/>
  <c r="AC215" i="1" s="1"/>
  <c r="Y227" i="1"/>
  <c r="AC227" i="1" s="1"/>
  <c r="Y235" i="1"/>
  <c r="AC235" i="1" s="1"/>
  <c r="Y249" i="1"/>
  <c r="AC249" i="1" s="1"/>
  <c r="Y265" i="1"/>
  <c r="AC265" i="1" s="1"/>
  <c r="Y281" i="1"/>
  <c r="AC281" i="1" s="1"/>
  <c r="Y204" i="1"/>
  <c r="AC204" i="1" s="1"/>
  <c r="Y248" i="1"/>
  <c r="AC248" i="1" s="1"/>
  <c r="Y272" i="1"/>
  <c r="AC272" i="1" s="1"/>
  <c r="Y183" i="1"/>
  <c r="AC183" i="1" s="1"/>
  <c r="Y141" i="1"/>
  <c r="AC141" i="1" s="1"/>
  <c r="Y161" i="1"/>
  <c r="AC161" i="1" s="1"/>
  <c r="Y185" i="1"/>
  <c r="AC185" i="1" s="1"/>
  <c r="Y197" i="1"/>
  <c r="AC197" i="1" s="1"/>
  <c r="Y225" i="1"/>
  <c r="AC225" i="1" s="1"/>
  <c r="Y255" i="1"/>
  <c r="AC255" i="1" s="1"/>
  <c r="Y271" i="1"/>
  <c r="AC271" i="1" s="1"/>
  <c r="Y287" i="1"/>
  <c r="AC287" i="1" s="1"/>
  <c r="Y154" i="1"/>
  <c r="AC154" i="1" s="1"/>
  <c r="Y182" i="1"/>
  <c r="AC182" i="1" s="1"/>
  <c r="Y202" i="1"/>
  <c r="AC202" i="1" s="1"/>
  <c r="Y214" i="1"/>
  <c r="AC214" i="1" s="1"/>
  <c r="Y250" i="1"/>
  <c r="AC250" i="1" s="1"/>
  <c r="Y266" i="1"/>
  <c r="AC266" i="1" s="1"/>
  <c r="Y282" i="1"/>
  <c r="AC282" i="1" s="1"/>
  <c r="Y217" i="1"/>
  <c r="AC217" i="1" s="1"/>
  <c r="Y229" i="1"/>
  <c r="AC229" i="1" s="1"/>
  <c r="Y237" i="1"/>
  <c r="AC237" i="1" s="1"/>
  <c r="Y253" i="1"/>
  <c r="AC253" i="1" s="1"/>
  <c r="Y269" i="1"/>
  <c r="AC269" i="1" s="1"/>
  <c r="Y285" i="1"/>
  <c r="AC285" i="1" s="1"/>
  <c r="Y206" i="1"/>
  <c r="AC206" i="1" s="1"/>
  <c r="Y256" i="1"/>
  <c r="AC256" i="1" s="1"/>
  <c r="Y276" i="1"/>
  <c r="AC276" i="1" s="1"/>
  <c r="Y105" i="1"/>
  <c r="AC105" i="1" s="1"/>
  <c r="Y123" i="1"/>
  <c r="AC123" i="1" s="1"/>
  <c r="Y195" i="1"/>
  <c r="AC195" i="1" s="1"/>
  <c r="Y44" i="1"/>
  <c r="AC44" i="1" s="1"/>
  <c r="Y66" i="1"/>
  <c r="AC66" i="1" s="1"/>
  <c r="Y82" i="1"/>
  <c r="AC82" i="1" s="1"/>
  <c r="Y98" i="1"/>
  <c r="AC98" i="1" s="1"/>
  <c r="Y114" i="1"/>
  <c r="AC114" i="1" s="1"/>
  <c r="Y128" i="1"/>
  <c r="AC128" i="1" s="1"/>
  <c r="Y138" i="1"/>
  <c r="AC138" i="1" s="1"/>
  <c r="Y176" i="1"/>
  <c r="AC176" i="1" s="1"/>
  <c r="Y184" i="1"/>
  <c r="AC184" i="1" s="1"/>
  <c r="Y143" i="1"/>
  <c r="AC143" i="1" s="1"/>
  <c r="Y173" i="1"/>
  <c r="AC173" i="1" s="1"/>
  <c r="Y189" i="1"/>
  <c r="AC189" i="1" s="1"/>
  <c r="Y199" i="1"/>
  <c r="AC199" i="1" s="1"/>
  <c r="Y241" i="1"/>
  <c r="AC241" i="1" s="1"/>
  <c r="Y259" i="1"/>
  <c r="AC259" i="1" s="1"/>
  <c r="Y275" i="1"/>
  <c r="AC275" i="1" s="1"/>
  <c r="Y146" i="1"/>
  <c r="AC146" i="1" s="1"/>
  <c r="Y162" i="1"/>
  <c r="AC162" i="1" s="1"/>
  <c r="Y186" i="1"/>
  <c r="AC186" i="1" s="1"/>
  <c r="Y208" i="1"/>
  <c r="AC208" i="1" s="1"/>
  <c r="Y226" i="1"/>
  <c r="AC226" i="1" s="1"/>
  <c r="Y254" i="1"/>
  <c r="AC254" i="1" s="1"/>
  <c r="Y270" i="1"/>
  <c r="AC270" i="1" s="1"/>
  <c r="Y286" i="1"/>
  <c r="AC286" i="1" s="1"/>
  <c r="Y219" i="1"/>
  <c r="AC219" i="1" s="1"/>
  <c r="Y231" i="1"/>
  <c r="AC231" i="1" s="1"/>
  <c r="Y239" i="1"/>
  <c r="AC239" i="1" s="1"/>
  <c r="Y257" i="1"/>
  <c r="AC257" i="1" s="1"/>
  <c r="Y273" i="1"/>
  <c r="AC273" i="1" s="1"/>
  <c r="Y289" i="1"/>
  <c r="AC289" i="1" s="1"/>
  <c r="Y240" i="1"/>
  <c r="AC240" i="1" s="1"/>
  <c r="Y260" i="1"/>
  <c r="AC260" i="1" s="1"/>
  <c r="Y280" i="1"/>
  <c r="AC280" i="1" s="1"/>
  <c r="Y222" i="1"/>
  <c r="AC222" i="1" s="1"/>
  <c r="Y252" i="1"/>
  <c r="AC252" i="1" s="1"/>
  <c r="Y268" i="1"/>
  <c r="AC268" i="1" s="1"/>
  <c r="Y284" i="1"/>
  <c r="AC284" i="1" s="1"/>
</calcChain>
</file>

<file path=xl/comments1.xml><?xml version="1.0" encoding="utf-8"?>
<comments xmlns="http://schemas.openxmlformats.org/spreadsheetml/2006/main">
  <authors>
    <author>Oberg, Aaron</author>
  </authors>
  <commentList>
    <comment ref="AA2" authorId="0" shapeId="0">
      <text>
        <r>
          <rPr>
            <b/>
            <sz val="9"/>
            <color indexed="81"/>
            <rFont val="Tahoma"/>
            <family val="2"/>
          </rPr>
          <t>Oberg, Aaron:</t>
        </r>
        <r>
          <rPr>
            <sz val="9"/>
            <color indexed="81"/>
            <rFont val="Tahoma"/>
            <family val="2"/>
          </rPr>
          <t xml:space="preserve">
Update with October Count once final in January or February</t>
        </r>
      </text>
    </comment>
  </commentList>
</comments>
</file>

<file path=xl/sharedStrings.xml><?xml version="1.0" encoding="utf-8"?>
<sst xmlns="http://schemas.openxmlformats.org/spreadsheetml/2006/main" count="2113" uniqueCount="687">
  <si>
    <t>COUNTY</t>
  </si>
  <si>
    <t>DISTRICT CODE</t>
  </si>
  <si>
    <t>DISTRICT / CHARTER INSTITUTE</t>
  </si>
  <si>
    <t>SCHOOL CODE</t>
  </si>
  <si>
    <t>CHARTER SCHOOL</t>
  </si>
  <si>
    <t>DISTRICT
OWNED</t>
  </si>
  <si>
    <t xml:space="preserve">County </t>
  </si>
  <si>
    <t>Dist. Number</t>
  </si>
  <si>
    <t>District Name</t>
  </si>
  <si>
    <t>Vendor/Customer #</t>
  </si>
  <si>
    <t>Address ID</t>
  </si>
  <si>
    <t>Invoice #</t>
  </si>
  <si>
    <t>Jul-2019
paid</t>
  </si>
  <si>
    <t>Aug-2019
paid</t>
  </si>
  <si>
    <t>Sept-2019
paid</t>
  </si>
  <si>
    <t>Oct-2019
paid</t>
  </si>
  <si>
    <t>Nov-2019
paid</t>
  </si>
  <si>
    <t>Dec-2019
paid</t>
  </si>
  <si>
    <t>Jan-2020
paid</t>
  </si>
  <si>
    <t>Feb-2020
paid</t>
  </si>
  <si>
    <t>Mar-2020
paid</t>
  </si>
  <si>
    <t>Apr-2020
paid</t>
  </si>
  <si>
    <t>TOTAL</t>
  </si>
  <si>
    <t>FTE USED IN FUNDING</t>
  </si>
  <si>
    <t>FINAL FTE FY2019-20</t>
  </si>
  <si>
    <t>Balance</t>
  </si>
  <si>
    <t>Comment</t>
  </si>
  <si>
    <t>0020</t>
  </si>
  <si>
    <t>ADAMS 12 FIVE STAR SCHOOLS</t>
  </si>
  <si>
    <t>4699</t>
  </si>
  <si>
    <t>NEW AMERICA SCHOOL - THORNTON</t>
  </si>
  <si>
    <t>NO</t>
  </si>
  <si>
    <t>ADAMS</t>
  </si>
  <si>
    <t>6802</t>
  </si>
  <si>
    <t>PROSPECT RIDGE ACADEMY</t>
  </si>
  <si>
    <t>1519</t>
  </si>
  <si>
    <t>STARGATE CHARTER SCHOOL</t>
  </si>
  <si>
    <t>9431</t>
  </si>
  <si>
    <t>WESTGATE COMMUNITY SCHOOL</t>
  </si>
  <si>
    <t>DISTRICT</t>
  </si>
  <si>
    <t>DISTRICT TOTAL</t>
  </si>
  <si>
    <t>NORTHGLENN-THORNTON</t>
  </si>
  <si>
    <t>Final October 2019 FTE Counts adjusted in Feb 2020</t>
  </si>
  <si>
    <t>0040</t>
  </si>
  <si>
    <t>SCHOOL DISTRICT 27J</t>
  </si>
  <si>
    <t>0700</t>
  </si>
  <si>
    <t>BELLE CREEK CHARTER SCHOOL</t>
  </si>
  <si>
    <t>1052</t>
  </si>
  <si>
    <t>BROMLEY EAST CHARTER SCHOOL</t>
  </si>
  <si>
    <t>2399</t>
  </si>
  <si>
    <t>EAGLE RIDGE ACADEMY</t>
  </si>
  <si>
    <t>2945</t>
  </si>
  <si>
    <t xml:space="preserve">FOUNDATIONS ACADEMY </t>
  </si>
  <si>
    <t>4950</t>
  </si>
  <si>
    <t>LANDMARK CHARTER ACADEMY AT REUNION</t>
  </si>
  <si>
    <t>BRIGHTON</t>
  </si>
  <si>
    <t>ARAPAHOE</t>
  </si>
  <si>
    <t>0130</t>
  </si>
  <si>
    <t>CHERRY CREEK 5</t>
  </si>
  <si>
    <t>1571</t>
  </si>
  <si>
    <t>CHERRY CREEK CHARTER ACADEMY</t>
  </si>
  <si>
    <t>0188</t>
  </si>
  <si>
    <t>COLORADO SKIES ACADEMY</t>
  </si>
  <si>
    <t>Added School with Updated FTE count for Oct 2019</t>
  </si>
  <si>
    <t>4189</t>
  </si>
  <si>
    <t>HERITAGE HEIGHTS ACADEMY</t>
  </si>
  <si>
    <t>CHERRY CREEK</t>
  </si>
  <si>
    <t>0140</t>
  </si>
  <si>
    <t>LITTLETON 6</t>
  </si>
  <si>
    <t>5229</t>
  </si>
  <si>
    <t>LITTLETON ACADEMY</t>
  </si>
  <si>
    <t>5233</t>
  </si>
  <si>
    <t>LITTLETON PREP CHARTER SCHOOL</t>
  </si>
  <si>
    <t>LITTLETON</t>
  </si>
  <si>
    <t>0180</t>
  </si>
  <si>
    <t>ADAMS-ARAPAHOE 28J</t>
  </si>
  <si>
    <t>0126</t>
  </si>
  <si>
    <t>ACADEMY OF ADVANCED LEARNING</t>
  </si>
  <si>
    <t>0458</t>
  </si>
  <si>
    <t>AURORA ACADEMY CHARTER SCHOOL</t>
  </si>
  <si>
    <t>0122</t>
  </si>
  <si>
    <t>AURORA COMMUNITY SCHOOL</t>
  </si>
  <si>
    <t>0213</t>
  </si>
  <si>
    <t>AXL ACADEMY</t>
  </si>
  <si>
    <t>0127</t>
  </si>
  <si>
    <t>DSST: AURORA SCIENCE AND TECH</t>
  </si>
  <si>
    <t>YES</t>
  </si>
  <si>
    <t>Change to Yes, in a district owned facility</t>
  </si>
  <si>
    <t>2654</t>
  </si>
  <si>
    <t>EMPOWER COMMUNITY HS</t>
  </si>
  <si>
    <t>3471</t>
  </si>
  <si>
    <t>GLOBAL VILLAGE ACADEMY - AURORA</t>
  </si>
  <si>
    <t>5298</t>
  </si>
  <si>
    <t>LOTUS SCHOOL FOR EXCELLENCE</t>
  </si>
  <si>
    <t>7233</t>
  </si>
  <si>
    <t>ROCKY MOUNTAIN PREP - FLETCHER CAMPUS</t>
  </si>
  <si>
    <t>9189</t>
  </si>
  <si>
    <t>VANGUARD CLASSICAL SCHOOL EAST</t>
  </si>
  <si>
    <t>9056</t>
  </si>
  <si>
    <t>VANGUARD CLASSICAL SCHOOL WEST</t>
  </si>
  <si>
    <t>9053</t>
  </si>
  <si>
    <t>VEGA COLLEGIATE ACADEMY CHARTER SCHOOL</t>
  </si>
  <si>
    <t>ADAMS-ARAPAHOE</t>
  </si>
  <si>
    <t>ARCHULETA</t>
  </si>
  <si>
    <t>0220</t>
  </si>
  <si>
    <t>ARCHULETA SCHOOL DISTRICT 50 JT</t>
  </si>
  <si>
    <t>6679</t>
  </si>
  <si>
    <t>PAGOSA PEAK OPEN SCHOOL</t>
  </si>
  <si>
    <t xml:space="preserve">ARCHULETA </t>
  </si>
  <si>
    <t>ARCHULETA COUNTY</t>
  </si>
  <si>
    <t>BOULDER</t>
  </si>
  <si>
    <t>0470</t>
  </si>
  <si>
    <t>ST VRAIN VALLEY RE 1J</t>
  </si>
  <si>
    <t>0071</t>
  </si>
  <si>
    <t>ASPEN RIDGE PREPARATORY SCHOOL</t>
  </si>
  <si>
    <t>1284</t>
  </si>
  <si>
    <t>CARBON VALLEY CHARTER SCHOOL</t>
  </si>
  <si>
    <t>2964</t>
  </si>
  <si>
    <t>FLAGSTAFF ACADEMY</t>
  </si>
  <si>
    <t>4333</t>
  </si>
  <si>
    <t>IMAGINE CHARTER SCHOOL OF FIRESTONE</t>
  </si>
  <si>
    <t>7565</t>
  </si>
  <si>
    <t>ST. VRAIN COMMUNITY MONTESSORI</t>
  </si>
  <si>
    <t>8927</t>
  </si>
  <si>
    <t>TWIN PEAKS CHARTER ACADEMY</t>
  </si>
  <si>
    <t>ST VRAIN VALLEY</t>
  </si>
  <si>
    <t>0480</t>
  </si>
  <si>
    <t>BOULDER VALLEY RE 2</t>
  </si>
  <si>
    <t>0934</t>
  </si>
  <si>
    <t>BOULDER PREP CHARTER HIGH SCHOOL</t>
  </si>
  <si>
    <t>6642</t>
  </si>
  <si>
    <t>HORIZONS K-8 ALTERNATIVE CHARTER SCHOOL</t>
  </si>
  <si>
    <t>4496</t>
  </si>
  <si>
    <t>JUSTICE HIGH SCHOOL</t>
  </si>
  <si>
    <t>6816</t>
  </si>
  <si>
    <t>PEAK TO PEAK CHARTER SCHOOL</t>
  </si>
  <si>
    <t>8387</t>
  </si>
  <si>
    <t>SUMMIT MIDDLE CHARTER SCHOOL</t>
  </si>
  <si>
    <t>BOULDER VALLEY</t>
  </si>
  <si>
    <t>CLEAR CREEK</t>
  </si>
  <si>
    <t>0540</t>
  </si>
  <si>
    <t>CLEAR CREEK RE-1</t>
  </si>
  <si>
    <t>3385</t>
  </si>
  <si>
    <t>GEORGETOWN COMMUNITY SCHOOL</t>
  </si>
  <si>
    <t>DELTA</t>
  </si>
  <si>
    <t>0870</t>
  </si>
  <si>
    <t>DELTA COUNTY 50J</t>
  </si>
  <si>
    <t>2166</t>
  </si>
  <si>
    <t>VISION CHARTER ACADEMY</t>
  </si>
  <si>
    <t>DELTA COUNTY</t>
  </si>
  <si>
    <t>DENVER</t>
  </si>
  <si>
    <t>0880</t>
  </si>
  <si>
    <t>DENVER COUNTY 1</t>
  </si>
  <si>
    <t>2994</t>
  </si>
  <si>
    <t>5280 HIGH SCHOOL</t>
  </si>
  <si>
    <t>Adjusted FTE August 2019, per DPS</t>
  </si>
  <si>
    <t>0099</t>
  </si>
  <si>
    <t>ACADEMY 360</t>
  </si>
  <si>
    <t>0067</t>
  </si>
  <si>
    <t>ACADEMY OF URBAN LEARNING</t>
  </si>
  <si>
    <t>1748</t>
  </si>
  <si>
    <t>COLORADO HIGH SCHOOL - OSAGE</t>
  </si>
  <si>
    <t>1561</t>
  </si>
  <si>
    <t>COLORADO HIGH SCHOOL CHARTER - GES</t>
  </si>
  <si>
    <t>1939</t>
  </si>
  <si>
    <t>COMPASS ACADEMY</t>
  </si>
  <si>
    <t>4494</t>
  </si>
  <si>
    <t>DENVER JUSTICE HIGH SCHOOL</t>
  </si>
  <si>
    <t>2127</t>
  </si>
  <si>
    <t>DENVER LANGUAGE SCHOOL (GRADES 6-8)</t>
  </si>
  <si>
    <t>DENVER LANGUAGE SCHOOL (GRADES K-5)</t>
  </si>
  <si>
    <t>2207</t>
  </si>
  <si>
    <t>DOWNTOWN DENVER EXPEDITIONARY SCHOOL</t>
  </si>
  <si>
    <t>2228</t>
  </si>
  <si>
    <t>DSST: BYERS HS</t>
  </si>
  <si>
    <t>2186</t>
  </si>
  <si>
    <t>DSST: BYERS MS</t>
  </si>
  <si>
    <t>2175</t>
  </si>
  <si>
    <t>DSST: COLE HS</t>
  </si>
  <si>
    <t>2223</t>
  </si>
  <si>
    <t>DSST: COLE MS</t>
  </si>
  <si>
    <t>2244</t>
  </si>
  <si>
    <t>DSST: COLLEGE VIEW HS</t>
  </si>
  <si>
    <t>4381</t>
  </si>
  <si>
    <t>DSST: COLLEGE VIEW MS</t>
  </si>
  <si>
    <t>1529</t>
  </si>
  <si>
    <t>DSST: CONSERVATORY GREEN HS</t>
  </si>
  <si>
    <t>2218</t>
  </si>
  <si>
    <t>DSST: CONSERVATORY GREEN MS</t>
  </si>
  <si>
    <t>2145</t>
  </si>
  <si>
    <t>DSST: GREEN VALLEY RANCH HS</t>
  </si>
  <si>
    <t>2181</t>
  </si>
  <si>
    <t>DSST: GREEN VALLEY RANCH MS</t>
  </si>
  <si>
    <t>DSST: HENRY HS</t>
  </si>
  <si>
    <t>2116</t>
  </si>
  <si>
    <t>DSST: HENRY MS</t>
  </si>
  <si>
    <t>2190</t>
  </si>
  <si>
    <t>DSST: NOEL MIDDLE SCHOOL</t>
  </si>
  <si>
    <t>2185</t>
  </si>
  <si>
    <t>DSST: MONTVIEW HS (WAS STAPLETON)</t>
  </si>
  <si>
    <t>2115</t>
  </si>
  <si>
    <t>DSST: MONTVIEW MS (WAS STAPLETON)</t>
  </si>
  <si>
    <t>8132</t>
  </si>
  <si>
    <t>EARLY COLLEGE OF DENVER</t>
  </si>
  <si>
    <t>3540</t>
  </si>
  <si>
    <t>GIRLS ATHLETIC LEADERSHIP SCHOOL OF DENVER - HS</t>
  </si>
  <si>
    <t>3639</t>
  </si>
  <si>
    <t>GIRLS ATHLETIC LEADERSHIP SCHOOL OF DENVER - MS</t>
  </si>
  <si>
    <t>4049</t>
  </si>
  <si>
    <t>HIGHLINE ACADEMY NORTHEAST</t>
  </si>
  <si>
    <t>3987</t>
  </si>
  <si>
    <t>HIGHLINE ACADEMY SOUTHEAST</t>
  </si>
  <si>
    <t>4730</t>
  </si>
  <si>
    <t>KIPP - DENVER COLLEGIATE HIGH SCHOOL</t>
  </si>
  <si>
    <t>4509</t>
  </si>
  <si>
    <t>KIPP NORTHEAST DENVER LEADERSHIP ACADEMY</t>
  </si>
  <si>
    <t>4507</t>
  </si>
  <si>
    <t>KIPP NORTHEAST DENVER MS</t>
  </si>
  <si>
    <t>4500</t>
  </si>
  <si>
    <t>KIPP NORTHEAST ES</t>
  </si>
  <si>
    <t>4732</t>
  </si>
  <si>
    <t>KIPP SUNSHINE PEAK ACADEMY</t>
  </si>
  <si>
    <t>4850</t>
  </si>
  <si>
    <t>KIPP SUNSHINE PEAK ES</t>
  </si>
  <si>
    <t>5621</t>
  </si>
  <si>
    <t>MONARCH MONTESSORI</t>
  </si>
  <si>
    <t>6479</t>
  </si>
  <si>
    <t>ODYSSEY SCHOOL OF DENVER</t>
  </si>
  <si>
    <t>6508</t>
  </si>
  <si>
    <t>OMAR D BLAIR CHARTER SCHOOL</t>
  </si>
  <si>
    <t>7243</t>
  </si>
  <si>
    <t>REACH CHARTER SCHOOL</t>
  </si>
  <si>
    <t>RIDGE VIEW ACADEMY CHARTER SCHOOL</t>
  </si>
  <si>
    <t>7361</t>
  </si>
  <si>
    <t>RISEUP COMMUNITY SCHOOL</t>
  </si>
  <si>
    <t>1345</t>
  </si>
  <si>
    <t>ROCKY MOUNTAIN PREP BERKELEY</t>
  </si>
  <si>
    <t>7241</t>
  </si>
  <si>
    <t>ROCKY MOUNTAIN PREPARATORY SCHOOL - CREEKSIDE</t>
  </si>
  <si>
    <t>7471</t>
  </si>
  <si>
    <t>ROCKY MOUNTAIN PREPARATORY SCHOOL - SOUTHWEST</t>
  </si>
  <si>
    <t>8053</t>
  </si>
  <si>
    <t>SOAR - GVR</t>
  </si>
  <si>
    <t>8347</t>
  </si>
  <si>
    <t>STRIVE PREP - EXCEL (NORTHWEST HS)</t>
  </si>
  <si>
    <t>8085</t>
  </si>
  <si>
    <t>STRIVE PREP  - FEDERAL</t>
  </si>
  <si>
    <t>9730</t>
  </si>
  <si>
    <t>STRIVE PREP - GVR</t>
  </si>
  <si>
    <t>7926</t>
  </si>
  <si>
    <t>STRIVE PREP - KEPNER</t>
  </si>
  <si>
    <t>9390</t>
  </si>
  <si>
    <t xml:space="preserve">STRIVE PREP - LAKE </t>
  </si>
  <si>
    <t>9735</t>
  </si>
  <si>
    <t>STRIVE PREP - MONTBELLO</t>
  </si>
  <si>
    <t>7973</t>
  </si>
  <si>
    <t>STRIVE PREP - RISE HS</t>
  </si>
  <si>
    <t>8401</t>
  </si>
  <si>
    <t>STRIVE PREP - RUBY HILL ES</t>
  </si>
  <si>
    <t>9639</t>
  </si>
  <si>
    <t>STRIVE PREP - SMART ACADEMY</t>
  </si>
  <si>
    <t>9336</t>
  </si>
  <si>
    <t>STRIVE PREP - SUNNYSIDE (NORTHWEST HIGLANDS CAMPUS)</t>
  </si>
  <si>
    <t>9389</t>
  </si>
  <si>
    <t>STRIVE PREP - WESTWOOD (HARVEY PARK)</t>
  </si>
  <si>
    <t>8787</t>
  </si>
  <si>
    <t>THE BOYS SCHOOL OF DENVER (GIRLS ATHLETIC LEADERSHIP)</t>
  </si>
  <si>
    <t>Confirmed not in a SD facility</t>
  </si>
  <si>
    <t>2199</t>
  </si>
  <si>
    <t>THE CUBE</t>
  </si>
  <si>
    <t>8945</t>
  </si>
  <si>
    <t>UNIVERSITY PREP - ARAPAHOE ST.</t>
  </si>
  <si>
    <t>6957</t>
  </si>
  <si>
    <t>UNIVERSITY PREP - STEELE ST.</t>
  </si>
  <si>
    <t>9739</t>
  </si>
  <si>
    <t>WYATT-EDISON CHARTER ELEMENTARY SCHOOL</t>
  </si>
  <si>
    <t>DENVER COUNTY</t>
  </si>
  <si>
    <t>DOUGLAS</t>
  </si>
  <si>
    <t>0900</t>
  </si>
  <si>
    <t>DOUGLAS COUNTY RE 1</t>
  </si>
  <si>
    <t>0011</t>
  </si>
  <si>
    <t>ACADEMY CHARTER SCHOOL</t>
  </si>
  <si>
    <t>0215</t>
  </si>
  <si>
    <t xml:space="preserve">AMERICAN ACADEMY AT CASTLE PINES </t>
  </si>
  <si>
    <t>0079</t>
  </si>
  <si>
    <t>ASCENT CLASSICAL ACADEMY</t>
  </si>
  <si>
    <t>6019</t>
  </si>
  <si>
    <t>ASPEN VIEW ACADEMY</t>
  </si>
  <si>
    <t>0135</t>
  </si>
  <si>
    <t>BEN FRANKLIN ACADEMY</t>
  </si>
  <si>
    <t>1512</t>
  </si>
  <si>
    <t>CHALLENGE TO EXCELLENCE CHARTER SCHOOL</t>
  </si>
  <si>
    <t>5997</t>
  </si>
  <si>
    <t>DCS MONTESSORI CHARTER SCHOOL</t>
  </si>
  <si>
    <t>3327</t>
  </si>
  <si>
    <t>GLOBAL VILLAGE ACADEMY - DOUGLAS</t>
  </si>
  <si>
    <t>5225</t>
  </si>
  <si>
    <t>LEMAN ACADEMY OF EXCELLENCE</t>
  </si>
  <si>
    <t>1579</t>
  </si>
  <si>
    <t>NORTH STAR ACADEMY</t>
  </si>
  <si>
    <t>1873</t>
  </si>
  <si>
    <t>PARKER CORE KNOWLEDGE CHARTER SCHOOL</t>
  </si>
  <si>
    <t>6719</t>
  </si>
  <si>
    <t>PARKER PERFORMING ARTS SCHOOL</t>
  </si>
  <si>
    <t>7047</t>
  </si>
  <si>
    <t>PLATTE RIVER CHARTER ACADEMY</t>
  </si>
  <si>
    <t>7244</t>
  </si>
  <si>
    <t>RENAISSANCE SECONDARY SCHOOL</t>
  </si>
  <si>
    <t>6365</t>
  </si>
  <si>
    <t>SKYVIEW ACADEMY</t>
  </si>
  <si>
    <t>5259</t>
  </si>
  <si>
    <t>STEM SCHOOL AND ACADEMY</t>
  </si>
  <si>
    <t>9397</t>
  </si>
  <si>
    <t>WORLD COMPASS ACADEMY</t>
  </si>
  <si>
    <t>DOUGLAS COUNTY</t>
  </si>
  <si>
    <t>EAGLE</t>
  </si>
  <si>
    <t>0910</t>
  </si>
  <si>
    <t>EAGLE COUNTY RE 50</t>
  </si>
  <si>
    <t>2340</t>
  </si>
  <si>
    <t>EAGLE COUNTY CHARTER ACADEMY</t>
  </si>
  <si>
    <t xml:space="preserve">EAGLE COUNTY  </t>
  </si>
  <si>
    <t>ELBERT</t>
  </si>
  <si>
    <t>0920</t>
  </si>
  <si>
    <t>ELIZABETH C-1</t>
  </si>
  <si>
    <t>2572</t>
  </si>
  <si>
    <t xml:space="preserve">LEGACY ACADEMY </t>
  </si>
  <si>
    <t>ELIZABETH</t>
  </si>
  <si>
    <t>EL PASO</t>
  </si>
  <si>
    <t>0980</t>
  </si>
  <si>
    <t>HARRISON 2</t>
  </si>
  <si>
    <t>0469, 0369</t>
  </si>
  <si>
    <t>ATLAS PREPARATORY SCHOOL</t>
  </si>
  <si>
    <t>4380</t>
  </si>
  <si>
    <t>JAMES IRWIN CHARTER ELEMENTARY SCHOOL</t>
  </si>
  <si>
    <t>4378</t>
  </si>
  <si>
    <t>JAMES IRWIN CHARTER HIGH SCHOOL</t>
  </si>
  <si>
    <t>4379</t>
  </si>
  <si>
    <t>JAMES IRWIN CHARTER MIDDLE SCHOOL</t>
  </si>
  <si>
    <t>HARRISON</t>
  </si>
  <si>
    <t>0990</t>
  </si>
  <si>
    <t>WIDEFIELD 3</t>
  </si>
  <si>
    <t>5033</t>
  </si>
  <si>
    <t>JAMES MADISON CHARTER ACADEMY SCHOOL</t>
  </si>
  <si>
    <t>WIDEFIELD</t>
  </si>
  <si>
    <t>1010</t>
  </si>
  <si>
    <t>COLORADO SPRINGS 11</t>
  </si>
  <si>
    <t>0517</t>
  </si>
  <si>
    <t>ACADEMY FOR ADVANCED AND CREATIVE LEARNING</t>
  </si>
  <si>
    <t>1616</t>
  </si>
  <si>
    <t>CIVA CHARTER SCHOOL</t>
  </si>
  <si>
    <t>1885</t>
  </si>
  <si>
    <t>COMMUNITY PREP CHARTER SCHOOL</t>
  </si>
  <si>
    <t>5146</t>
  </si>
  <si>
    <t>EASTLAKE HIGH SCHOOL OF COLORADO SPRINGS</t>
  </si>
  <si>
    <t>3470</t>
  </si>
  <si>
    <t>GLOBE CHARTER SCHOOL</t>
  </si>
  <si>
    <t>7482</t>
  </si>
  <si>
    <t>ROOSEVELT EDISON CHARTER SCHOOL</t>
  </si>
  <si>
    <t>COLORADO SPRINGS</t>
  </si>
  <si>
    <t>1020</t>
  </si>
  <si>
    <t>CHEYENNE MOUNTAIN 12</t>
  </si>
  <si>
    <t>1582, 9051, 9057</t>
  </si>
  <si>
    <t>THE VANGUARD SCHOOL (CHEYENNE MOUNTAIN CHARTER ACADEMY)</t>
  </si>
  <si>
    <t>CHEYENNE MOUNTAIN</t>
  </si>
  <si>
    <t>1040</t>
  </si>
  <si>
    <t>ACADEMY 20</t>
  </si>
  <si>
    <t>6242</t>
  </si>
  <si>
    <t>NEW SUMMIT CHARTER ACADEMY</t>
  </si>
  <si>
    <t>1627, 1629, 1630</t>
  </si>
  <si>
    <t>THE CLASSICAL ACADEMY CHARTER</t>
  </si>
  <si>
    <t>Excluded the multidistrict online counts</t>
  </si>
  <si>
    <t>ACADEMY</t>
  </si>
  <si>
    <t>1080</t>
  </si>
  <si>
    <t>LEWIS-PALMER 38</t>
  </si>
  <si>
    <t>5093</t>
  </si>
  <si>
    <t>MONUMENT CHARTER ACADEMY</t>
  </si>
  <si>
    <t>LEWIS-PALMER</t>
  </si>
  <si>
    <t>1110</t>
  </si>
  <si>
    <t>DISTRICT 49</t>
  </si>
  <si>
    <t>0555</t>
  </si>
  <si>
    <t>BANNING LEWIS RANCH ACADEMY</t>
  </si>
  <si>
    <t>4251</t>
  </si>
  <si>
    <t>GRAND PEAK ACADEMY (WAS IMAGINE CLASSICAL ACADEMY AT INDIGO RANCH)</t>
  </si>
  <si>
    <t>6653</t>
  </si>
  <si>
    <t>JAMES IRWIN TRADE ACADEMY (POWER TECHNICAL EARLY COLLEGE)</t>
  </si>
  <si>
    <t>5191</t>
  </si>
  <si>
    <t>LIBERTY TREE ACADEMY</t>
  </si>
  <si>
    <t>6935</t>
  </si>
  <si>
    <t>PIKES PEAK SCHOOL EXPEDITIONARY LEARNING</t>
  </si>
  <si>
    <t>7463</t>
  </si>
  <si>
    <t>ROCKY MOUNTAIN CLASSICAL ACADEMY</t>
  </si>
  <si>
    <t>FALCON</t>
  </si>
  <si>
    <t>FREMONT</t>
  </si>
  <si>
    <t>1140</t>
  </si>
  <si>
    <t>CANON CITY RE-1</t>
  </si>
  <si>
    <t>6752</t>
  </si>
  <si>
    <t>MOUNT VIEW CORE KNOWLEDGE CHARTER SCHOOL</t>
  </si>
  <si>
    <t>CANON CITY</t>
  </si>
  <si>
    <t>GARFIELD</t>
  </si>
  <si>
    <t>1180</t>
  </si>
  <si>
    <t>ROARING FORK RE-1</t>
  </si>
  <si>
    <t>0429</t>
  </si>
  <si>
    <t>CARBONDALE COMMUNITY CHARTER SCHOOL</t>
  </si>
  <si>
    <t>ROARING FORK</t>
  </si>
  <si>
    <t>GUNNISON</t>
  </si>
  <si>
    <t>1360</t>
  </si>
  <si>
    <t>GUNNISON WATERSHED RE1J</t>
  </si>
  <si>
    <t>5577</t>
  </si>
  <si>
    <t>MARBLE CHARTER SCHOOL</t>
  </si>
  <si>
    <t>GUNNISON WATERSHED</t>
  </si>
  <si>
    <t>JEFFERSON</t>
  </si>
  <si>
    <t>1420</t>
  </si>
  <si>
    <t>JEFFERSON COUNTY R-1</t>
  </si>
  <si>
    <t>0491, 1451</t>
  </si>
  <si>
    <t>ADDENBROOKE CLASSICAL ACADEMY</t>
  </si>
  <si>
    <t>7701</t>
  </si>
  <si>
    <t>COLLEGIATE ACADEMY OF COLORADO</t>
  </si>
  <si>
    <t>1880</t>
  </si>
  <si>
    <t>COMPASS MONTESSORI - GOLDEN CHARTER SCHOOL</t>
  </si>
  <si>
    <t>1869</t>
  </si>
  <si>
    <t>COMPASS MONTESSORI - WHEAT RIDGE CHARTER SCHOOL</t>
  </si>
  <si>
    <t>Change to not in a district owned facility</t>
  </si>
  <si>
    <t>2189</t>
  </si>
  <si>
    <t>DORAL ACADEMY</t>
  </si>
  <si>
    <t>2799</t>
  </si>
  <si>
    <t>EXCEL ACADEMY CHARTER SCHOOL</t>
  </si>
  <si>
    <t>3691</t>
  </si>
  <si>
    <t>GREAT WORK MONTESSORI SCHOOL</t>
  </si>
  <si>
    <t>4402</t>
  </si>
  <si>
    <t>JEFFERSON ACADEMY CHARTER SCHOOL (LESS GRADES 5-6)</t>
  </si>
  <si>
    <t>JEFFERSON CHARTER ACADEMY (GRADES 5-6)</t>
  </si>
  <si>
    <t>4410, 4404</t>
  </si>
  <si>
    <t>JEFFERSON CHARTER ACADEMY JR/SR HIGH SCHOOL</t>
  </si>
  <si>
    <t>5145</t>
  </si>
  <si>
    <t>LINCOLN CHARTER ACADEMY</t>
  </si>
  <si>
    <t>5994</t>
  </si>
  <si>
    <t>MONTESSORI PEAKS CHARTER ACADEMY</t>
  </si>
  <si>
    <t>6139</t>
  </si>
  <si>
    <t>MOUNTAIN PHOENIX COMMUNITY SCHOOL</t>
  </si>
  <si>
    <t>6237</t>
  </si>
  <si>
    <t>NEW AMERICA SCHOOL</t>
  </si>
  <si>
    <t>7462</t>
  </si>
  <si>
    <t>ROCKY MOUNTAIN ACADEMY OF EVERGREEN</t>
  </si>
  <si>
    <t>5415</t>
  </si>
  <si>
    <t>ROCKY MOUNTAIN DEAF SCHOOL</t>
  </si>
  <si>
    <t>8793</t>
  </si>
  <si>
    <t>TWO ROADS HIGH SCHOOL</t>
  </si>
  <si>
    <t>9427</t>
  </si>
  <si>
    <t>WOODROW WILSON CHARTER ACADEMY</t>
  </si>
  <si>
    <t>JEFFERSON COUNTY</t>
  </si>
  <si>
    <t>LA PLATA</t>
  </si>
  <si>
    <t>1520</t>
  </si>
  <si>
    <t>DURANGO 9-R</t>
  </si>
  <si>
    <t>4384</t>
  </si>
  <si>
    <t>THE JUNIPER SCHOOL</t>
  </si>
  <si>
    <t>LARIMER</t>
  </si>
  <si>
    <t>1550</t>
  </si>
  <si>
    <t>POUDRE R-1</t>
  </si>
  <si>
    <t>1917</t>
  </si>
  <si>
    <t>COMPASS COMMUNITY COLLABORATIVE SCHOOL</t>
  </si>
  <si>
    <t>3242</t>
  </si>
  <si>
    <t>FT. COLLINS MONTESSORI SCHOOL</t>
  </si>
  <si>
    <t>Adjusted FTE September 2019, per Poudre SD</t>
  </si>
  <si>
    <t>5120</t>
  </si>
  <si>
    <t>LIBERTY COMMON CHARTER SCHOOL</t>
  </si>
  <si>
    <t>5917</t>
  </si>
  <si>
    <t>MOUNTAIN SAGE COMMUNITY SCHOOL</t>
  </si>
  <si>
    <t>0146</t>
  </si>
  <si>
    <t>RIDGEVIEW CLASSICAL CHARTER SCHOOLS</t>
  </si>
  <si>
    <t>POUDRE</t>
  </si>
  <si>
    <t>LARMIER</t>
  </si>
  <si>
    <t>1560</t>
  </si>
  <si>
    <t>THOMPSON R2-J</t>
  </si>
  <si>
    <t>5235</t>
  </si>
  <si>
    <t>LOVELAND CLASSICAL SCHOOLS</t>
  </si>
  <si>
    <t>6220</t>
  </si>
  <si>
    <t>NEW VISION CHARTER SCHOOL</t>
  </si>
  <si>
    <t>THOMPSON</t>
  </si>
  <si>
    <t>MESA</t>
  </si>
  <si>
    <t>2000</t>
  </si>
  <si>
    <t>MESA COUNTY VALLEY 51</t>
  </si>
  <si>
    <t>2128</t>
  </si>
  <si>
    <t>INDEPENDENCE ACADEMY CHARTER SCHOOL (DEEP RIVER SCHOOL)</t>
  </si>
  <si>
    <t>4439</t>
  </si>
  <si>
    <t>JUNIPER RIDGE COMMUNITY SCHOOL</t>
  </si>
  <si>
    <t>5828</t>
  </si>
  <si>
    <t>MESA VALLEY COMMUNITY SCHOOL</t>
  </si>
  <si>
    <t>MESA COUNTY VALLEY</t>
  </si>
  <si>
    <t>MONTEZUMA</t>
  </si>
  <si>
    <t>2035</t>
  </si>
  <si>
    <t>MONTEZUMA-CORTEZ RE-1</t>
  </si>
  <si>
    <t>0609</t>
  </si>
  <si>
    <t>BATTLE ROCK CHARTER SCHOOL</t>
  </si>
  <si>
    <t>8133</t>
  </si>
  <si>
    <t>SOUTHWEST OPEN CHARTER SCHOOL</t>
  </si>
  <si>
    <t>2036</t>
  </si>
  <si>
    <t>THE CHILDREN'S KIVA MONTESSORI CHARTER SCHOOL</t>
  </si>
  <si>
    <t>MONTEZUMA-CORTEZ</t>
  </si>
  <si>
    <t>MONTROSE</t>
  </si>
  <si>
    <t>2180</t>
  </si>
  <si>
    <t>MONTROSE COUNTY RE-1J</t>
  </si>
  <si>
    <t>9149</t>
  </si>
  <si>
    <t>VISTA CHARTER SCHOOL</t>
  </si>
  <si>
    <t>MONTROSE COUNTY</t>
  </si>
  <si>
    <t>WEST END RE-2</t>
  </si>
  <si>
    <t>6718</t>
  </si>
  <si>
    <t>PARADOX VALLEY CHARTER SCHOOL</t>
  </si>
  <si>
    <t>WEST END</t>
  </si>
  <si>
    <t>PARK</t>
  </si>
  <si>
    <t>2610</t>
  </si>
  <si>
    <t>PARK COUNTY RE-2</t>
  </si>
  <si>
    <t>3681</t>
  </si>
  <si>
    <t>GUFFEY CHARTER SCHOOL</t>
  </si>
  <si>
    <t>4908</t>
  </si>
  <si>
    <t>LAKE GEORGE CHARTER SCHOOL</t>
  </si>
  <si>
    <t>PARK COUNTY(FAIRPLAY)</t>
  </si>
  <si>
    <t>PITKIN</t>
  </si>
  <si>
    <t>2640</t>
  </si>
  <si>
    <t>ASPEN 1</t>
  </si>
  <si>
    <t>0042</t>
  </si>
  <si>
    <t>ASPEN COMMUNITY CHARTER SCHOOL</t>
  </si>
  <si>
    <t>ASPEN</t>
  </si>
  <si>
    <t>PROWERS</t>
  </si>
  <si>
    <t>2660</t>
  </si>
  <si>
    <t>LAMAR RE-2</t>
  </si>
  <si>
    <t>0200</t>
  </si>
  <si>
    <t>ALTA VISTA CHARTER SCHOOL</t>
  </si>
  <si>
    <t>LAMAR</t>
  </si>
  <si>
    <t>PUEBLO</t>
  </si>
  <si>
    <t>2690</t>
  </si>
  <si>
    <t>PUEBLO CITY 60</t>
  </si>
  <si>
    <t>1488</t>
  </si>
  <si>
    <t>CHAVEZ-HUERTA K-12 PREPARATORY ACADEMY</t>
  </si>
  <si>
    <t>6775</t>
  </si>
  <si>
    <t>PUEBLO CHARTER SCHOOL FOR THE ARTS &amp; SCIENCES - FULTON HEIGHTS</t>
  </si>
  <si>
    <t>7209</t>
  </si>
  <si>
    <t>PUEBLO CHARTER SCHOOL FOR THE ARTS &amp; SCIENCES  - JONES</t>
  </si>
  <si>
    <t>PUEBLO CITY</t>
  </si>
  <si>
    <t>2700</t>
  </si>
  <si>
    <t>PUEBLO COUNTY 70</t>
  </si>
  <si>
    <t>8420, 7879</t>
  </si>
  <si>
    <t xml:space="preserve">SWALLOWS CHARTER ACADEMY </t>
  </si>
  <si>
    <t>8810</t>
  </si>
  <si>
    <t>THE CONNECT CHARTER SCHOOL</t>
  </si>
  <si>
    <t>9084</t>
  </si>
  <si>
    <t>VILLA BELLA EXPEDITIONARY</t>
  </si>
  <si>
    <t>PUEBLO COUNTY RURAL</t>
  </si>
  <si>
    <t>ROUTT</t>
  </si>
  <si>
    <t>2770</t>
  </si>
  <si>
    <t>STEAMBOAT SPRINGS RE-2</t>
  </si>
  <si>
    <t>6363</t>
  </si>
  <si>
    <t>NORTH ROUTT CHARTER SCHOOL</t>
  </si>
  <si>
    <t>STEAMBOAT SPRINGS</t>
  </si>
  <si>
    <t>SAGUACHE</t>
  </si>
  <si>
    <t>2800</t>
  </si>
  <si>
    <t>MOFFAT 2</t>
  </si>
  <si>
    <t>2018</t>
  </si>
  <si>
    <t>CRESTONE CHARTER SCHOOL</t>
  </si>
  <si>
    <t>MOFFAT</t>
  </si>
  <si>
    <t>WELD</t>
  </si>
  <si>
    <t>3090</t>
  </si>
  <si>
    <t>WELD COUNTY SCHOOL DISTRICT RE-3J</t>
  </si>
  <si>
    <t>1299</t>
  </si>
  <si>
    <t>CARDINAL COMMUNITY ACADEMY CHARTER SCHOOL</t>
  </si>
  <si>
    <t>KEENESBURG</t>
  </si>
  <si>
    <t>3100</t>
  </si>
  <si>
    <t>WINDSOR RE-4</t>
  </si>
  <si>
    <t>9665, 9393, 9563</t>
  </si>
  <si>
    <t>WINDSOR CHARTER ACADEMY K-12</t>
  </si>
  <si>
    <t>WINDSOR</t>
  </si>
  <si>
    <t>3110</t>
  </si>
  <si>
    <t>JOHNSTOWN-MILLIKEN RE-5J</t>
  </si>
  <si>
    <t>4785</t>
  </si>
  <si>
    <t>KNOWLEDGE QUEST ACADEMY</t>
  </si>
  <si>
    <t>JOHNSTOWN-MILLIKEN</t>
  </si>
  <si>
    <t>3120</t>
  </si>
  <si>
    <t>GREELEY 6</t>
  </si>
  <si>
    <t>1875</t>
  </si>
  <si>
    <t>FRONTIER CHARTER ACADEMY (CORE KNOWLEDGE PROJECT)</t>
  </si>
  <si>
    <t>8467</t>
  </si>
  <si>
    <t>SALIDA DEL SOL ACADEMY</t>
  </si>
  <si>
    <t>8965</t>
  </si>
  <si>
    <t>UNION COLONY ELEMENTARY SCHOOL</t>
  </si>
  <si>
    <t>UNION COLONY PREPARATORY SCHOOL</t>
  </si>
  <si>
    <t>2850</t>
  </si>
  <si>
    <t>UNIVERSITY SCHOOLS</t>
  </si>
  <si>
    <t>9611</t>
  </si>
  <si>
    <t>WEST RIDGE ACADEMY</t>
  </si>
  <si>
    <t>GREELEY</t>
  </si>
  <si>
    <t>CSI</t>
  </si>
  <si>
    <t>8001</t>
  </si>
  <si>
    <t>CHARTER SCHOOL INSTITUTE</t>
  </si>
  <si>
    <t>0075</t>
  </si>
  <si>
    <t>ANIMAS HIGH SCHOOL</t>
  </si>
  <si>
    <t>0493</t>
  </si>
  <si>
    <t>AXIS INTERNATIONAL</t>
  </si>
  <si>
    <t>Added School August 2019, per CSI</t>
  </si>
  <si>
    <t>1279</t>
  </si>
  <si>
    <t>CAPROCK ACADEMY</t>
  </si>
  <si>
    <t>1633</t>
  </si>
  <si>
    <t>COLORADO EARLY COLLEGES - AURORA</t>
  </si>
  <si>
    <t>2067</t>
  </si>
  <si>
    <t>COLORADO EARLY COLLEGES- FT. COLLINS</t>
  </si>
  <si>
    <t>0149</t>
  </si>
  <si>
    <t>COLORADO EARLY COLLEGES- FT. COLLINS WEST</t>
  </si>
  <si>
    <t>Added School August 2019, per CSI - Incorrect CS flag, add in March</t>
  </si>
  <si>
    <t>2196</t>
  </si>
  <si>
    <t>COLORADO EARLY COLLEGES - PARKER</t>
  </si>
  <si>
    <t>1387</t>
  </si>
  <si>
    <t>COLORADO EARLY COLLEGES - WINDSOR</t>
  </si>
  <si>
    <t>1505</t>
  </si>
  <si>
    <t>COLORADO MILITARY ACADEMY</t>
  </si>
  <si>
    <t>1791</t>
  </si>
  <si>
    <t>COLORADO SPRINGS CHARTER ACADEMY</t>
  </si>
  <si>
    <t>1795</t>
  </si>
  <si>
    <t>COLORADO SPRINGS EARLY COLLEGES</t>
  </si>
  <si>
    <t>1882</t>
  </si>
  <si>
    <t>COMMUNITY LEADERSHIP ACADEMY STATE CHARTER SCHOOL</t>
  </si>
  <si>
    <t>1371</t>
  </si>
  <si>
    <t>COPERNI 3</t>
  </si>
  <si>
    <t>CROWN POINTE CHARTER ACADEMY</t>
  </si>
  <si>
    <t>2837</t>
  </si>
  <si>
    <t>EARLY COLLEGE HIGH SCHOOL AT ARVADA</t>
  </si>
  <si>
    <t>3326</t>
  </si>
  <si>
    <t>COLORADO INTERNATIONAL LANGUAGE ACADEMY (WAS GLOBAL VILLAGE ACADEMY - CO SPRINGS</t>
  </si>
  <si>
    <t>3399</t>
  </si>
  <si>
    <t>GLOBAL VILLAGE ACADEMY - FT COLLINS</t>
  </si>
  <si>
    <t>Adjusted FTE August 2019, per CSI</t>
  </si>
  <si>
    <t>3439</t>
  </si>
  <si>
    <t>GLOBAL VILLAGE ACADEMY - NORTHGLENN</t>
  </si>
  <si>
    <t>3393</t>
  </si>
  <si>
    <t>GOLDEN VIEW CLASSICAL ACADEMY</t>
  </si>
  <si>
    <t>0655</t>
  </si>
  <si>
    <t>HIGH POINT ACADEMY</t>
  </si>
  <si>
    <t>4277</t>
  </si>
  <si>
    <t>INDIAN PEAKS CHARTER SCHOOL</t>
  </si>
  <si>
    <t>4403</t>
  </si>
  <si>
    <t>JAMES IRWIN CHARTER ACADEMY</t>
  </si>
  <si>
    <t>5147</t>
  </si>
  <si>
    <t>LAUNCH HIGH SCHOOL</t>
  </si>
  <si>
    <t>5431</t>
  </si>
  <si>
    <t>COPERNI 2 (WAS MONARCH CLASSICAL)</t>
  </si>
  <si>
    <t>5957</t>
  </si>
  <si>
    <t>MONTESSORI DEL MUNDO CHARTER SCHOOL</t>
  </si>
  <si>
    <t>5845</t>
  </si>
  <si>
    <t>MONUMENT VIEW MONTESSORI</t>
  </si>
  <si>
    <t>5453</t>
  </si>
  <si>
    <t>MOUNTAIN MIDDLE SCHOOL</t>
  </si>
  <si>
    <t>5851</t>
  </si>
  <si>
    <t>MOUNTAIN SONG COMMUNITY SCHOOL</t>
  </si>
  <si>
    <t>Changed to Yes, in a district owned facility</t>
  </si>
  <si>
    <t>5423</t>
  </si>
  <si>
    <t>MOUNTAIN VILLAGE MONTESSORI</t>
  </si>
  <si>
    <t>0657</t>
  </si>
  <si>
    <t>NCAAK ACADEMY OF ARTS AND KNOWLEDGE</t>
  </si>
  <si>
    <t>6219</t>
  </si>
  <si>
    <t>NEW AMERICA SCHOOL - LOWRY</t>
  </si>
  <si>
    <t>6266</t>
  </si>
  <si>
    <t>NEW LEGACY CHARTER HS (AND EARLY LEARNING CENTER AT NEW LEGACY CHARTER SCHOOL)</t>
  </si>
  <si>
    <t>6914</t>
  </si>
  <si>
    <t>PINNACLE CHARTER  ELEMENTARY SCHOOL</t>
  </si>
  <si>
    <t>PINNACLE CHARTER HIGH SCHOOL</t>
  </si>
  <si>
    <t>PINNACLE CHARTER MIDDLE SCHOOL</t>
  </si>
  <si>
    <t>7278</t>
  </si>
  <si>
    <t>RICARDO FLORES MAGON ACADEMY</t>
  </si>
  <si>
    <t>7512</t>
  </si>
  <si>
    <t>ROSS MONTESSORI SCHOOL</t>
  </si>
  <si>
    <t>8061</t>
  </si>
  <si>
    <t xml:space="preserve">SALIDA MONTESSORI </t>
  </si>
  <si>
    <t>0653</t>
  </si>
  <si>
    <t>STONE CREEK ELEMENTARY</t>
  </si>
  <si>
    <t>0015</t>
  </si>
  <si>
    <t>THE ACADEMY OF CHARTER SCHOOLS</t>
  </si>
  <si>
    <t>8825</t>
  </si>
  <si>
    <t>THOMAS MACLAREN</t>
  </si>
  <si>
    <t>8821</t>
  </si>
  <si>
    <t>TWO RIVERS COMMUNITY SCHOOL</t>
  </si>
  <si>
    <t>9037</t>
  </si>
  <si>
    <t>VICTORY PREPARATORY ACADEMY HIGH STATE CHARTER SCHOOL</t>
  </si>
  <si>
    <t>9040</t>
  </si>
  <si>
    <t>VICTORY PREPARATORY ACADEMY MIDDLE STATE CHARTER SCHOOL</t>
  </si>
  <si>
    <t>GRAND TOTAL</t>
  </si>
  <si>
    <t>PER PUPIL DISTRIBUTION $28,607,917 DIVIDED BY PROJECTED FTE</t>
  </si>
  <si>
    <t>Remainder</t>
  </si>
  <si>
    <t>May-2020
paid</t>
  </si>
  <si>
    <t>CSCCJUNE20</t>
  </si>
  <si>
    <t>June-2020
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</si>
</sst>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yy;@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u val="singleAccounting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43" fontId="0" fillId="0" borderId="0" xfId="1" applyFont="1" applyFill="1"/>
    <xf numFmtId="164" fontId="0" fillId="0" borderId="0" xfId="1" applyNumberFormat="1" applyFont="1" applyFill="1"/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 wrapText="1"/>
    </xf>
    <xf numFmtId="164" fontId="2" fillId="0" borderId="0" xfId="1" applyNumberFormat="1" applyFont="1" applyFill="1" applyAlignment="1">
      <alignment horizontal="center"/>
    </xf>
    <xf numFmtId="165" fontId="2" fillId="2" borderId="0" xfId="1" quotePrefix="1" applyNumberFormat="1" applyFont="1" applyFill="1" applyAlignment="1">
      <alignment horizontal="center" wrapText="1"/>
    </xf>
    <xf numFmtId="165" fontId="2" fillId="2" borderId="0" xfId="1" applyNumberFormat="1" applyFont="1" applyFill="1" applyAlignment="1">
      <alignment horizontal="center" wrapText="1"/>
    </xf>
    <xf numFmtId="43" fontId="0" fillId="0" borderId="0" xfId="1" applyFont="1" applyFill="1" applyAlignment="1">
      <alignment horizontal="center"/>
    </xf>
    <xf numFmtId="44" fontId="3" fillId="3" borderId="0" xfId="2" applyFont="1" applyFill="1"/>
    <xf numFmtId="164" fontId="3" fillId="3" borderId="0" xfId="1" applyNumberFormat="1" applyFont="1" applyFill="1"/>
    <xf numFmtId="43" fontId="3" fillId="3" borderId="0" xfId="1" applyFont="1" applyFill="1"/>
    <xf numFmtId="43" fontId="0" fillId="0" borderId="0" xfId="1" quotePrefix="1" applyFont="1" applyFill="1"/>
    <xf numFmtId="43" fontId="0" fillId="2" borderId="0" xfId="1" applyFont="1" applyFill="1"/>
    <xf numFmtId="43" fontId="0" fillId="2" borderId="0" xfId="1" quotePrefix="1" applyFont="1" applyFill="1"/>
    <xf numFmtId="44" fontId="3" fillId="3" borderId="1" xfId="2" applyFont="1" applyFill="1" applyBorder="1"/>
    <xf numFmtId="43" fontId="3" fillId="3" borderId="1" xfId="1" applyFont="1" applyFill="1" applyBorder="1"/>
    <xf numFmtId="43" fontId="0" fillId="0" borderId="0" xfId="1" applyFont="1" applyFill="1" applyAlignment="1"/>
    <xf numFmtId="164" fontId="0" fillId="0" borderId="0" xfId="1" applyNumberFormat="1" applyFont="1" applyFill="1" applyAlignment="1"/>
    <xf numFmtId="43" fontId="3" fillId="0" borderId="0" xfId="1" applyFont="1" applyFill="1"/>
    <xf numFmtId="164" fontId="3" fillId="0" borderId="0" xfId="1" applyNumberFormat="1" applyFont="1" applyFill="1"/>
    <xf numFmtId="43" fontId="3" fillId="0" borderId="0" xfId="1" applyFont="1" applyFill="1" applyAlignment="1">
      <alignment horizontal="right"/>
    </xf>
    <xf numFmtId="166" fontId="3" fillId="0" borderId="0" xfId="2" applyNumberFormat="1" applyFont="1" applyFill="1"/>
    <xf numFmtId="44" fontId="3" fillId="0" borderId="1" xfId="2" applyNumberFormat="1" applyFont="1" applyFill="1" applyBorder="1"/>
    <xf numFmtId="43" fontId="4" fillId="0" borderId="0" xfId="1" applyFont="1" applyFill="1" applyAlignment="1">
      <alignment horizontal="right"/>
    </xf>
    <xf numFmtId="43" fontId="4" fillId="0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CCDistFY19-20_Master_0415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- delete before web post"/>
      <sheetName val="FY19-20 Distribution"/>
      <sheetName val="Sheet1"/>
    </sheetNames>
    <sheetDataSet>
      <sheetData sheetId="0"/>
      <sheetData sheetId="1"/>
      <sheetData sheetId="2">
        <row r="1">
          <cell r="B1" t="str">
            <v>Dist. Number</v>
          </cell>
          <cell r="C1" t="str">
            <v>District Name</v>
          </cell>
          <cell r="D1">
            <v>0</v>
          </cell>
          <cell r="E1" t="str">
            <v>FEIN</v>
          </cell>
          <cell r="F1" t="str">
            <v>Vendor ID</v>
          </cell>
          <cell r="G1" t="str">
            <v>Address ID</v>
          </cell>
        </row>
        <row r="2">
          <cell r="B2" t="str">
            <v>0010</v>
          </cell>
          <cell r="C2" t="str">
            <v>MAPLETON</v>
          </cell>
          <cell r="D2">
            <v>1</v>
          </cell>
          <cell r="E2">
            <v>846000817</v>
          </cell>
          <cell r="F2" t="str">
            <v>VC00000000014296</v>
          </cell>
          <cell r="G2" t="str">
            <v>CN002</v>
          </cell>
        </row>
        <row r="3">
          <cell r="B3" t="str">
            <v>0020</v>
          </cell>
          <cell r="C3" t="str">
            <v>NORTHGLENN-THORNTON</v>
          </cell>
          <cell r="D3">
            <v>12</v>
          </cell>
          <cell r="E3" t="str">
            <v>846000822 –A</v>
          </cell>
          <cell r="F3" t="str">
            <v>VC00000000014297</v>
          </cell>
          <cell r="G3" t="str">
            <v>CN002</v>
          </cell>
        </row>
        <row r="4">
          <cell r="B4" t="str">
            <v>0030</v>
          </cell>
          <cell r="C4" t="str">
            <v>COMMERCE CITY</v>
          </cell>
          <cell r="D4">
            <v>14</v>
          </cell>
          <cell r="E4">
            <v>846000823</v>
          </cell>
          <cell r="F4" t="str">
            <v>VC00000000014298</v>
          </cell>
          <cell r="G4" t="str">
            <v>CN001</v>
          </cell>
        </row>
        <row r="5">
          <cell r="B5" t="str">
            <v>0040</v>
          </cell>
          <cell r="C5" t="str">
            <v>BRIGHTON</v>
          </cell>
          <cell r="D5" t="str">
            <v>27J</v>
          </cell>
          <cell r="E5">
            <v>846012304</v>
          </cell>
          <cell r="F5" t="str">
            <v>VC00000000014407</v>
          </cell>
          <cell r="G5" t="str">
            <v>CN003</v>
          </cell>
        </row>
        <row r="6">
          <cell r="B6" t="str">
            <v>0050</v>
          </cell>
          <cell r="C6" t="str">
            <v>BENNETT</v>
          </cell>
          <cell r="D6" t="str">
            <v>29J</v>
          </cell>
          <cell r="E6">
            <v>846000834</v>
          </cell>
          <cell r="F6" t="str">
            <v>VC00000000014299</v>
          </cell>
          <cell r="G6" t="str">
            <v>CN002</v>
          </cell>
        </row>
        <row r="7">
          <cell r="B7" t="str">
            <v>0060</v>
          </cell>
          <cell r="C7" t="str">
            <v>STRASBURG</v>
          </cell>
          <cell r="D7" t="str">
            <v>31J</v>
          </cell>
          <cell r="E7">
            <v>846000836</v>
          </cell>
          <cell r="F7" t="str">
            <v>VC00000000014300</v>
          </cell>
          <cell r="G7" t="str">
            <v>CN002</v>
          </cell>
        </row>
        <row r="8">
          <cell r="B8" t="str">
            <v>0070</v>
          </cell>
          <cell r="C8" t="str">
            <v>WESTMINSTER</v>
          </cell>
          <cell r="D8">
            <v>50</v>
          </cell>
          <cell r="E8">
            <v>846000839</v>
          </cell>
          <cell r="F8" t="str">
            <v>VC00000000014301</v>
          </cell>
          <cell r="G8" t="str">
            <v>CN002</v>
          </cell>
        </row>
        <row r="9">
          <cell r="B9" t="str">
            <v>0100</v>
          </cell>
          <cell r="C9" t="str">
            <v>ALAMOSA</v>
          </cell>
          <cell r="D9" t="str">
            <v>RE-11J</v>
          </cell>
          <cell r="E9">
            <v>846011793</v>
          </cell>
          <cell r="F9" t="str">
            <v>VC00000000014390</v>
          </cell>
          <cell r="G9" t="str">
            <v>CN001</v>
          </cell>
        </row>
        <row r="10">
          <cell r="B10" t="str">
            <v>0110</v>
          </cell>
          <cell r="C10" t="str">
            <v>SANGRE DE CRISTO</v>
          </cell>
          <cell r="D10" t="str">
            <v>RE-22J</v>
          </cell>
          <cell r="E10">
            <v>846012005</v>
          </cell>
          <cell r="F10" t="str">
            <v>VC00000000014398</v>
          </cell>
          <cell r="G10" t="str">
            <v>CN002</v>
          </cell>
        </row>
        <row r="11">
          <cell r="B11" t="str">
            <v>0120</v>
          </cell>
          <cell r="C11" t="str">
            <v>ENGLEWOOD</v>
          </cell>
          <cell r="D11">
            <v>1</v>
          </cell>
          <cell r="E11">
            <v>846000858</v>
          </cell>
          <cell r="F11" t="str">
            <v>VC00000000014302</v>
          </cell>
          <cell r="G11" t="str">
            <v>CN002</v>
          </cell>
        </row>
        <row r="12">
          <cell r="B12" t="str">
            <v>0123</v>
          </cell>
          <cell r="C12" t="str">
            <v>SHERIDAN</v>
          </cell>
          <cell r="D12">
            <v>2</v>
          </cell>
          <cell r="E12">
            <v>840521403</v>
          </cell>
          <cell r="F12" t="str">
            <v>VC00000000005020</v>
          </cell>
          <cell r="G12" t="str">
            <v>CN001</v>
          </cell>
        </row>
        <row r="13">
          <cell r="B13" t="str">
            <v>0130</v>
          </cell>
          <cell r="C13" t="str">
            <v>CHERRY CREEK</v>
          </cell>
          <cell r="D13">
            <v>5</v>
          </cell>
          <cell r="E13">
            <v>846000861</v>
          </cell>
          <cell r="F13" t="str">
            <v>VC00000000014303</v>
          </cell>
          <cell r="G13" t="str">
            <v>CN002</v>
          </cell>
        </row>
        <row r="14">
          <cell r="B14" t="str">
            <v>0140</v>
          </cell>
          <cell r="C14" t="str">
            <v>LITTLETON</v>
          </cell>
          <cell r="D14">
            <v>6</v>
          </cell>
          <cell r="E14">
            <v>846000862</v>
          </cell>
          <cell r="F14" t="str">
            <v>VC00000000014304</v>
          </cell>
          <cell r="G14" t="str">
            <v>CN003</v>
          </cell>
        </row>
        <row r="15">
          <cell r="B15" t="str">
            <v>0170</v>
          </cell>
          <cell r="C15" t="str">
            <v>DEER TRAIL</v>
          </cell>
          <cell r="D15" t="str">
            <v>26J</v>
          </cell>
          <cell r="E15">
            <v>846000869</v>
          </cell>
          <cell r="F15" t="str">
            <v>VC00000000069556</v>
          </cell>
          <cell r="G15" t="str">
            <v>CN002</v>
          </cell>
        </row>
        <row r="16">
          <cell r="B16" t="str">
            <v>0180</v>
          </cell>
          <cell r="C16" t="str">
            <v>ADAMS-ARAPAHOE</v>
          </cell>
          <cell r="D16" t="str">
            <v>28J</v>
          </cell>
          <cell r="E16">
            <v>846000870</v>
          </cell>
          <cell r="F16" t="str">
            <v>VC00000000018246</v>
          </cell>
          <cell r="G16" t="str">
            <v>CN001</v>
          </cell>
        </row>
        <row r="17">
          <cell r="B17" t="str">
            <v>0190</v>
          </cell>
          <cell r="C17" t="str">
            <v>BYERS</v>
          </cell>
          <cell r="D17" t="str">
            <v>32J</v>
          </cell>
          <cell r="E17">
            <v>846012496</v>
          </cell>
          <cell r="F17" t="str">
            <v>VC00000000014411</v>
          </cell>
          <cell r="G17" t="str">
            <v>CN001</v>
          </cell>
        </row>
        <row r="18">
          <cell r="B18" t="str">
            <v>0220</v>
          </cell>
          <cell r="C18" t="str">
            <v>ARCHULETA COUNTY</v>
          </cell>
          <cell r="D18" t="str">
            <v>50JT</v>
          </cell>
          <cell r="E18">
            <v>846002725</v>
          </cell>
          <cell r="F18" t="str">
            <v>VC00000000018275</v>
          </cell>
          <cell r="G18" t="str">
            <v>CB002</v>
          </cell>
        </row>
        <row r="19">
          <cell r="B19" t="str">
            <v>0230</v>
          </cell>
          <cell r="C19" t="str">
            <v>WALSH</v>
          </cell>
          <cell r="D19" t="str">
            <v>RE-1</v>
          </cell>
          <cell r="E19">
            <v>846013311</v>
          </cell>
          <cell r="F19" t="str">
            <v>VC00000000014421</v>
          </cell>
          <cell r="G19" t="str">
            <v>CN002</v>
          </cell>
        </row>
        <row r="20">
          <cell r="B20" t="str">
            <v>0240</v>
          </cell>
          <cell r="C20" t="str">
            <v>PRITCHETT</v>
          </cell>
          <cell r="D20" t="str">
            <v>RE-3</v>
          </cell>
          <cell r="E20">
            <v>846013516</v>
          </cell>
          <cell r="F20" t="str">
            <v>VC00000000014428</v>
          </cell>
          <cell r="G20" t="str">
            <v>CN002</v>
          </cell>
        </row>
        <row r="21">
          <cell r="B21" t="str">
            <v>0250</v>
          </cell>
          <cell r="C21" t="str">
            <v>SPRINGFIELD</v>
          </cell>
          <cell r="D21" t="str">
            <v>RE-4</v>
          </cell>
          <cell r="E21">
            <v>846000904</v>
          </cell>
          <cell r="F21" t="str">
            <v>VC00000000014305</v>
          </cell>
          <cell r="G21" t="str">
            <v>AD006</v>
          </cell>
        </row>
        <row r="22">
          <cell r="B22" t="str">
            <v>0260</v>
          </cell>
          <cell r="C22" t="str">
            <v>VILAS</v>
          </cell>
          <cell r="D22" t="str">
            <v>RE-5</v>
          </cell>
          <cell r="E22">
            <v>846013736</v>
          </cell>
          <cell r="F22" t="str">
            <v>VC00000000014431</v>
          </cell>
          <cell r="G22" t="str">
            <v>CN002</v>
          </cell>
        </row>
        <row r="23">
          <cell r="B23" t="str">
            <v>0270</v>
          </cell>
          <cell r="C23" t="str">
            <v>CAMPO</v>
          </cell>
          <cell r="D23" t="str">
            <v>RE-6</v>
          </cell>
          <cell r="E23">
            <v>846013868</v>
          </cell>
          <cell r="F23" t="str">
            <v>VC00000000069676</v>
          </cell>
          <cell r="G23" t="str">
            <v>CN002</v>
          </cell>
        </row>
        <row r="24">
          <cell r="B24" t="str">
            <v>0290</v>
          </cell>
          <cell r="C24" t="str">
            <v>LAS ANIMAS</v>
          </cell>
          <cell r="D24" t="str">
            <v>RE-1</v>
          </cell>
          <cell r="E24">
            <v>846014863</v>
          </cell>
          <cell r="F24" t="str">
            <v>VC00000000018307</v>
          </cell>
          <cell r="G24" t="str">
            <v>CB002</v>
          </cell>
        </row>
        <row r="25">
          <cell r="B25" t="str">
            <v>0310</v>
          </cell>
          <cell r="C25" t="str">
            <v>MC CLAVE</v>
          </cell>
          <cell r="D25" t="str">
            <v>RE-2</v>
          </cell>
          <cell r="E25">
            <v>846014681</v>
          </cell>
          <cell r="F25" t="str">
            <v>VC00000000069694</v>
          </cell>
          <cell r="G25" t="str">
            <v>CN002</v>
          </cell>
        </row>
        <row r="26">
          <cell r="B26" t="str">
            <v>0470</v>
          </cell>
          <cell r="C26" t="str">
            <v>ST VRAIN VALLEY</v>
          </cell>
          <cell r="D26" t="str">
            <v>RE 1J</v>
          </cell>
          <cell r="E26">
            <v>846014380</v>
          </cell>
          <cell r="F26" t="str">
            <v>VC00000000014442</v>
          </cell>
          <cell r="G26" t="str">
            <v>CN002</v>
          </cell>
        </row>
        <row r="27">
          <cell r="B27" t="str">
            <v>0480</v>
          </cell>
          <cell r="C27" t="str">
            <v>BOULDER VALLEY</v>
          </cell>
          <cell r="D27" t="str">
            <v>RE 2</v>
          </cell>
          <cell r="E27">
            <v>846014683</v>
          </cell>
          <cell r="F27" t="str">
            <v>VC00000000014448</v>
          </cell>
          <cell r="G27" t="str">
            <v>CN003</v>
          </cell>
        </row>
        <row r="28">
          <cell r="B28" t="str">
            <v>0490</v>
          </cell>
          <cell r="C28" t="str">
            <v>BUENA VISTA</v>
          </cell>
          <cell r="D28" t="str">
            <v>R-31</v>
          </cell>
          <cell r="E28">
            <v>846011248</v>
          </cell>
          <cell r="F28" t="str">
            <v>VC00000000014386</v>
          </cell>
          <cell r="G28" t="str">
            <v>CB002</v>
          </cell>
        </row>
        <row r="29">
          <cell r="B29" t="str">
            <v>0500</v>
          </cell>
          <cell r="C29" t="str">
            <v>SALIDA</v>
          </cell>
          <cell r="D29" t="str">
            <v>R-32</v>
          </cell>
          <cell r="E29">
            <v>846001010</v>
          </cell>
          <cell r="F29" t="str">
            <v>VC00000000014306</v>
          </cell>
          <cell r="G29" t="str">
            <v>AD001</v>
          </cell>
        </row>
        <row r="30">
          <cell r="B30" t="str">
            <v>0510</v>
          </cell>
          <cell r="C30" t="str">
            <v>KIT CARSON</v>
          </cell>
          <cell r="D30" t="str">
            <v>R-1</v>
          </cell>
          <cell r="E30">
            <v>846012501</v>
          </cell>
          <cell r="F30" t="str">
            <v>VC00000000014413</v>
          </cell>
          <cell r="G30" t="str">
            <v>CN002</v>
          </cell>
        </row>
        <row r="31">
          <cell r="B31" t="str">
            <v>0520</v>
          </cell>
          <cell r="C31" t="str">
            <v>CHEYENNE COUNTY</v>
          </cell>
          <cell r="D31" t="str">
            <v>RE-5</v>
          </cell>
          <cell r="E31">
            <v>846001023</v>
          </cell>
          <cell r="F31" t="str">
            <v>VC00000000018249</v>
          </cell>
          <cell r="G31" t="str">
            <v>CB002</v>
          </cell>
        </row>
        <row r="32">
          <cell r="B32" t="str">
            <v>0540</v>
          </cell>
          <cell r="C32" t="str">
            <v>CLEAR CREEK</v>
          </cell>
          <cell r="D32" t="str">
            <v>RE-1</v>
          </cell>
          <cell r="E32">
            <v>846012505</v>
          </cell>
          <cell r="F32" t="str">
            <v>VC00000000014415</v>
          </cell>
          <cell r="G32" t="str">
            <v>CN002</v>
          </cell>
        </row>
        <row r="33">
          <cell r="B33" t="str">
            <v>0550</v>
          </cell>
          <cell r="C33" t="str">
            <v>NORTH CONEJOS</v>
          </cell>
          <cell r="D33" t="str">
            <v>RE-1J</v>
          </cell>
          <cell r="E33">
            <v>846001052</v>
          </cell>
          <cell r="F33" t="str">
            <v>VC00000000018251</v>
          </cell>
          <cell r="G33" t="str">
            <v>CB002</v>
          </cell>
        </row>
        <row r="34">
          <cell r="B34" t="str">
            <v>0560</v>
          </cell>
          <cell r="C34" t="str">
            <v>SANFORD</v>
          </cell>
          <cell r="D34" t="str">
            <v>6J</v>
          </cell>
          <cell r="E34">
            <v>846001042</v>
          </cell>
          <cell r="F34" t="str">
            <v>VC00000000069560</v>
          </cell>
          <cell r="G34" t="str">
            <v>CN002</v>
          </cell>
        </row>
        <row r="35">
          <cell r="B35" t="str">
            <v>0580</v>
          </cell>
          <cell r="C35" t="str">
            <v>SOUTH CONEJOS</v>
          </cell>
          <cell r="D35" t="str">
            <v>RE-10</v>
          </cell>
          <cell r="E35">
            <v>846001045</v>
          </cell>
          <cell r="F35" t="str">
            <v>VC00000000014307</v>
          </cell>
          <cell r="G35" t="str">
            <v>CN001</v>
          </cell>
        </row>
        <row r="36">
          <cell r="B36" t="str">
            <v>0640</v>
          </cell>
          <cell r="C36" t="str">
            <v>CENTENNIAL</v>
          </cell>
          <cell r="D36" t="str">
            <v>R-1</v>
          </cell>
          <cell r="E36">
            <v>840518168</v>
          </cell>
          <cell r="F36" t="str">
            <v>VC00000000013004</v>
          </cell>
          <cell r="G36" t="str">
            <v>CN002</v>
          </cell>
        </row>
        <row r="37">
          <cell r="B37" t="str">
            <v>0740</v>
          </cell>
          <cell r="C37" t="str">
            <v>SIERRA GRANDE</v>
          </cell>
          <cell r="D37" t="str">
            <v>R-30</v>
          </cell>
          <cell r="E37">
            <v>840568701</v>
          </cell>
          <cell r="F37" t="str">
            <v>VC00000000060957</v>
          </cell>
          <cell r="G37" t="str">
            <v>CN002</v>
          </cell>
        </row>
        <row r="38">
          <cell r="B38" t="str">
            <v>0770</v>
          </cell>
          <cell r="C38" t="str">
            <v>CROWLEY COUNTY</v>
          </cell>
          <cell r="D38" t="str">
            <v>RE-1J</v>
          </cell>
          <cell r="E38">
            <v>840517898</v>
          </cell>
          <cell r="F38" t="str">
            <v>VC00000000013002</v>
          </cell>
          <cell r="G38" t="str">
            <v>CN002</v>
          </cell>
        </row>
        <row r="39">
          <cell r="B39" t="str">
            <v>0860</v>
          </cell>
          <cell r="C39" t="str">
            <v>CONSOLIDATED</v>
          </cell>
          <cell r="D39" t="str">
            <v>C-1</v>
          </cell>
          <cell r="E39">
            <v>846002724</v>
          </cell>
          <cell r="F39" t="str">
            <v>VC00000000069597</v>
          </cell>
          <cell r="G39" t="str">
            <v>CN002</v>
          </cell>
        </row>
        <row r="40">
          <cell r="B40" t="str">
            <v>0870</v>
          </cell>
          <cell r="C40" t="str">
            <v>DELTA COUNTY</v>
          </cell>
          <cell r="D40" t="str">
            <v>50(J)</v>
          </cell>
          <cell r="E40">
            <v>846002820</v>
          </cell>
          <cell r="F40" t="str">
            <v>VC00000000014357</v>
          </cell>
          <cell r="G40" t="str">
            <v>CN002</v>
          </cell>
        </row>
        <row r="41">
          <cell r="B41" t="str">
            <v>0880</v>
          </cell>
          <cell r="C41" t="str">
            <v>DENVER COUNTY</v>
          </cell>
          <cell r="D41">
            <v>1</v>
          </cell>
          <cell r="E41">
            <v>846001099</v>
          </cell>
          <cell r="F41" t="str">
            <v>VC00000000014308</v>
          </cell>
          <cell r="G41" t="str">
            <v>CN004</v>
          </cell>
        </row>
        <row r="42">
          <cell r="B42" t="str">
            <v>0890</v>
          </cell>
          <cell r="C42" t="str">
            <v>DOLORES COUNTY</v>
          </cell>
          <cell r="D42" t="str">
            <v>RE #2</v>
          </cell>
          <cell r="E42">
            <v>846013766</v>
          </cell>
          <cell r="F42" t="str">
            <v>VC00000000014434</v>
          </cell>
          <cell r="G42" t="str">
            <v>CN003</v>
          </cell>
        </row>
        <row r="43">
          <cell r="B43" t="str">
            <v>0900</v>
          </cell>
          <cell r="C43" t="str">
            <v>DOUGLAS OCUNTY</v>
          </cell>
          <cell r="D43" t="str">
            <v>RE 1</v>
          </cell>
          <cell r="E43">
            <v>846011446</v>
          </cell>
          <cell r="F43" t="str">
            <v>VC00000000014388</v>
          </cell>
          <cell r="G43" t="str">
            <v>CN004</v>
          </cell>
        </row>
        <row r="44">
          <cell r="B44" t="str">
            <v>0910</v>
          </cell>
          <cell r="C44" t="str">
            <v>EAGLE COUNTY</v>
          </cell>
          <cell r="D44" t="str">
            <v>RE 50</v>
          </cell>
          <cell r="E44">
            <v>846012253</v>
          </cell>
          <cell r="F44" t="str">
            <v>VC00000000014405</v>
          </cell>
          <cell r="G44" t="str">
            <v>CN002</v>
          </cell>
        </row>
        <row r="45">
          <cell r="B45" t="str">
            <v>0920</v>
          </cell>
          <cell r="C45" t="str">
            <v>ELIZABETH</v>
          </cell>
          <cell r="D45" t="str">
            <v>C-1</v>
          </cell>
          <cell r="E45">
            <v>846001145</v>
          </cell>
          <cell r="F45" t="str">
            <v>VC00000000014309</v>
          </cell>
          <cell r="G45" t="str">
            <v>CN003</v>
          </cell>
        </row>
        <row r="46">
          <cell r="B46" t="str">
            <v>0930</v>
          </cell>
          <cell r="C46" t="str">
            <v>KIOWA</v>
          </cell>
          <cell r="D46" t="str">
            <v>C-2</v>
          </cell>
          <cell r="E46">
            <v>846001148</v>
          </cell>
          <cell r="F46" t="str">
            <v>VC00000000069561</v>
          </cell>
          <cell r="G46" t="str">
            <v>CN002</v>
          </cell>
        </row>
        <row r="47">
          <cell r="B47" t="str">
            <v>0940</v>
          </cell>
          <cell r="C47" t="str">
            <v>BIG SANDY</v>
          </cell>
          <cell r="D47" t="str">
            <v>100J</v>
          </cell>
          <cell r="E47">
            <v>846002876</v>
          </cell>
          <cell r="F47" t="str">
            <v>VC00000000069603</v>
          </cell>
          <cell r="G47" t="str">
            <v>CN001</v>
          </cell>
        </row>
        <row r="48">
          <cell r="B48" t="str">
            <v>0950</v>
          </cell>
          <cell r="C48" t="str">
            <v>ELBERT</v>
          </cell>
          <cell r="D48">
            <v>200</v>
          </cell>
          <cell r="E48">
            <v>846002880</v>
          </cell>
          <cell r="F48" t="str">
            <v>VC00000000014362</v>
          </cell>
          <cell r="G48" t="str">
            <v>CN002</v>
          </cell>
        </row>
        <row r="49">
          <cell r="B49" t="str">
            <v>0960</v>
          </cell>
          <cell r="C49" t="str">
            <v>AGATE</v>
          </cell>
          <cell r="D49">
            <v>300</v>
          </cell>
          <cell r="E49">
            <v>846003039</v>
          </cell>
          <cell r="F49" t="str">
            <v>VC00000000069609</v>
          </cell>
          <cell r="G49" t="str">
            <v>CN002</v>
          </cell>
        </row>
        <row r="50">
          <cell r="B50" t="str">
            <v>0970</v>
          </cell>
          <cell r="C50" t="str">
            <v>CALHAN</v>
          </cell>
          <cell r="D50" t="str">
            <v>RJ-1</v>
          </cell>
          <cell r="E50">
            <v>846005825</v>
          </cell>
          <cell r="F50" t="str">
            <v>HC00000000014373</v>
          </cell>
          <cell r="G50" t="str">
            <v>HC001</v>
          </cell>
        </row>
        <row r="51">
          <cell r="B51" t="str">
            <v>0980</v>
          </cell>
          <cell r="C51" t="str">
            <v>HARRISON</v>
          </cell>
          <cell r="D51">
            <v>2</v>
          </cell>
          <cell r="E51">
            <v>846001175</v>
          </cell>
          <cell r="F51" t="str">
            <v>VC00000000014310</v>
          </cell>
          <cell r="G51" t="str">
            <v>CN002</v>
          </cell>
        </row>
        <row r="52">
          <cell r="B52" t="str">
            <v>0990</v>
          </cell>
          <cell r="C52" t="str">
            <v>WIDEFIELD</v>
          </cell>
          <cell r="D52">
            <v>3</v>
          </cell>
          <cell r="E52">
            <v>846001176</v>
          </cell>
          <cell r="F52" t="str">
            <v>VC00000000014311</v>
          </cell>
          <cell r="G52" t="str">
            <v>CN002</v>
          </cell>
        </row>
        <row r="53">
          <cell r="B53" t="str">
            <v>1000</v>
          </cell>
          <cell r="C53" t="str">
            <v>FOUNTAIN</v>
          </cell>
          <cell r="D53">
            <v>8</v>
          </cell>
          <cell r="E53">
            <v>846008041</v>
          </cell>
          <cell r="F53" t="str">
            <v>VC00000000014379</v>
          </cell>
          <cell r="G53" t="str">
            <v>CN002</v>
          </cell>
        </row>
        <row r="54">
          <cell r="B54" t="str">
            <v>1010</v>
          </cell>
          <cell r="C54" t="str">
            <v>COLORADO SPRINGS</v>
          </cell>
          <cell r="D54">
            <v>11</v>
          </cell>
          <cell r="E54">
            <v>846001179</v>
          </cell>
          <cell r="F54" t="str">
            <v>VC00000000014312</v>
          </cell>
          <cell r="G54" t="str">
            <v>CN003</v>
          </cell>
        </row>
        <row r="55">
          <cell r="B55" t="str">
            <v>1020</v>
          </cell>
          <cell r="C55" t="str">
            <v>CHEYENNE MOUNTAIN</v>
          </cell>
          <cell r="D55">
            <v>12</v>
          </cell>
          <cell r="E55">
            <v>846001180</v>
          </cell>
          <cell r="F55" t="str">
            <v>VC00000000014313</v>
          </cell>
          <cell r="G55" t="str">
            <v>CN002</v>
          </cell>
        </row>
        <row r="56">
          <cell r="B56" t="str">
            <v>1030</v>
          </cell>
          <cell r="C56" t="str">
            <v>MANITOU SPRINGS</v>
          </cell>
          <cell r="D56">
            <v>14</v>
          </cell>
          <cell r="E56">
            <v>846001181</v>
          </cell>
          <cell r="F56" t="str">
            <v>VC00000000014314</v>
          </cell>
          <cell r="G56" t="str">
            <v>CN003</v>
          </cell>
        </row>
        <row r="57">
          <cell r="B57" t="str">
            <v>1040</v>
          </cell>
          <cell r="C57" t="str">
            <v>ACADEMY</v>
          </cell>
          <cell r="D57">
            <v>20</v>
          </cell>
          <cell r="E57">
            <v>846001185</v>
          </cell>
          <cell r="F57" t="str">
            <v>VC00000000014315</v>
          </cell>
          <cell r="G57" t="str">
            <v>CN001</v>
          </cell>
        </row>
        <row r="58">
          <cell r="B58" t="str">
            <v>1050</v>
          </cell>
          <cell r="C58" t="str">
            <v>ELLICOTT</v>
          </cell>
          <cell r="D58">
            <v>22</v>
          </cell>
          <cell r="E58">
            <v>846001187</v>
          </cell>
          <cell r="F58" t="str">
            <v>VC00000000014316</v>
          </cell>
          <cell r="G58" t="str">
            <v>CB001</v>
          </cell>
        </row>
        <row r="59">
          <cell r="B59" t="str">
            <v>1060</v>
          </cell>
          <cell r="C59" t="str">
            <v>PEYTON</v>
          </cell>
          <cell r="D59" t="str">
            <v>23 JT</v>
          </cell>
          <cell r="E59">
            <v>846001188</v>
          </cell>
          <cell r="F59" t="str">
            <v>VC00000000014317</v>
          </cell>
          <cell r="G59" t="str">
            <v>CN002</v>
          </cell>
        </row>
        <row r="60">
          <cell r="B60" t="str">
            <v>1070</v>
          </cell>
          <cell r="C60" t="str">
            <v>HANOVER</v>
          </cell>
          <cell r="D60">
            <v>28</v>
          </cell>
          <cell r="E60">
            <v>846001189</v>
          </cell>
          <cell r="F60" t="str">
            <v>VC00000000014318</v>
          </cell>
          <cell r="G60" t="str">
            <v>CN002</v>
          </cell>
        </row>
        <row r="61">
          <cell r="B61" t="str">
            <v>1080</v>
          </cell>
          <cell r="C61" t="str">
            <v>LEWIS-PALMER</v>
          </cell>
          <cell r="D61">
            <v>38</v>
          </cell>
          <cell r="E61">
            <v>846001191</v>
          </cell>
          <cell r="F61" t="str">
            <v>VC00000000014319</v>
          </cell>
          <cell r="G61" t="str">
            <v>CN002</v>
          </cell>
        </row>
        <row r="62">
          <cell r="B62" t="str">
            <v>1110</v>
          </cell>
          <cell r="C62" t="str">
            <v>FALCON</v>
          </cell>
          <cell r="D62">
            <v>49</v>
          </cell>
          <cell r="E62">
            <v>846001199</v>
          </cell>
          <cell r="F62" t="str">
            <v>VC00000000014320</v>
          </cell>
          <cell r="G62" t="str">
            <v>CN003</v>
          </cell>
        </row>
        <row r="63">
          <cell r="B63" t="str">
            <v>1120</v>
          </cell>
          <cell r="C63" t="str">
            <v>EDISON</v>
          </cell>
          <cell r="D63" t="str">
            <v>54 JT</v>
          </cell>
          <cell r="E63">
            <v>846001200</v>
          </cell>
          <cell r="F63" t="str">
            <v>VC00000000069566</v>
          </cell>
          <cell r="G63" t="str">
            <v>AD001</v>
          </cell>
        </row>
        <row r="64">
          <cell r="B64" t="str">
            <v>1130</v>
          </cell>
          <cell r="C64" t="str">
            <v>MIAMI/YODER</v>
          </cell>
          <cell r="D64" t="str">
            <v>60 JT</v>
          </cell>
          <cell r="E64">
            <v>846002967</v>
          </cell>
          <cell r="F64" t="str">
            <v>VC00000000069606</v>
          </cell>
          <cell r="G64" t="str">
            <v>CN001</v>
          </cell>
        </row>
        <row r="65">
          <cell r="B65" t="str">
            <v>1140</v>
          </cell>
          <cell r="C65" t="str">
            <v>CANON CITY</v>
          </cell>
          <cell r="D65" t="str">
            <v>RE-1</v>
          </cell>
          <cell r="E65">
            <v>846013945</v>
          </cell>
          <cell r="F65" t="str">
            <v>VC00000000014435</v>
          </cell>
          <cell r="G65" t="str">
            <v>CN003</v>
          </cell>
        </row>
        <row r="66">
          <cell r="B66" t="str">
            <v>1150</v>
          </cell>
          <cell r="C66" t="str">
            <v>FLORENCE</v>
          </cell>
          <cell r="D66" t="str">
            <v>RE-2</v>
          </cell>
          <cell r="E66">
            <v>846012305</v>
          </cell>
          <cell r="F66" t="str">
            <v>VC00000000014408</v>
          </cell>
          <cell r="G66" t="str">
            <v>CN002</v>
          </cell>
        </row>
        <row r="67">
          <cell r="B67" t="str">
            <v>1160</v>
          </cell>
          <cell r="C67" t="str">
            <v>COTOPAXI</v>
          </cell>
          <cell r="D67" t="str">
            <v>RE-3</v>
          </cell>
          <cell r="E67">
            <v>846001224</v>
          </cell>
          <cell r="F67" t="str">
            <v>VC00000000069567</v>
          </cell>
          <cell r="G67" t="str">
            <v>CN002</v>
          </cell>
        </row>
        <row r="68">
          <cell r="B68" t="str">
            <v>1180</v>
          </cell>
          <cell r="C68" t="str">
            <v>ROARING FORK</v>
          </cell>
          <cell r="D68" t="str">
            <v>RE-1</v>
          </cell>
          <cell r="E68">
            <v>846012220</v>
          </cell>
          <cell r="F68" t="str">
            <v>VC00000000014400</v>
          </cell>
          <cell r="G68" t="str">
            <v>CN003</v>
          </cell>
        </row>
        <row r="69">
          <cell r="B69" t="str">
            <v>1195</v>
          </cell>
          <cell r="C69" t="str">
            <v>GARFIELD(RIFLE)</v>
          </cell>
          <cell r="D69" t="str">
            <v>RE-2</v>
          </cell>
          <cell r="E69">
            <v>840525428</v>
          </cell>
          <cell r="F69" t="str">
            <v>VC00000000013022</v>
          </cell>
          <cell r="G69" t="str">
            <v>CN003</v>
          </cell>
        </row>
        <row r="70">
          <cell r="B70" t="str">
            <v>1220</v>
          </cell>
          <cell r="C70" t="str">
            <v>GARFIELD(PARACHUTE)</v>
          </cell>
          <cell r="D70">
            <v>16</v>
          </cell>
          <cell r="E70">
            <v>846001236</v>
          </cell>
          <cell r="F70" t="str">
            <v>VC00000000004501</v>
          </cell>
          <cell r="G70" t="str">
            <v>CB002</v>
          </cell>
        </row>
        <row r="71">
          <cell r="B71" t="str">
            <v>1330</v>
          </cell>
          <cell r="C71" t="str">
            <v>GILPIN COUNTY</v>
          </cell>
          <cell r="D71" t="str">
            <v>RE-1</v>
          </cell>
          <cell r="E71">
            <v>846012518</v>
          </cell>
          <cell r="F71" t="str">
            <v>VC00000000069663</v>
          </cell>
          <cell r="G71" t="str">
            <v>CN002</v>
          </cell>
        </row>
        <row r="72">
          <cell r="B72" t="str">
            <v>1340</v>
          </cell>
          <cell r="C72" t="str">
            <v>WEST GRAND</v>
          </cell>
          <cell r="D72" t="str">
            <v>1 JT</v>
          </cell>
          <cell r="E72">
            <v>846001263</v>
          </cell>
          <cell r="F72" t="str">
            <v>VC00000000014322</v>
          </cell>
          <cell r="G72" t="str">
            <v>CN001</v>
          </cell>
        </row>
        <row r="73">
          <cell r="B73" t="str">
            <v>1350</v>
          </cell>
          <cell r="C73" t="str">
            <v>EAST GRAND</v>
          </cell>
          <cell r="D73">
            <v>2</v>
          </cell>
          <cell r="E73">
            <v>846011425</v>
          </cell>
          <cell r="F73" t="str">
            <v>VC00000000014387</v>
          </cell>
          <cell r="G73" t="str">
            <v>CN002</v>
          </cell>
        </row>
        <row r="74">
          <cell r="B74" t="str">
            <v>1360</v>
          </cell>
          <cell r="C74" t="str">
            <v>GUNNISON WATERSHED</v>
          </cell>
          <cell r="D74" t="str">
            <v>RE1J</v>
          </cell>
          <cell r="E74">
            <v>846013483</v>
          </cell>
          <cell r="F74" t="str">
            <v>VC00000000014427</v>
          </cell>
          <cell r="G74" t="str">
            <v>CN002</v>
          </cell>
        </row>
        <row r="75">
          <cell r="B75" t="str">
            <v>1380</v>
          </cell>
          <cell r="C75" t="str">
            <v>HINSDALE COUNTY</v>
          </cell>
          <cell r="D75" t="str">
            <v>RE 1</v>
          </cell>
          <cell r="E75">
            <v>846001288</v>
          </cell>
          <cell r="F75" t="str">
            <v>VC00000000014323</v>
          </cell>
          <cell r="G75" t="str">
            <v>CN002</v>
          </cell>
        </row>
        <row r="76">
          <cell r="B76" t="str">
            <v>1390</v>
          </cell>
          <cell r="C76" t="str">
            <v>HUERFANO(WALSENBURG)</v>
          </cell>
          <cell r="D76" t="str">
            <v>RE-1</v>
          </cell>
          <cell r="E76">
            <v>846011993</v>
          </cell>
          <cell r="F76" t="str">
            <v>VC00000000014396</v>
          </cell>
          <cell r="G76" t="str">
            <v>CN001</v>
          </cell>
        </row>
        <row r="77">
          <cell r="B77" t="str">
            <v>1400</v>
          </cell>
          <cell r="C77" t="str">
            <v>LA VETA</v>
          </cell>
          <cell r="D77" t="str">
            <v>RE-2</v>
          </cell>
          <cell r="E77">
            <v>846014020</v>
          </cell>
          <cell r="F77" t="str">
            <v>VC00000000014436</v>
          </cell>
          <cell r="G77" t="str">
            <v>CN002</v>
          </cell>
        </row>
        <row r="78">
          <cell r="B78" t="str">
            <v>1410</v>
          </cell>
          <cell r="C78" t="str">
            <v>NORTH PARK</v>
          </cell>
          <cell r="D78" t="str">
            <v>R-1</v>
          </cell>
          <cell r="E78">
            <v>846013288</v>
          </cell>
          <cell r="F78" t="str">
            <v>VC00000000014419</v>
          </cell>
          <cell r="G78" t="str">
            <v>CN001</v>
          </cell>
        </row>
        <row r="79">
          <cell r="B79" t="str">
            <v>1420</v>
          </cell>
          <cell r="C79" t="str">
            <v>JEFFERSON COUNTY</v>
          </cell>
          <cell r="D79" t="str">
            <v>R-1</v>
          </cell>
          <cell r="E79">
            <v>846002817</v>
          </cell>
          <cell r="F79" t="str">
            <v>VC00000000014356</v>
          </cell>
          <cell r="G79" t="str">
            <v>CN003</v>
          </cell>
        </row>
        <row r="80">
          <cell r="B80" t="str">
            <v>1430</v>
          </cell>
          <cell r="C80" t="str">
            <v>EADS</v>
          </cell>
          <cell r="D80" t="str">
            <v>RE-1</v>
          </cell>
          <cell r="E80">
            <v>846014017</v>
          </cell>
          <cell r="F80" t="str">
            <v>VC00000000069679</v>
          </cell>
          <cell r="G80" t="str">
            <v>CN002</v>
          </cell>
        </row>
        <row r="81">
          <cell r="B81" t="str">
            <v>1440</v>
          </cell>
          <cell r="C81" t="str">
            <v>PLAINVIEW</v>
          </cell>
          <cell r="D81" t="str">
            <v>RE-2</v>
          </cell>
          <cell r="E81">
            <v>846014612</v>
          </cell>
          <cell r="F81" t="str">
            <v>VC00000000069689</v>
          </cell>
          <cell r="G81" t="str">
            <v>CN002</v>
          </cell>
        </row>
        <row r="82">
          <cell r="B82" t="str">
            <v>1450</v>
          </cell>
          <cell r="C82" t="str">
            <v>ARRIBA-FLAGLER</v>
          </cell>
          <cell r="D82" t="str">
            <v>C-20</v>
          </cell>
          <cell r="E82">
            <v>840958690</v>
          </cell>
          <cell r="F82" t="str">
            <v>VC00000000013564</v>
          </cell>
          <cell r="G82" t="str">
            <v>CN002</v>
          </cell>
        </row>
        <row r="83">
          <cell r="B83" t="str">
            <v>1460</v>
          </cell>
          <cell r="C83" t="str">
            <v>HI-PLAINS</v>
          </cell>
          <cell r="D83" t="str">
            <v>R-23</v>
          </cell>
          <cell r="E83">
            <v>840965857</v>
          </cell>
          <cell r="F83" t="str">
            <v>VC00000000013569</v>
          </cell>
          <cell r="G83" t="str">
            <v>CN001</v>
          </cell>
        </row>
        <row r="84">
          <cell r="B84" t="str">
            <v>1480</v>
          </cell>
          <cell r="C84" t="str">
            <v>STRATTON</v>
          </cell>
          <cell r="D84" t="str">
            <v>R-4</v>
          </cell>
          <cell r="E84">
            <v>846001423</v>
          </cell>
          <cell r="F84" t="str">
            <v>VC00000000069571</v>
          </cell>
          <cell r="G84" t="str">
            <v>CN001</v>
          </cell>
        </row>
        <row r="85">
          <cell r="B85" t="str">
            <v>1490</v>
          </cell>
          <cell r="C85" t="str">
            <v>BETHUNE</v>
          </cell>
          <cell r="D85" t="str">
            <v>R-5</v>
          </cell>
          <cell r="E85">
            <v>846001382</v>
          </cell>
          <cell r="F85" t="str">
            <v>VC00000000069570</v>
          </cell>
          <cell r="G85" t="str">
            <v>CN002</v>
          </cell>
        </row>
        <row r="86">
          <cell r="B86" t="str">
            <v>1500</v>
          </cell>
          <cell r="C86" t="str">
            <v>BURLINGTON</v>
          </cell>
          <cell r="D86" t="str">
            <v>RE-6J</v>
          </cell>
          <cell r="E86">
            <v>846012239</v>
          </cell>
          <cell r="F86" t="str">
            <v>VC00000000014404</v>
          </cell>
          <cell r="G86" t="str">
            <v>CN002</v>
          </cell>
        </row>
        <row r="87">
          <cell r="B87" t="str">
            <v>1510</v>
          </cell>
          <cell r="C87" t="str">
            <v>LAKE COUNTY</v>
          </cell>
          <cell r="D87" t="str">
            <v>R-1</v>
          </cell>
          <cell r="E87">
            <v>846011994</v>
          </cell>
          <cell r="F87" t="str">
            <v>VC00000000014397</v>
          </cell>
          <cell r="G87" t="str">
            <v>CN003</v>
          </cell>
        </row>
        <row r="88">
          <cell r="B88" t="str">
            <v>1520</v>
          </cell>
          <cell r="C88" t="str">
            <v>DURANGO</v>
          </cell>
          <cell r="D88" t="str">
            <v>9R</v>
          </cell>
          <cell r="E88">
            <v>846012500</v>
          </cell>
          <cell r="F88" t="str">
            <v>VC00000000014412</v>
          </cell>
          <cell r="G88" t="str">
            <v>CN002</v>
          </cell>
        </row>
        <row r="89">
          <cell r="B89" t="str">
            <v>1530</v>
          </cell>
          <cell r="C89" t="str">
            <v>BAYFIELD</v>
          </cell>
          <cell r="D89" t="str">
            <v>10 JT-R</v>
          </cell>
          <cell r="E89">
            <v>846001442</v>
          </cell>
          <cell r="F89" t="str">
            <v>VC00000000014324</v>
          </cell>
          <cell r="G89" t="str">
            <v>CN002</v>
          </cell>
        </row>
        <row r="90">
          <cell r="B90" t="str">
            <v>1540</v>
          </cell>
          <cell r="C90" t="str">
            <v>IGNACIO</v>
          </cell>
          <cell r="D90" t="str">
            <v>11JT</v>
          </cell>
          <cell r="E90">
            <v>846001447</v>
          </cell>
          <cell r="F90" t="str">
            <v>VC00000000069572</v>
          </cell>
          <cell r="G90" t="str">
            <v>CN002</v>
          </cell>
        </row>
        <row r="91">
          <cell r="B91" t="str">
            <v>1550</v>
          </cell>
          <cell r="C91" t="str">
            <v>POUDRE</v>
          </cell>
          <cell r="D91" t="str">
            <v>R-1</v>
          </cell>
          <cell r="E91">
            <v>846013733</v>
          </cell>
          <cell r="F91" t="str">
            <v>VC00000000014430</v>
          </cell>
          <cell r="G91" t="str">
            <v>CN002</v>
          </cell>
        </row>
        <row r="92">
          <cell r="B92" t="str">
            <v>1560</v>
          </cell>
          <cell r="C92" t="str">
            <v>THOMPSON</v>
          </cell>
          <cell r="D92" t="str">
            <v>R-2J</v>
          </cell>
          <cell r="E92">
            <v>846013346</v>
          </cell>
          <cell r="F92" t="str">
            <v>VC00000000014422</v>
          </cell>
          <cell r="G92" t="str">
            <v>CN003</v>
          </cell>
        </row>
        <row r="93">
          <cell r="B93" t="str">
            <v>1570</v>
          </cell>
          <cell r="C93" t="str">
            <v>PARK (ESTES PARK)</v>
          </cell>
          <cell r="D93" t="str">
            <v>R-3</v>
          </cell>
          <cell r="E93">
            <v>846013249</v>
          </cell>
          <cell r="F93" t="str">
            <v>VC00000000018297</v>
          </cell>
          <cell r="G93" t="str">
            <v>CB003</v>
          </cell>
        </row>
        <row r="94">
          <cell r="B94" t="str">
            <v>1580</v>
          </cell>
          <cell r="C94" t="str">
            <v>TRINIDAD</v>
          </cell>
          <cell r="D94">
            <v>1</v>
          </cell>
          <cell r="E94">
            <v>846001501</v>
          </cell>
          <cell r="F94" t="str">
            <v>VC00000000014325</v>
          </cell>
          <cell r="G94" t="str">
            <v>CN002</v>
          </cell>
        </row>
        <row r="95">
          <cell r="B95" t="str">
            <v>1590</v>
          </cell>
          <cell r="C95" t="str">
            <v>PRIMERO REORGANIZED</v>
          </cell>
          <cell r="D95">
            <v>2</v>
          </cell>
          <cell r="E95">
            <v>846006704</v>
          </cell>
          <cell r="F95" t="str">
            <v>VC00000000018286</v>
          </cell>
          <cell r="G95" t="str">
            <v>CB002</v>
          </cell>
        </row>
        <row r="96">
          <cell r="B96" t="str">
            <v>1600</v>
          </cell>
          <cell r="C96" t="str">
            <v>HOEHNE REORGANIZED</v>
          </cell>
          <cell r="D96">
            <v>3</v>
          </cell>
          <cell r="E96">
            <v>846012241</v>
          </cell>
          <cell r="F96" t="str">
            <v>VC00000000069659</v>
          </cell>
          <cell r="G96" t="str">
            <v>CN002</v>
          </cell>
        </row>
        <row r="97">
          <cell r="B97" t="str">
            <v>1620</v>
          </cell>
          <cell r="C97" t="str">
            <v>AGUILAR REORGANIZED</v>
          </cell>
          <cell r="D97">
            <v>6</v>
          </cell>
          <cell r="E97">
            <v>846001506</v>
          </cell>
          <cell r="F97" t="str">
            <v>VC00000000014326</v>
          </cell>
          <cell r="G97" t="str">
            <v>CN002</v>
          </cell>
        </row>
        <row r="98">
          <cell r="B98" t="str">
            <v>1750</v>
          </cell>
          <cell r="C98" t="str">
            <v>BRANSON REORGANIZED</v>
          </cell>
          <cell r="D98">
            <v>82</v>
          </cell>
          <cell r="E98">
            <v>846002789</v>
          </cell>
          <cell r="F98" t="str">
            <v>VC00000000069598</v>
          </cell>
          <cell r="G98" t="str">
            <v>CN002</v>
          </cell>
        </row>
        <row r="99">
          <cell r="B99" t="str">
            <v>1760</v>
          </cell>
          <cell r="C99" t="str">
            <v>KIM REORGANIZED</v>
          </cell>
          <cell r="D99">
            <v>88</v>
          </cell>
          <cell r="E99">
            <v>846001550</v>
          </cell>
          <cell r="F99" t="str">
            <v>VC00000000069573</v>
          </cell>
          <cell r="G99" t="str">
            <v>CN002</v>
          </cell>
        </row>
        <row r="100">
          <cell r="B100" t="str">
            <v>1780</v>
          </cell>
          <cell r="C100" t="str">
            <v>GENOA-HUGO</v>
          </cell>
          <cell r="D100" t="str">
            <v>C113</v>
          </cell>
          <cell r="E100">
            <v>846005392</v>
          </cell>
          <cell r="F100" t="str">
            <v>VC00000000069613</v>
          </cell>
          <cell r="G100" t="str">
            <v>CN001</v>
          </cell>
        </row>
        <row r="101">
          <cell r="B101" t="str">
            <v>1790</v>
          </cell>
          <cell r="C101" t="str">
            <v>LIMON</v>
          </cell>
          <cell r="D101" t="str">
            <v>RE-4J</v>
          </cell>
          <cell r="E101">
            <v>846007247</v>
          </cell>
          <cell r="F101" t="str">
            <v>VC00000000069621</v>
          </cell>
          <cell r="G101" t="str">
            <v>CN002</v>
          </cell>
        </row>
        <row r="102">
          <cell r="B102" t="str">
            <v>1810</v>
          </cell>
          <cell r="C102" t="str">
            <v>KARVAL</v>
          </cell>
          <cell r="D102" t="str">
            <v>RE-23</v>
          </cell>
          <cell r="E102">
            <v>846014645</v>
          </cell>
          <cell r="F102" t="str">
            <v>VC00000000069690</v>
          </cell>
          <cell r="G102" t="str">
            <v>CN002</v>
          </cell>
        </row>
        <row r="103">
          <cell r="B103" t="str">
            <v>1828</v>
          </cell>
          <cell r="C103" t="str">
            <v>VALLEY</v>
          </cell>
          <cell r="D103" t="str">
            <v>RE-1</v>
          </cell>
          <cell r="E103">
            <v>840531962</v>
          </cell>
          <cell r="F103" t="str">
            <v>VC00000000013038</v>
          </cell>
          <cell r="G103" t="str">
            <v>CN002</v>
          </cell>
        </row>
        <row r="104">
          <cell r="B104" t="str">
            <v>1850</v>
          </cell>
          <cell r="C104" t="str">
            <v>FRENCHMAN</v>
          </cell>
          <cell r="D104" t="str">
            <v>RE-3</v>
          </cell>
          <cell r="E104">
            <v>846014013</v>
          </cell>
          <cell r="F104" t="str">
            <v>VC00000000069678</v>
          </cell>
          <cell r="G104" t="str">
            <v>CN002</v>
          </cell>
        </row>
        <row r="105">
          <cell r="B105" t="str">
            <v>1860</v>
          </cell>
          <cell r="C105" t="str">
            <v>BUFFALO</v>
          </cell>
          <cell r="D105" t="str">
            <v>RE-4</v>
          </cell>
          <cell r="E105">
            <v>846013385</v>
          </cell>
          <cell r="F105" t="str">
            <v>VC00000000014423</v>
          </cell>
          <cell r="G105" t="str">
            <v>CN001</v>
          </cell>
        </row>
        <row r="106">
          <cell r="B106" t="str">
            <v>1870</v>
          </cell>
          <cell r="C106" t="str">
            <v>PLATEAU</v>
          </cell>
          <cell r="D106" t="str">
            <v>RE-5</v>
          </cell>
          <cell r="E106">
            <v>846001597</v>
          </cell>
          <cell r="F106" t="str">
            <v>VC00000000069574</v>
          </cell>
          <cell r="G106" t="str">
            <v>CN002</v>
          </cell>
        </row>
        <row r="107">
          <cell r="B107" t="str">
            <v>1980</v>
          </cell>
          <cell r="C107" t="str">
            <v>DE BEQUE</v>
          </cell>
          <cell r="D107" t="str">
            <v>49JT</v>
          </cell>
          <cell r="E107">
            <v>846001231</v>
          </cell>
          <cell r="F107" t="str">
            <v>VC00000000014321</v>
          </cell>
          <cell r="G107" t="str">
            <v>CN002</v>
          </cell>
        </row>
        <row r="108">
          <cell r="B108" t="str">
            <v>1990</v>
          </cell>
          <cell r="C108" t="str">
            <v>PLATEAU VALLEY</v>
          </cell>
          <cell r="D108">
            <v>50</v>
          </cell>
          <cell r="E108">
            <v>846002847</v>
          </cell>
          <cell r="F108" t="str">
            <v>VC00000000069601</v>
          </cell>
          <cell r="G108" t="str">
            <v>CN002</v>
          </cell>
        </row>
        <row r="109">
          <cell r="B109" t="str">
            <v>2000</v>
          </cell>
          <cell r="C109" t="str">
            <v>MESA COUNTY VALLEY</v>
          </cell>
          <cell r="D109">
            <v>51</v>
          </cell>
          <cell r="E109">
            <v>846002839</v>
          </cell>
          <cell r="F109" t="str">
            <v>VC00000000014360</v>
          </cell>
          <cell r="G109" t="str">
            <v>CN002</v>
          </cell>
        </row>
        <row r="110">
          <cell r="B110" t="str">
            <v>2010</v>
          </cell>
          <cell r="C110" t="str">
            <v>CREEDE CONSOLIDATED</v>
          </cell>
          <cell r="D110">
            <v>1</v>
          </cell>
          <cell r="E110">
            <v>840941176</v>
          </cell>
          <cell r="F110" t="str">
            <v>VC00000000013545</v>
          </cell>
          <cell r="G110" t="str">
            <v>CN002</v>
          </cell>
        </row>
        <row r="111">
          <cell r="B111" t="str">
            <v>2020</v>
          </cell>
          <cell r="C111" t="str">
            <v>MOFFAT COUNTY</v>
          </cell>
          <cell r="D111" t="str">
            <v>RE #1</v>
          </cell>
          <cell r="E111">
            <v>846012146</v>
          </cell>
          <cell r="F111" t="str">
            <v>VC00000000014399</v>
          </cell>
          <cell r="G111" t="str">
            <v>CN002</v>
          </cell>
        </row>
        <row r="112">
          <cell r="B112" t="str">
            <v>2035</v>
          </cell>
          <cell r="C112" t="str">
            <v>MONTEZUMA-CORTEZ</v>
          </cell>
          <cell r="D112" t="str">
            <v>RE-1</v>
          </cell>
          <cell r="E112">
            <v>840525195</v>
          </cell>
          <cell r="F112" t="str">
            <v>VC00000000013021</v>
          </cell>
          <cell r="G112" t="str">
            <v>CN003</v>
          </cell>
        </row>
        <row r="113">
          <cell r="B113" t="str">
            <v>2055</v>
          </cell>
          <cell r="C113" t="str">
            <v>DOLORES</v>
          </cell>
          <cell r="D113" t="str">
            <v>RE-4A</v>
          </cell>
          <cell r="E113">
            <v>840529518</v>
          </cell>
          <cell r="F113" t="str">
            <v>VC00000000013032</v>
          </cell>
          <cell r="G113" t="str">
            <v>CN001</v>
          </cell>
        </row>
        <row r="114">
          <cell r="B114" t="str">
            <v>2070</v>
          </cell>
          <cell r="C114" t="str">
            <v>MANCOS</v>
          </cell>
          <cell r="D114" t="str">
            <v>RE-6</v>
          </cell>
          <cell r="E114">
            <v>846001694</v>
          </cell>
          <cell r="F114" t="str">
            <v>VC00000000069575</v>
          </cell>
          <cell r="G114" t="str">
            <v>CN002</v>
          </cell>
        </row>
        <row r="115">
          <cell r="B115" t="str">
            <v>2180</v>
          </cell>
          <cell r="C115" t="str">
            <v>MONTROSE COUNTY</v>
          </cell>
          <cell r="D115" t="str">
            <v>RE1J</v>
          </cell>
          <cell r="E115">
            <v>840517051</v>
          </cell>
          <cell r="F115" t="str">
            <v>VC00000000013000</v>
          </cell>
          <cell r="G115" t="str">
            <v>CN003</v>
          </cell>
        </row>
        <row r="116">
          <cell r="B116" t="str">
            <v>2190</v>
          </cell>
          <cell r="C116" t="str">
            <v>WEST END</v>
          </cell>
          <cell r="D116" t="str">
            <v>RE-2</v>
          </cell>
          <cell r="E116">
            <v>846014283</v>
          </cell>
          <cell r="F116" t="str">
            <v>VC00000000014440</v>
          </cell>
          <cell r="G116" t="str">
            <v>CN002</v>
          </cell>
        </row>
        <row r="117">
          <cell r="B117" t="str">
            <v>2395</v>
          </cell>
          <cell r="C117" t="str">
            <v>BRUSH</v>
          </cell>
          <cell r="D117" t="str">
            <v>RE-2</v>
          </cell>
          <cell r="E117">
            <v>846001734</v>
          </cell>
          <cell r="F117" t="str">
            <v>VC00000000014328</v>
          </cell>
          <cell r="G117" t="str">
            <v>CN002</v>
          </cell>
        </row>
        <row r="118">
          <cell r="B118" t="str">
            <v>2405</v>
          </cell>
          <cell r="C118" t="str">
            <v>FORT MORGAN</v>
          </cell>
          <cell r="D118" t="str">
            <v>RE-3</v>
          </cell>
          <cell r="E118">
            <v>840558263</v>
          </cell>
          <cell r="F118" t="str">
            <v>VC00000000013052</v>
          </cell>
          <cell r="G118" t="str">
            <v>CN002</v>
          </cell>
        </row>
        <row r="119">
          <cell r="B119" t="str">
            <v>2505</v>
          </cell>
          <cell r="C119" t="str">
            <v>WELDON VALLEY</v>
          </cell>
          <cell r="D119" t="str">
            <v>RE-20(J)</v>
          </cell>
          <cell r="E119">
            <v>846001737</v>
          </cell>
          <cell r="F119" t="str">
            <v>VC00000000069576</v>
          </cell>
          <cell r="G119" t="str">
            <v>CN002</v>
          </cell>
        </row>
        <row r="120">
          <cell r="B120" t="str">
            <v>2515</v>
          </cell>
          <cell r="C120" t="str">
            <v>WIGGINS</v>
          </cell>
          <cell r="D120" t="str">
            <v>RE-50(J)</v>
          </cell>
          <cell r="E120">
            <v>846002087</v>
          </cell>
          <cell r="F120" t="str">
            <v>VC00000000014345</v>
          </cell>
          <cell r="G120" t="str">
            <v>CN001</v>
          </cell>
        </row>
        <row r="121">
          <cell r="B121" t="str">
            <v>2520</v>
          </cell>
          <cell r="C121" t="str">
            <v>EAST OTERO (LA JUNTA)</v>
          </cell>
          <cell r="D121" t="str">
            <v>R-1</v>
          </cell>
          <cell r="E121">
            <v>846014414</v>
          </cell>
          <cell r="F121" t="str">
            <v>VC00000000014444</v>
          </cell>
          <cell r="G121" t="str">
            <v>CN003</v>
          </cell>
        </row>
        <row r="122">
          <cell r="B122" t="str">
            <v>2530</v>
          </cell>
          <cell r="C122" t="str">
            <v>ROCKY FORD</v>
          </cell>
          <cell r="D122" t="str">
            <v>R-2</v>
          </cell>
          <cell r="E122">
            <v>846013479</v>
          </cell>
          <cell r="F122" t="str">
            <v>VC00000000014426</v>
          </cell>
          <cell r="G122" t="str">
            <v>CN002</v>
          </cell>
        </row>
        <row r="123">
          <cell r="B123" t="str">
            <v>2535</v>
          </cell>
          <cell r="C123" t="str">
            <v>MANZANOLA</v>
          </cell>
          <cell r="D123" t="str">
            <v>3J</v>
          </cell>
          <cell r="E123">
            <v>846001750</v>
          </cell>
          <cell r="F123" t="str">
            <v>VC00000000014329</v>
          </cell>
          <cell r="G123" t="str">
            <v>CN002</v>
          </cell>
        </row>
        <row r="124">
          <cell r="B124" t="str">
            <v>2540</v>
          </cell>
          <cell r="C124" t="str">
            <v>FOWLER</v>
          </cell>
          <cell r="D124" t="str">
            <v>R-4J</v>
          </cell>
          <cell r="E124">
            <v>846014360</v>
          </cell>
          <cell r="F124" t="str">
            <v>VC00000000014441</v>
          </cell>
          <cell r="G124" t="str">
            <v>AD001</v>
          </cell>
        </row>
        <row r="125">
          <cell r="B125" t="str">
            <v>2560</v>
          </cell>
          <cell r="C125" t="str">
            <v>CHERAW</v>
          </cell>
          <cell r="D125">
            <v>31</v>
          </cell>
          <cell r="E125">
            <v>846001765</v>
          </cell>
          <cell r="F125" t="str">
            <v>VC00000000014330</v>
          </cell>
          <cell r="G125" t="str">
            <v>CN001</v>
          </cell>
        </row>
        <row r="126">
          <cell r="B126" t="str">
            <v>2570</v>
          </cell>
          <cell r="C126" t="str">
            <v>SWINK</v>
          </cell>
          <cell r="D126">
            <v>33</v>
          </cell>
          <cell r="E126">
            <v>846001767</v>
          </cell>
          <cell r="F126" t="str">
            <v>VC00000000069578</v>
          </cell>
          <cell r="G126" t="str">
            <v>CN002</v>
          </cell>
        </row>
        <row r="127">
          <cell r="B127" t="str">
            <v>2580</v>
          </cell>
          <cell r="C127" t="str">
            <v>OURAY</v>
          </cell>
          <cell r="D127" t="str">
            <v>R-1</v>
          </cell>
          <cell r="E127">
            <v>846001772</v>
          </cell>
          <cell r="F127" t="str">
            <v>VC00000000069579</v>
          </cell>
          <cell r="G127" t="str">
            <v>CN002</v>
          </cell>
        </row>
        <row r="128">
          <cell r="B128" t="str">
            <v>2590</v>
          </cell>
          <cell r="C128" t="str">
            <v>RIDGWAY</v>
          </cell>
          <cell r="D128" t="str">
            <v>R-2</v>
          </cell>
          <cell r="E128">
            <v>846006275</v>
          </cell>
          <cell r="F128" t="str">
            <v>VC00000000069619</v>
          </cell>
          <cell r="G128" t="str">
            <v>CN001</v>
          </cell>
        </row>
        <row r="129">
          <cell r="B129" t="str">
            <v>2600</v>
          </cell>
          <cell r="C129" t="str">
            <v>PLATTE CANYON</v>
          </cell>
          <cell r="D129">
            <v>1</v>
          </cell>
          <cell r="E129">
            <v>846001776</v>
          </cell>
          <cell r="F129" t="str">
            <v>VC00000000014332</v>
          </cell>
          <cell r="G129" t="str">
            <v>CN002</v>
          </cell>
        </row>
        <row r="130">
          <cell r="B130" t="str">
            <v>2610</v>
          </cell>
          <cell r="C130" t="str">
            <v>PARK COUNTY(FAIRPLAY)</v>
          </cell>
          <cell r="D130" t="str">
            <v>RE-2</v>
          </cell>
          <cell r="E130">
            <v>846001777</v>
          </cell>
          <cell r="F130" t="str">
            <v>VC00000000014333</v>
          </cell>
          <cell r="G130" t="str">
            <v>CN002</v>
          </cell>
        </row>
        <row r="131">
          <cell r="B131" t="str">
            <v>2620</v>
          </cell>
          <cell r="C131" t="str">
            <v>HOLYOKE</v>
          </cell>
          <cell r="D131" t="str">
            <v>RE-1J</v>
          </cell>
          <cell r="E131">
            <v>846012886</v>
          </cell>
          <cell r="F131" t="str">
            <v>VC00000000014417</v>
          </cell>
          <cell r="G131" t="str">
            <v>CN002</v>
          </cell>
        </row>
        <row r="132">
          <cell r="B132" t="str">
            <v>2630</v>
          </cell>
          <cell r="C132" t="str">
            <v>HAXTUN</v>
          </cell>
          <cell r="D132" t="str">
            <v>RE2J</v>
          </cell>
          <cell r="E132">
            <v>846012502</v>
          </cell>
          <cell r="F132" t="str">
            <v>VC00000000014414</v>
          </cell>
          <cell r="G132" t="str">
            <v>CN002</v>
          </cell>
        </row>
        <row r="133">
          <cell r="B133" t="str">
            <v>2640</v>
          </cell>
          <cell r="C133" t="str">
            <v>ASPEN</v>
          </cell>
          <cell r="D133">
            <v>1</v>
          </cell>
          <cell r="E133">
            <v>846002890</v>
          </cell>
          <cell r="F133" t="str">
            <v>VC00000000014363</v>
          </cell>
          <cell r="G133" t="str">
            <v>CN001</v>
          </cell>
        </row>
        <row r="134">
          <cell r="B134" t="str">
            <v>2650</v>
          </cell>
          <cell r="C134" t="str">
            <v>GRANADA</v>
          </cell>
          <cell r="D134" t="str">
            <v>RE-1</v>
          </cell>
          <cell r="E134">
            <v>846012913</v>
          </cell>
          <cell r="F134" t="str">
            <v>VC00000000069666</v>
          </cell>
          <cell r="G134" t="str">
            <v>F3235</v>
          </cell>
        </row>
        <row r="135">
          <cell r="B135" t="str">
            <v>2660</v>
          </cell>
          <cell r="C135" t="str">
            <v>LAMAR</v>
          </cell>
          <cell r="D135" t="str">
            <v>RE-2</v>
          </cell>
          <cell r="E135">
            <v>846011826</v>
          </cell>
          <cell r="F135" t="str">
            <v>VC00000000014392</v>
          </cell>
          <cell r="G135" t="str">
            <v>CN003</v>
          </cell>
        </row>
        <row r="136">
          <cell r="B136" t="str">
            <v>2670</v>
          </cell>
          <cell r="C136" t="str">
            <v>HOLLY</v>
          </cell>
          <cell r="D136" t="str">
            <v>RE-3</v>
          </cell>
          <cell r="E136">
            <v>846011860</v>
          </cell>
          <cell r="F136" t="str">
            <v>VC00000000014393</v>
          </cell>
          <cell r="G136" t="str">
            <v>CN002</v>
          </cell>
        </row>
        <row r="137">
          <cell r="B137" t="str">
            <v>2680</v>
          </cell>
          <cell r="C137" t="str">
            <v>WILEY</v>
          </cell>
          <cell r="D137" t="str">
            <v>RE-13JT</v>
          </cell>
          <cell r="E137">
            <v>846001821</v>
          </cell>
          <cell r="F137" t="str">
            <v>VC00000000014334</v>
          </cell>
          <cell r="G137" t="str">
            <v>CN002</v>
          </cell>
        </row>
        <row r="138">
          <cell r="B138" t="str">
            <v>2690</v>
          </cell>
          <cell r="C138" t="str">
            <v>PUEBLO CITY</v>
          </cell>
          <cell r="D138">
            <v>60</v>
          </cell>
          <cell r="E138">
            <v>846001882</v>
          </cell>
          <cell r="F138" t="str">
            <v>VC00000000014335</v>
          </cell>
          <cell r="G138" t="str">
            <v>CN005</v>
          </cell>
        </row>
        <row r="139">
          <cell r="B139" t="str">
            <v>2700</v>
          </cell>
          <cell r="C139" t="str">
            <v>PUEBLO COUNTY RURAL</v>
          </cell>
          <cell r="D139">
            <v>70</v>
          </cell>
          <cell r="E139">
            <v>846002832</v>
          </cell>
          <cell r="F139" t="str">
            <v>VC00000000014359</v>
          </cell>
          <cell r="G139" t="str">
            <v>CN001</v>
          </cell>
        </row>
        <row r="140">
          <cell r="B140" t="str">
            <v>2710</v>
          </cell>
          <cell r="C140" t="str">
            <v>MEEKER</v>
          </cell>
          <cell r="D140" t="str">
            <v>RE-1</v>
          </cell>
          <cell r="E140">
            <v>846011573</v>
          </cell>
          <cell r="F140" t="str">
            <v>VC00000000014389</v>
          </cell>
          <cell r="G140" t="str">
            <v>CN003</v>
          </cell>
        </row>
        <row r="141">
          <cell r="B141" t="str">
            <v>2720</v>
          </cell>
          <cell r="C141" t="str">
            <v>RANGELY</v>
          </cell>
          <cell r="D141" t="str">
            <v>RE-4</v>
          </cell>
          <cell r="E141">
            <v>846001889</v>
          </cell>
          <cell r="F141" t="str">
            <v>VC00000000014336</v>
          </cell>
          <cell r="G141" t="str">
            <v>CN001</v>
          </cell>
        </row>
        <row r="142">
          <cell r="B142" t="str">
            <v>2730</v>
          </cell>
          <cell r="C142" t="str">
            <v>DEL NORTE</v>
          </cell>
          <cell r="D142" t="str">
            <v>C-7</v>
          </cell>
          <cell r="E142">
            <v>846001899</v>
          </cell>
          <cell r="F142" t="str">
            <v>VC00000000014338</v>
          </cell>
          <cell r="G142" t="str">
            <v>CN001</v>
          </cell>
        </row>
        <row r="143">
          <cell r="B143" t="str">
            <v>2740</v>
          </cell>
          <cell r="C143" t="str">
            <v>MONTE VISTA</v>
          </cell>
          <cell r="D143" t="str">
            <v>C-8</v>
          </cell>
          <cell r="E143">
            <v>846001901</v>
          </cell>
          <cell r="F143" t="str">
            <v>VC00000000014339</v>
          </cell>
          <cell r="G143" t="str">
            <v>CN002</v>
          </cell>
        </row>
        <row r="144">
          <cell r="B144" t="str">
            <v>2750</v>
          </cell>
          <cell r="C144" t="str">
            <v>SARGENT</v>
          </cell>
          <cell r="D144" t="str">
            <v>RE-33J</v>
          </cell>
          <cell r="E144">
            <v>846001898</v>
          </cell>
          <cell r="F144" t="str">
            <v>VC00000000014337</v>
          </cell>
          <cell r="G144" t="str">
            <v>CN001</v>
          </cell>
        </row>
        <row r="145">
          <cell r="B145" t="str">
            <v>2760</v>
          </cell>
          <cell r="C145" t="str">
            <v>HAYDEN</v>
          </cell>
          <cell r="D145" t="str">
            <v>RE-1</v>
          </cell>
          <cell r="E145">
            <v>846012221</v>
          </cell>
          <cell r="F145" t="str">
            <v>VC00000000014401</v>
          </cell>
          <cell r="G145" t="str">
            <v>CN001</v>
          </cell>
        </row>
        <row r="146">
          <cell r="B146" t="str">
            <v>2770</v>
          </cell>
          <cell r="C146" t="str">
            <v>STEAMBOAT SPRINGS</v>
          </cell>
          <cell r="D146" t="str">
            <v>RE-2</v>
          </cell>
          <cell r="E146">
            <v>846012306</v>
          </cell>
          <cell r="F146" t="str">
            <v>VC00000000014409</v>
          </cell>
          <cell r="G146" t="str">
            <v>CN002</v>
          </cell>
        </row>
        <row r="147">
          <cell r="B147" t="str">
            <v>2780</v>
          </cell>
          <cell r="C147" t="str">
            <v>SOUTH ROUTT</v>
          </cell>
          <cell r="D147" t="str">
            <v>RE 3</v>
          </cell>
          <cell r="E147">
            <v>846012326</v>
          </cell>
          <cell r="F147" t="str">
            <v>VC00000000014410</v>
          </cell>
          <cell r="G147" t="str">
            <v>CN001</v>
          </cell>
        </row>
        <row r="148">
          <cell r="B148" t="str">
            <v>2790</v>
          </cell>
          <cell r="C148" t="str">
            <v>MOUNTAIN VALLEY</v>
          </cell>
          <cell r="D148" t="str">
            <v>RE 1</v>
          </cell>
          <cell r="E148">
            <v>846001937</v>
          </cell>
          <cell r="F148" t="str">
            <v>VC00000000069582</v>
          </cell>
          <cell r="G148" t="str">
            <v>CN002</v>
          </cell>
        </row>
        <row r="149">
          <cell r="B149" t="str">
            <v>2800</v>
          </cell>
          <cell r="C149" t="str">
            <v>MOFFAT</v>
          </cell>
          <cell r="D149">
            <v>2</v>
          </cell>
          <cell r="E149">
            <v>846001938</v>
          </cell>
          <cell r="F149" t="str">
            <v>VC00000000069583</v>
          </cell>
          <cell r="G149" t="str">
            <v>CN002</v>
          </cell>
        </row>
        <row r="150">
          <cell r="B150" t="str">
            <v>2810</v>
          </cell>
          <cell r="C150" t="str">
            <v>CENTER</v>
          </cell>
          <cell r="D150" t="str">
            <v>26 JT</v>
          </cell>
          <cell r="E150">
            <v>846001943</v>
          </cell>
          <cell r="F150" t="str">
            <v>VC00000000014340</v>
          </cell>
          <cell r="G150" t="str">
            <v>CN001</v>
          </cell>
        </row>
        <row r="151">
          <cell r="B151" t="str">
            <v>2820</v>
          </cell>
          <cell r="C151" t="str">
            <v>SILVERTON</v>
          </cell>
          <cell r="D151">
            <v>1</v>
          </cell>
          <cell r="E151">
            <v>846001945</v>
          </cell>
          <cell r="F151" t="str">
            <v>VC00000000069585</v>
          </cell>
          <cell r="G151" t="str">
            <v>CN001</v>
          </cell>
        </row>
        <row r="152">
          <cell r="B152" t="str">
            <v>2830</v>
          </cell>
          <cell r="C152" t="str">
            <v>TELLURIDE</v>
          </cell>
          <cell r="D152" t="str">
            <v>R-1</v>
          </cell>
          <cell r="E152">
            <v>846001946</v>
          </cell>
          <cell r="F152" t="str">
            <v>VC00000000014341</v>
          </cell>
          <cell r="G152" t="str">
            <v>CN001</v>
          </cell>
        </row>
        <row r="153">
          <cell r="B153" t="str">
            <v>2840</v>
          </cell>
          <cell r="C153" t="str">
            <v>NORWOOD</v>
          </cell>
          <cell r="D153" t="str">
            <v>R-2J</v>
          </cell>
          <cell r="E153">
            <v>846013944</v>
          </cell>
          <cell r="F153" t="str">
            <v>VC00000000069677</v>
          </cell>
          <cell r="G153" t="str">
            <v>CN002</v>
          </cell>
        </row>
        <row r="154">
          <cell r="B154" t="str">
            <v>2862</v>
          </cell>
          <cell r="C154" t="str">
            <v>JULESBURG</v>
          </cell>
          <cell r="D154" t="str">
            <v>RE-1</v>
          </cell>
          <cell r="E154">
            <v>840524976</v>
          </cell>
          <cell r="F154" t="str">
            <v>VC00000000013020</v>
          </cell>
          <cell r="G154" t="str">
            <v>CN002</v>
          </cell>
        </row>
        <row r="155">
          <cell r="B155" t="str">
            <v>2865</v>
          </cell>
          <cell r="C155" t="str">
            <v>PLATTE VALLEY</v>
          </cell>
          <cell r="D155" t="str">
            <v>RE-3</v>
          </cell>
          <cell r="E155">
            <v>840523988</v>
          </cell>
          <cell r="F155" t="str">
            <v>VC00000000060834</v>
          </cell>
          <cell r="G155" t="str">
            <v>CN002</v>
          </cell>
        </row>
        <row r="156">
          <cell r="B156" t="str">
            <v>3000</v>
          </cell>
          <cell r="C156" t="str">
            <v>SUMMIT</v>
          </cell>
          <cell r="D156" t="str">
            <v>RE-1</v>
          </cell>
          <cell r="E156">
            <v>846011247</v>
          </cell>
          <cell r="F156" t="str">
            <v>VC00000000014385</v>
          </cell>
          <cell r="G156" t="str">
            <v>CN001</v>
          </cell>
        </row>
        <row r="157">
          <cell r="B157" t="str">
            <v>3010</v>
          </cell>
          <cell r="C157" t="str">
            <v>CRIPPLE CREEK-VICTOR</v>
          </cell>
          <cell r="D157" t="str">
            <v>RE-1</v>
          </cell>
          <cell r="E157">
            <v>846013740</v>
          </cell>
          <cell r="F157" t="str">
            <v>VC00000000014432</v>
          </cell>
          <cell r="G157" t="str">
            <v>CN002</v>
          </cell>
        </row>
        <row r="158">
          <cell r="B158" t="str">
            <v>3020</v>
          </cell>
          <cell r="C158" t="str">
            <v>WOODLAND PARK</v>
          </cell>
          <cell r="D158" t="str">
            <v>RE-2</v>
          </cell>
          <cell r="E158">
            <v>840513959</v>
          </cell>
          <cell r="F158" t="str">
            <v>VC00000000012995</v>
          </cell>
          <cell r="G158" t="str">
            <v>CN002</v>
          </cell>
        </row>
        <row r="159">
          <cell r="B159" t="str">
            <v>3030</v>
          </cell>
          <cell r="C159" t="str">
            <v>AKRON</v>
          </cell>
          <cell r="D159" t="str">
            <v>R-1</v>
          </cell>
          <cell r="E159">
            <v>846012234</v>
          </cell>
          <cell r="F159" t="str">
            <v>VC00000000014403</v>
          </cell>
          <cell r="G159" t="str">
            <v>CN001</v>
          </cell>
        </row>
        <row r="160">
          <cell r="B160" t="str">
            <v>3040</v>
          </cell>
          <cell r="C160" t="str">
            <v>ARICKAREE</v>
          </cell>
          <cell r="D160" t="str">
            <v>R-2</v>
          </cell>
          <cell r="E160">
            <v>846012959</v>
          </cell>
          <cell r="F160" t="str">
            <v>VC00000000069668</v>
          </cell>
          <cell r="G160" t="str">
            <v>CN002</v>
          </cell>
        </row>
        <row r="161">
          <cell r="B161" t="str">
            <v>3050</v>
          </cell>
          <cell r="C161" t="str">
            <v>OTIS</v>
          </cell>
          <cell r="D161" t="str">
            <v>R-3</v>
          </cell>
          <cell r="E161">
            <v>846001986</v>
          </cell>
          <cell r="F161" t="str">
            <v>VC00000000014342</v>
          </cell>
          <cell r="G161" t="str">
            <v>CN001</v>
          </cell>
        </row>
        <row r="162">
          <cell r="B162" t="str">
            <v>3060</v>
          </cell>
          <cell r="C162" t="str">
            <v>LONE STAR</v>
          </cell>
          <cell r="D162">
            <v>101</v>
          </cell>
          <cell r="E162">
            <v>846005764</v>
          </cell>
          <cell r="F162" t="str">
            <v>VC00000000069615</v>
          </cell>
          <cell r="G162" t="str">
            <v>CN001</v>
          </cell>
        </row>
        <row r="163">
          <cell r="B163" t="str">
            <v>3070</v>
          </cell>
          <cell r="C163" t="str">
            <v>WOODLIN</v>
          </cell>
          <cell r="D163" t="str">
            <v>R-104</v>
          </cell>
          <cell r="E163">
            <v>846010187</v>
          </cell>
          <cell r="F163" t="str">
            <v>VC00000000069636</v>
          </cell>
          <cell r="G163" t="str">
            <v>AD001</v>
          </cell>
        </row>
        <row r="164">
          <cell r="B164" t="str">
            <v>3080</v>
          </cell>
          <cell r="C164" t="str">
            <v>GILCREST</v>
          </cell>
          <cell r="D164" t="str">
            <v>RE-1</v>
          </cell>
          <cell r="E164">
            <v>846013393</v>
          </cell>
          <cell r="F164" t="str">
            <v>VC00000000014424</v>
          </cell>
          <cell r="G164" t="str">
            <v>CN002</v>
          </cell>
        </row>
        <row r="165">
          <cell r="B165" t="str">
            <v>3085</v>
          </cell>
          <cell r="C165" t="str">
            <v>EATON</v>
          </cell>
          <cell r="D165" t="str">
            <v>RE-2</v>
          </cell>
          <cell r="E165">
            <v>840519375</v>
          </cell>
          <cell r="F165" t="str">
            <v>VC00000000013009</v>
          </cell>
          <cell r="G165" t="str">
            <v>CN002</v>
          </cell>
        </row>
        <row r="166">
          <cell r="B166" t="str">
            <v>3090</v>
          </cell>
          <cell r="C166" t="str">
            <v>KEENESBURG</v>
          </cell>
          <cell r="D166" t="str">
            <v>RE-3(J)</v>
          </cell>
          <cell r="E166">
            <v>846013310</v>
          </cell>
          <cell r="F166" t="str">
            <v>VC00000000014420</v>
          </cell>
          <cell r="G166" t="str">
            <v>CN001</v>
          </cell>
        </row>
        <row r="167">
          <cell r="B167" t="str">
            <v>3100</v>
          </cell>
          <cell r="C167" t="str">
            <v>WINDSOR</v>
          </cell>
          <cell r="D167" t="str">
            <v>RE-4</v>
          </cell>
          <cell r="E167">
            <v>846013749</v>
          </cell>
          <cell r="F167" t="str">
            <v>VC00000000014433</v>
          </cell>
          <cell r="G167" t="str">
            <v>CN001</v>
          </cell>
        </row>
        <row r="168">
          <cell r="B168" t="str">
            <v>3110</v>
          </cell>
          <cell r="C168" t="str">
            <v>JOHNSTOWN-MILLIKEN</v>
          </cell>
          <cell r="D168" t="str">
            <v>RE-5J</v>
          </cell>
          <cell r="E168">
            <v>846014680</v>
          </cell>
          <cell r="F168" t="str">
            <v>VC00000000014447</v>
          </cell>
          <cell r="G168" t="str">
            <v>CN001</v>
          </cell>
        </row>
        <row r="169">
          <cell r="B169" t="str">
            <v>3120</v>
          </cell>
          <cell r="C169" t="str">
            <v>GREELEY</v>
          </cell>
          <cell r="D169">
            <v>6</v>
          </cell>
          <cell r="E169">
            <v>846002058</v>
          </cell>
          <cell r="F169" t="str">
            <v>VC00000000014343</v>
          </cell>
          <cell r="G169" t="str">
            <v>CN002</v>
          </cell>
        </row>
        <row r="170">
          <cell r="B170" t="str">
            <v>3130</v>
          </cell>
          <cell r="C170" t="str">
            <v>PLATTE VALLEY</v>
          </cell>
          <cell r="D170" t="str">
            <v>RE-7</v>
          </cell>
          <cell r="E170">
            <v>846014646</v>
          </cell>
          <cell r="F170" t="str">
            <v>VC00000000069691</v>
          </cell>
          <cell r="G170" t="str">
            <v>CN002</v>
          </cell>
        </row>
        <row r="171">
          <cell r="B171" t="str">
            <v>3140</v>
          </cell>
          <cell r="C171" t="str">
            <v>WELD CNTY (FT LUPTON)</v>
          </cell>
          <cell r="D171" t="str">
            <v>RE-8</v>
          </cell>
          <cell r="E171">
            <v>846002059</v>
          </cell>
          <cell r="F171" t="str">
            <v>VC00000000014344</v>
          </cell>
          <cell r="G171" t="str">
            <v>CN003</v>
          </cell>
        </row>
        <row r="172">
          <cell r="B172" t="str">
            <v>3145</v>
          </cell>
          <cell r="C172" t="str">
            <v>AULT-HIGHLAND</v>
          </cell>
          <cell r="D172" t="str">
            <v>RE-9</v>
          </cell>
          <cell r="E172">
            <v>840519019</v>
          </cell>
          <cell r="F172" t="str">
            <v>VC00000000013008</v>
          </cell>
          <cell r="G172" t="str">
            <v>CN002</v>
          </cell>
        </row>
        <row r="173">
          <cell r="B173" t="str">
            <v>3146</v>
          </cell>
          <cell r="C173" t="str">
            <v>BRIGGSDALE</v>
          </cell>
          <cell r="D173" t="str">
            <v>RE-10</v>
          </cell>
          <cell r="E173">
            <v>840529135</v>
          </cell>
          <cell r="F173" t="str">
            <v>VC00000000060862</v>
          </cell>
          <cell r="G173" t="str">
            <v>CN002</v>
          </cell>
        </row>
        <row r="174">
          <cell r="B174" t="str">
            <v>3147</v>
          </cell>
          <cell r="C174" t="str">
            <v>PRAIRIE</v>
          </cell>
          <cell r="D174" t="str">
            <v>RE-11</v>
          </cell>
          <cell r="E174">
            <v>840529286</v>
          </cell>
          <cell r="F174" t="str">
            <v>VC00000000013030</v>
          </cell>
          <cell r="G174" t="str">
            <v>F2762</v>
          </cell>
        </row>
        <row r="175">
          <cell r="B175" t="str">
            <v>3148</v>
          </cell>
          <cell r="C175" t="str">
            <v>PAWNEE</v>
          </cell>
          <cell r="D175" t="str">
            <v>RE-12</v>
          </cell>
          <cell r="E175">
            <v>846002113</v>
          </cell>
          <cell r="F175" t="str">
            <v>VC00000000069587</v>
          </cell>
          <cell r="G175" t="str">
            <v>CN002</v>
          </cell>
        </row>
        <row r="176">
          <cell r="B176" t="str">
            <v>3200</v>
          </cell>
          <cell r="C176" t="str">
            <v>YUMA</v>
          </cell>
          <cell r="D176">
            <v>1</v>
          </cell>
          <cell r="E176">
            <v>841577613</v>
          </cell>
          <cell r="F176" t="str">
            <v>VC00000000014076</v>
          </cell>
          <cell r="G176" t="str">
            <v>CN002</v>
          </cell>
        </row>
        <row r="177">
          <cell r="B177" t="str">
            <v>3210</v>
          </cell>
          <cell r="C177" t="str">
            <v>WRAY</v>
          </cell>
          <cell r="D177" t="str">
            <v>RD-2</v>
          </cell>
          <cell r="E177">
            <v>841579346</v>
          </cell>
          <cell r="F177" t="str">
            <v>VC00000000014079</v>
          </cell>
          <cell r="G177" t="str">
            <v>CN002</v>
          </cell>
        </row>
        <row r="178">
          <cell r="B178" t="str">
            <v>3220</v>
          </cell>
          <cell r="C178" t="str">
            <v>IDALIA</v>
          </cell>
          <cell r="D178" t="str">
            <v>RJ-3</v>
          </cell>
          <cell r="E178">
            <v>841579345</v>
          </cell>
          <cell r="F178" t="str">
            <v>VC00000000068952</v>
          </cell>
          <cell r="G178" t="str">
            <v>CN002</v>
          </cell>
        </row>
        <row r="179">
          <cell r="B179" t="str">
            <v>3230</v>
          </cell>
          <cell r="C179" t="str">
            <v>LIBERTY</v>
          </cell>
          <cell r="D179" t="str">
            <v>J-4</v>
          </cell>
          <cell r="E179">
            <v>841577610</v>
          </cell>
          <cell r="F179" t="str">
            <v>VC00000000014075</v>
          </cell>
          <cell r="G179" t="str">
            <v>CN002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95"/>
  <sheetViews>
    <sheetView tabSelected="1" zoomScale="75" zoomScaleNormal="75" workbookViewId="0">
      <pane xSplit="4" ySplit="2" topLeftCell="E7" activePane="bottomRight" state="frozen"/>
      <selection pane="topRight" activeCell="E1" sqref="E1"/>
      <selection pane="bottomLeft" activeCell="A3" sqref="A3"/>
      <selection pane="bottomRight" activeCell="X299" sqref="X299"/>
    </sheetView>
  </sheetViews>
  <sheetFormatPr defaultColWidth="10" defaultRowHeight="14.4" x14ac:dyDescent="0.3"/>
  <cols>
    <col min="1" max="1" width="17.88671875" style="1" bestFit="1" customWidth="1"/>
    <col min="2" max="2" width="21.5546875" style="1" bestFit="1" customWidth="1"/>
    <col min="3" max="3" width="45.5546875" style="1" bestFit="1" customWidth="1"/>
    <col min="4" max="4" width="24.6640625" style="1" bestFit="1" customWidth="1"/>
    <col min="5" max="5" width="108.88671875" style="1" bestFit="1" customWidth="1"/>
    <col min="6" max="6" width="12.33203125" style="1" bestFit="1" customWidth="1"/>
    <col min="7" max="7" width="17.88671875" style="1" customWidth="1"/>
    <col min="8" max="8" width="17.109375" style="2" customWidth="1"/>
    <col min="9" max="9" width="34.6640625" style="1" customWidth="1"/>
    <col min="10" max="10" width="22.6640625" style="1" customWidth="1"/>
    <col min="11" max="11" width="15.33203125" style="1" customWidth="1"/>
    <col min="12" max="12" width="16.109375" style="1" customWidth="1"/>
    <col min="13" max="25" width="18" style="1" customWidth="1"/>
    <col min="26" max="27" width="15.88671875" style="1" customWidth="1"/>
    <col min="28" max="16384" width="10" style="1"/>
  </cols>
  <sheetData>
    <row r="1" spans="1:30" x14ac:dyDescent="0.3">
      <c r="M1" s="1">
        <v>12</v>
      </c>
      <c r="N1" s="1">
        <f>M1-1</f>
        <v>11</v>
      </c>
      <c r="O1" s="1">
        <f t="shared" ref="O1:X1" si="0">N1-1</f>
        <v>10</v>
      </c>
      <c r="P1" s="1">
        <f t="shared" si="0"/>
        <v>9</v>
      </c>
      <c r="Q1" s="1">
        <f t="shared" si="0"/>
        <v>8</v>
      </c>
      <c r="R1" s="1">
        <f t="shared" si="0"/>
        <v>7</v>
      </c>
      <c r="S1" s="1">
        <f t="shared" si="0"/>
        <v>6</v>
      </c>
      <c r="T1" s="1">
        <f t="shared" si="0"/>
        <v>5</v>
      </c>
      <c r="U1" s="1">
        <f t="shared" si="0"/>
        <v>4</v>
      </c>
      <c r="V1" s="1">
        <f t="shared" si="0"/>
        <v>3</v>
      </c>
      <c r="W1" s="1">
        <f t="shared" si="0"/>
        <v>2</v>
      </c>
      <c r="X1" s="1">
        <f t="shared" si="0"/>
        <v>1</v>
      </c>
    </row>
    <row r="2" spans="1:30" s="8" customFormat="1" ht="38.4" x14ac:dyDescent="0.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5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7" t="s">
        <v>20</v>
      </c>
      <c r="V2" s="7" t="s">
        <v>21</v>
      </c>
      <c r="W2" s="7" t="s">
        <v>684</v>
      </c>
      <c r="X2" s="7" t="s">
        <v>686</v>
      </c>
      <c r="Y2" s="3" t="s">
        <v>22</v>
      </c>
      <c r="Z2" s="4" t="s">
        <v>23</v>
      </c>
      <c r="AA2" s="4" t="s">
        <v>24</v>
      </c>
      <c r="AC2" s="8" t="s">
        <v>25</v>
      </c>
      <c r="AD2" s="8" t="s">
        <v>26</v>
      </c>
    </row>
    <row r="3" spans="1:30" x14ac:dyDescent="0.3">
      <c r="A3" s="1" t="s">
        <v>32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L3" s="1" t="s">
        <v>685</v>
      </c>
      <c r="M3" s="1">
        <v>6893.81</v>
      </c>
      <c r="N3" s="1">
        <v>6884</v>
      </c>
      <c r="O3" s="1">
        <v>6889.62</v>
      </c>
      <c r="P3" s="1">
        <v>6889.62</v>
      </c>
      <c r="Q3" s="1">
        <v>6889.62</v>
      </c>
      <c r="R3" s="1">
        <v>6889.62</v>
      </c>
      <c r="S3" s="1">
        <v>6889.62</v>
      </c>
      <c r="T3" s="1">
        <v>8395.01</v>
      </c>
      <c r="U3" s="1">
        <v>8368.5300000000007</v>
      </c>
      <c r="V3" s="1">
        <v>8368.5300000000007</v>
      </c>
      <c r="W3" s="1">
        <v>8355.2900000000009</v>
      </c>
      <c r="X3" s="1">
        <v>8355.2900000000009</v>
      </c>
      <c r="Y3" s="1">
        <f>IF(F3="NO",ROUND($AA3*Z$294,2),ROUND($AA3/2*Z$294,2))</f>
        <v>90068.55</v>
      </c>
      <c r="Z3" s="1">
        <f>IF(F3="NO",AA3,AA3/2)</f>
        <v>323</v>
      </c>
      <c r="AA3" s="1">
        <v>323</v>
      </c>
      <c r="AC3" s="1">
        <f>Y3-SUM(M3:X3)</f>
        <v>-1.0000000023865141E-2</v>
      </c>
    </row>
    <row r="4" spans="1:30" x14ac:dyDescent="0.3">
      <c r="A4" s="1" t="s">
        <v>32</v>
      </c>
      <c r="B4" s="1" t="s">
        <v>27</v>
      </c>
      <c r="C4" s="1" t="s">
        <v>28</v>
      </c>
      <c r="D4" s="1" t="s">
        <v>33</v>
      </c>
      <c r="E4" s="1" t="s">
        <v>34</v>
      </c>
      <c r="F4" s="1" t="s">
        <v>31</v>
      </c>
      <c r="L4" s="1" t="s">
        <v>685</v>
      </c>
      <c r="M4" s="1">
        <v>32354.95</v>
      </c>
      <c r="N4" s="1">
        <v>32307</v>
      </c>
      <c r="O4" s="1">
        <v>32335.47</v>
      </c>
      <c r="P4" s="1">
        <v>32335.47</v>
      </c>
      <c r="Q4" s="1">
        <v>32335.47</v>
      </c>
      <c r="R4" s="1">
        <v>32335.47</v>
      </c>
      <c r="S4" s="1">
        <v>32335.47</v>
      </c>
      <c r="T4" s="1">
        <v>32366.42</v>
      </c>
      <c r="U4" s="1">
        <v>32252.44</v>
      </c>
      <c r="V4" s="1">
        <v>32252.44</v>
      </c>
      <c r="W4" s="1">
        <v>32195.45</v>
      </c>
      <c r="X4" s="1">
        <v>32195.45</v>
      </c>
      <c r="Y4" s="1">
        <f>IF(F4="NO",ROUND($AA4*Z$294,2),ROUND($AA4/2*Z$294,2))</f>
        <v>387601.5</v>
      </c>
      <c r="Z4" s="1">
        <f>IF(F4="NO",AA4,AA4/2)</f>
        <v>1390</v>
      </c>
      <c r="AA4" s="1">
        <v>1390</v>
      </c>
      <c r="AC4" s="1">
        <f t="shared" ref="AC4:AC68" si="1">Y4-SUM(M4:X4)</f>
        <v>0</v>
      </c>
    </row>
    <row r="5" spans="1:30" x14ac:dyDescent="0.3">
      <c r="A5" s="1" t="s">
        <v>32</v>
      </c>
      <c r="B5" s="1" t="s">
        <v>27</v>
      </c>
      <c r="C5" s="1" t="s">
        <v>28</v>
      </c>
      <c r="D5" s="1" t="s">
        <v>35</v>
      </c>
      <c r="E5" s="1" t="s">
        <v>36</v>
      </c>
      <c r="F5" s="1" t="s">
        <v>31</v>
      </c>
      <c r="L5" s="1" t="s">
        <v>685</v>
      </c>
      <c r="M5" s="1">
        <v>33320.080000000002</v>
      </c>
      <c r="N5" s="1">
        <v>33271</v>
      </c>
      <c r="O5" s="1">
        <v>33299.99</v>
      </c>
      <c r="P5" s="1">
        <v>33299.99</v>
      </c>
      <c r="Q5" s="1">
        <v>33299.99</v>
      </c>
      <c r="R5" s="1">
        <v>33299.99</v>
      </c>
      <c r="S5" s="1">
        <v>33299.99</v>
      </c>
      <c r="T5" s="1">
        <v>32635.78</v>
      </c>
      <c r="U5" s="1">
        <v>32519.43</v>
      </c>
      <c r="V5" s="1">
        <v>32519.43</v>
      </c>
      <c r="W5" s="1">
        <v>32461.24</v>
      </c>
      <c r="X5" s="1">
        <v>32461.24</v>
      </c>
      <c r="Y5" s="1">
        <f>IF(F5="NO",ROUND($AA5*Z$294,2),ROUND($AA5/2*Z$294,2))</f>
        <v>395688.15</v>
      </c>
      <c r="Z5" s="1">
        <f>IF(F5="NO",AA5,AA5/2)</f>
        <v>1419</v>
      </c>
      <c r="AA5" s="1">
        <v>1419</v>
      </c>
      <c r="AC5" s="1">
        <f t="shared" si="1"/>
        <v>0</v>
      </c>
    </row>
    <row r="6" spans="1:30" x14ac:dyDescent="0.3">
      <c r="A6" s="1" t="s">
        <v>32</v>
      </c>
      <c r="B6" s="1" t="s">
        <v>27</v>
      </c>
      <c r="C6" s="1" t="s">
        <v>28</v>
      </c>
      <c r="D6" s="1" t="s">
        <v>37</v>
      </c>
      <c r="E6" s="1" t="s">
        <v>38</v>
      </c>
      <c r="F6" s="1" t="s">
        <v>31</v>
      </c>
      <c r="L6" s="1" t="s">
        <v>685</v>
      </c>
      <c r="M6" s="1">
        <v>11259.89</v>
      </c>
      <c r="N6" s="1">
        <v>11243</v>
      </c>
      <c r="O6" s="1">
        <v>11253.13</v>
      </c>
      <c r="P6" s="1">
        <v>11253.13</v>
      </c>
      <c r="Q6" s="1">
        <v>11253.13</v>
      </c>
      <c r="R6" s="1">
        <v>11253.13</v>
      </c>
      <c r="S6" s="1">
        <v>11253.13</v>
      </c>
      <c r="T6" s="1">
        <v>13149.7</v>
      </c>
      <c r="U6" s="1">
        <v>13107.27</v>
      </c>
      <c r="V6" s="1">
        <v>13107.27</v>
      </c>
      <c r="W6" s="1">
        <v>13086.05</v>
      </c>
      <c r="X6" s="1">
        <v>13086.05</v>
      </c>
      <c r="Y6" s="1">
        <f>IF(F6="NO",ROUND($AA6*Z$294,2),ROUND($AA6/2*Z$294,2))</f>
        <v>144304.88</v>
      </c>
      <c r="Z6" s="1">
        <f>IF(F6="NO",AA6,AA6/2)</f>
        <v>517.5</v>
      </c>
      <c r="AA6" s="1">
        <v>517.5</v>
      </c>
      <c r="AC6" s="1">
        <f t="shared" si="1"/>
        <v>0</v>
      </c>
    </row>
    <row r="7" spans="1:30" s="9" customFormat="1" ht="15.6" x14ac:dyDescent="0.3">
      <c r="A7" s="9" t="s">
        <v>39</v>
      </c>
      <c r="B7" s="9" t="s">
        <v>27</v>
      </c>
      <c r="C7" s="9" t="s">
        <v>28</v>
      </c>
      <c r="E7" s="9" t="s">
        <v>40</v>
      </c>
      <c r="G7" s="9" t="s">
        <v>32</v>
      </c>
      <c r="H7" s="10" t="str">
        <f>B7</f>
        <v>0020</v>
      </c>
      <c r="I7" s="9" t="s">
        <v>41</v>
      </c>
      <c r="J7" s="9" t="str">
        <f>VLOOKUP(H7,[1]Sheet1!B:G,5,FALSE)</f>
        <v>VC00000000014297</v>
      </c>
      <c r="K7" s="9" t="str">
        <f>VLOOKUP(H7,[1]Sheet1!B:G,6,FALSE)</f>
        <v>CN002</v>
      </c>
      <c r="L7" s="9" t="s">
        <v>685</v>
      </c>
      <c r="M7" s="9">
        <v>83828.73</v>
      </c>
      <c r="N7" s="9">
        <v>83705</v>
      </c>
      <c r="O7" s="9">
        <v>83778.210000000006</v>
      </c>
      <c r="P7" s="9">
        <v>83778.210000000006</v>
      </c>
      <c r="Q7" s="9">
        <v>83778.210000000006</v>
      </c>
      <c r="R7" s="9">
        <v>83778.210000000006</v>
      </c>
      <c r="S7" s="9">
        <v>83778.210000000006</v>
      </c>
      <c r="T7" s="9">
        <v>86546.909999999989</v>
      </c>
      <c r="U7" s="9">
        <v>86247.67</v>
      </c>
      <c r="V7" s="9">
        <v>86247.67</v>
      </c>
      <c r="W7" s="9">
        <v>86098.030000000013</v>
      </c>
      <c r="X7" s="9">
        <v>86098.030000000013</v>
      </c>
      <c r="Y7" s="9">
        <f t="shared" ref="Y7:Y52" si="2">SUM(M7:X7)</f>
        <v>1017663.0900000002</v>
      </c>
      <c r="Z7" s="11">
        <f>SUM(Z3:Z6)</f>
        <v>3649.5</v>
      </c>
      <c r="AA7" s="11">
        <f t="shared" ref="AA7" si="3">SUM(AA3:AA6)</f>
        <v>3649.5</v>
      </c>
      <c r="AC7" s="9">
        <f t="shared" si="1"/>
        <v>0</v>
      </c>
      <c r="AD7" s="9" t="s">
        <v>42</v>
      </c>
    </row>
    <row r="8" spans="1:30" x14ac:dyDescent="0.3">
      <c r="A8" s="1" t="s">
        <v>32</v>
      </c>
      <c r="B8" s="1" t="s">
        <v>43</v>
      </c>
      <c r="C8" s="1" t="s">
        <v>44</v>
      </c>
      <c r="D8" s="1" t="s">
        <v>45</v>
      </c>
      <c r="E8" s="1" t="s">
        <v>46</v>
      </c>
      <c r="F8" s="1" t="s">
        <v>31</v>
      </c>
      <c r="J8" s="1" t="e">
        <f>VLOOKUP(H8,[1]Sheet1!B:G,5,FALSE)</f>
        <v>#N/A</v>
      </c>
      <c r="K8" s="1" t="e">
        <f>VLOOKUP(H8,[1]Sheet1!B:G,6,FALSE)</f>
        <v>#N/A</v>
      </c>
      <c r="L8" s="1" t="s">
        <v>685</v>
      </c>
      <c r="M8" s="1">
        <v>15122.72</v>
      </c>
      <c r="N8" s="1">
        <v>15100</v>
      </c>
      <c r="O8" s="1">
        <v>15113.65</v>
      </c>
      <c r="P8" s="1">
        <v>15113.65</v>
      </c>
      <c r="Q8" s="1">
        <v>15113.65</v>
      </c>
      <c r="R8" s="1">
        <v>15113.65</v>
      </c>
      <c r="S8" s="1">
        <v>15113.65</v>
      </c>
      <c r="T8" s="1">
        <v>17323.830000000002</v>
      </c>
      <c r="U8" s="1">
        <v>17267.34</v>
      </c>
      <c r="V8" s="1">
        <v>17267.34</v>
      </c>
      <c r="W8" s="1">
        <v>17239.09</v>
      </c>
      <c r="X8" s="1">
        <v>17239.09</v>
      </c>
      <c r="Y8" s="1">
        <f>IF(F8="NO",ROUND($AA8*Z$294,2),ROUND($AA8/2*Z$294,2))</f>
        <v>192127.65</v>
      </c>
      <c r="Z8" s="1">
        <f>IF(F8="NO",AA8,AA8/2)</f>
        <v>689</v>
      </c>
      <c r="AA8" s="1">
        <v>689</v>
      </c>
      <c r="AC8" s="1">
        <f t="shared" si="1"/>
        <v>-9.9999999802093953E-3</v>
      </c>
    </row>
    <row r="9" spans="1:30" x14ac:dyDescent="0.3">
      <c r="A9" s="1" t="s">
        <v>32</v>
      </c>
      <c r="B9" s="1" t="s">
        <v>43</v>
      </c>
      <c r="C9" s="1" t="s">
        <v>44</v>
      </c>
      <c r="D9" s="1" t="s">
        <v>47</v>
      </c>
      <c r="E9" s="1" t="s">
        <v>48</v>
      </c>
      <c r="F9" s="1" t="s">
        <v>31</v>
      </c>
      <c r="J9" s="1" t="e">
        <f>VLOOKUP(H9,[1]Sheet1!B:G,5,FALSE)</f>
        <v>#N/A</v>
      </c>
      <c r="K9" s="1" t="e">
        <f>VLOOKUP(H9,[1]Sheet1!B:G,6,FALSE)</f>
        <v>#N/A</v>
      </c>
      <c r="L9" s="1" t="s">
        <v>685</v>
      </c>
      <c r="M9" s="1">
        <v>27414.38</v>
      </c>
      <c r="N9" s="1">
        <v>27374</v>
      </c>
      <c r="O9" s="1">
        <v>27397.86</v>
      </c>
      <c r="P9" s="1">
        <v>27397.86</v>
      </c>
      <c r="Q9" s="1">
        <v>27397.86</v>
      </c>
      <c r="R9" s="1">
        <v>27397.86</v>
      </c>
      <c r="S9" s="1">
        <v>27397.86</v>
      </c>
      <c r="T9" s="1">
        <v>27605.68</v>
      </c>
      <c r="U9" s="1">
        <v>27508.84</v>
      </c>
      <c r="V9" s="1">
        <v>27508.84</v>
      </c>
      <c r="W9" s="1">
        <v>27460.41</v>
      </c>
      <c r="X9" s="1">
        <v>27460.41</v>
      </c>
      <c r="Y9" s="1">
        <f>IF(F9="NO",ROUND($AA9*Z$294,2),ROUND($AA9/2*Z$294,2))</f>
        <v>329321.84999999998</v>
      </c>
      <c r="Z9" s="1">
        <f>IF(F9="NO",AA9,AA9/2)</f>
        <v>1181</v>
      </c>
      <c r="AA9" s="1">
        <v>1181</v>
      </c>
      <c r="AC9" s="1">
        <f t="shared" si="1"/>
        <v>-9.9999999511055648E-3</v>
      </c>
    </row>
    <row r="10" spans="1:30" x14ac:dyDescent="0.3">
      <c r="A10" s="1" t="s">
        <v>32</v>
      </c>
      <c r="B10" s="1" t="s">
        <v>43</v>
      </c>
      <c r="C10" s="1" t="s">
        <v>44</v>
      </c>
      <c r="D10" s="1" t="s">
        <v>49</v>
      </c>
      <c r="E10" s="1" t="s">
        <v>50</v>
      </c>
      <c r="F10" s="1" t="s">
        <v>31</v>
      </c>
      <c r="J10" s="1" t="e">
        <f>VLOOKUP(H10,[1]Sheet1!B:G,5,FALSE)</f>
        <v>#N/A</v>
      </c>
      <c r="K10" s="1" t="e">
        <f>VLOOKUP(H10,[1]Sheet1!B:G,6,FALSE)</f>
        <v>#N/A</v>
      </c>
      <c r="L10" s="1" t="s">
        <v>685</v>
      </c>
      <c r="M10" s="1">
        <v>11834.37</v>
      </c>
      <c r="N10" s="1">
        <v>11817</v>
      </c>
      <c r="O10" s="1">
        <v>11827.23</v>
      </c>
      <c r="P10" s="1">
        <v>11827.23</v>
      </c>
      <c r="Q10" s="1">
        <v>11827.23</v>
      </c>
      <c r="R10" s="1">
        <v>11827.23</v>
      </c>
      <c r="S10" s="1">
        <v>11827.23</v>
      </c>
      <c r="T10" s="1">
        <v>12597.24</v>
      </c>
      <c r="U10" s="1">
        <v>12554.44</v>
      </c>
      <c r="V10" s="1">
        <v>12554.44</v>
      </c>
      <c r="W10" s="1">
        <v>12533.03</v>
      </c>
      <c r="X10" s="1">
        <v>12533.03</v>
      </c>
      <c r="Y10" s="1">
        <f>IF(F10="NO",ROUND($AA10*Z$294,2),ROUND($AA10/2*Z$294,2))</f>
        <v>145559.70000000001</v>
      </c>
      <c r="Z10" s="1">
        <f>IF(F10="NO",AA10,AA10/2)</f>
        <v>522</v>
      </c>
      <c r="AA10" s="1">
        <v>522</v>
      </c>
      <c r="AC10" s="1">
        <f t="shared" si="1"/>
        <v>0</v>
      </c>
    </row>
    <row r="11" spans="1:30" x14ac:dyDescent="0.3">
      <c r="A11" s="1" t="s">
        <v>32</v>
      </c>
      <c r="B11" s="1" t="s">
        <v>43</v>
      </c>
      <c r="C11" s="1" t="s">
        <v>44</v>
      </c>
      <c r="D11" s="1" t="s">
        <v>51</v>
      </c>
      <c r="E11" s="1" t="s">
        <v>52</v>
      </c>
      <c r="F11" s="1" t="s">
        <v>31</v>
      </c>
      <c r="J11" s="1" t="e">
        <f>VLOOKUP(H11,[1]Sheet1!B:G,5,FALSE)</f>
        <v>#N/A</v>
      </c>
      <c r="K11" s="1" t="e">
        <f>VLOOKUP(H11,[1]Sheet1!B:G,6,FALSE)</f>
        <v>#N/A</v>
      </c>
      <c r="L11" s="1" t="s">
        <v>685</v>
      </c>
      <c r="M11" s="1">
        <v>17257.5</v>
      </c>
      <c r="N11" s="1">
        <v>17232</v>
      </c>
      <c r="O11" s="1">
        <v>17247.11</v>
      </c>
      <c r="P11" s="1">
        <v>17247.11</v>
      </c>
      <c r="Q11" s="1">
        <v>17247.11</v>
      </c>
      <c r="R11" s="1">
        <v>17247.11</v>
      </c>
      <c r="S11" s="1">
        <v>17247.11</v>
      </c>
      <c r="T11" s="1">
        <v>17799.84</v>
      </c>
      <c r="U11" s="1">
        <v>17738.259999999998</v>
      </c>
      <c r="V11" s="1">
        <v>17738.259999999998</v>
      </c>
      <c r="W11" s="1">
        <v>17707.47</v>
      </c>
      <c r="X11" s="1">
        <v>17707.47</v>
      </c>
      <c r="Y11" s="1">
        <f>IF(F11="NO",ROUND($AA11*Z$294,2),ROUND($AA11/2*Z$294,2))</f>
        <v>209416.35</v>
      </c>
      <c r="Z11" s="1">
        <f>IF(F11="NO",AA11,AA11/2)</f>
        <v>751</v>
      </c>
      <c r="AA11" s="1">
        <v>751</v>
      </c>
      <c r="AC11" s="1">
        <f t="shared" si="1"/>
        <v>0</v>
      </c>
    </row>
    <row r="12" spans="1:30" x14ac:dyDescent="0.3">
      <c r="A12" s="1" t="s">
        <v>32</v>
      </c>
      <c r="B12" s="1" t="s">
        <v>43</v>
      </c>
      <c r="C12" s="1" t="s">
        <v>44</v>
      </c>
      <c r="D12" s="1" t="s">
        <v>53</v>
      </c>
      <c r="E12" s="1" t="s">
        <v>54</v>
      </c>
      <c r="F12" s="1" t="s">
        <v>31</v>
      </c>
      <c r="J12" s="1" t="e">
        <f>VLOOKUP(H12,[1]Sheet1!B:G,5,FALSE)</f>
        <v>#N/A</v>
      </c>
      <c r="K12" s="1" t="e">
        <f>VLOOKUP(H12,[1]Sheet1!B:G,6,FALSE)</f>
        <v>#N/A</v>
      </c>
      <c r="L12" s="1" t="s">
        <v>685</v>
      </c>
      <c r="M12" s="1">
        <v>17257.5</v>
      </c>
      <c r="N12" s="1">
        <v>17232</v>
      </c>
      <c r="O12" s="1">
        <v>17247.11</v>
      </c>
      <c r="P12" s="1">
        <v>17247.11</v>
      </c>
      <c r="Q12" s="1">
        <v>17247.11</v>
      </c>
      <c r="R12" s="1">
        <v>17247.11</v>
      </c>
      <c r="S12" s="1">
        <v>17247.11</v>
      </c>
      <c r="T12" s="1">
        <v>17688.14</v>
      </c>
      <c r="U12" s="1">
        <v>17626.72</v>
      </c>
      <c r="V12" s="1">
        <v>17626.72</v>
      </c>
      <c r="W12" s="1">
        <v>17596.009999999998</v>
      </c>
      <c r="X12" s="1">
        <v>17596.009999999998</v>
      </c>
      <c r="Y12" s="1">
        <f>IF(F12="NO",ROUND($AA12*Z$294,2),ROUND($AA12/2*Z$294,2))</f>
        <v>208858.65</v>
      </c>
      <c r="Z12" s="1">
        <f>IF(F12="NO",AA12,AA12/2)</f>
        <v>749</v>
      </c>
      <c r="AA12" s="1">
        <v>749</v>
      </c>
      <c r="AC12" s="1">
        <f t="shared" si="1"/>
        <v>0</v>
      </c>
    </row>
    <row r="13" spans="1:30" s="9" customFormat="1" ht="15.6" x14ac:dyDescent="0.3">
      <c r="A13" s="9" t="s">
        <v>39</v>
      </c>
      <c r="B13" s="9" t="s">
        <v>43</v>
      </c>
      <c r="C13" s="9" t="s">
        <v>44</v>
      </c>
      <c r="E13" s="9" t="s">
        <v>40</v>
      </c>
      <c r="G13" s="9" t="s">
        <v>32</v>
      </c>
      <c r="H13" s="10" t="str">
        <f>B13</f>
        <v>0040</v>
      </c>
      <c r="I13" s="9" t="s">
        <v>55</v>
      </c>
      <c r="J13" s="9" t="str">
        <f>VLOOKUP(H13,[1]Sheet1!B:G,5,FALSE)</f>
        <v>VC00000000014407</v>
      </c>
      <c r="K13" s="9" t="str">
        <f>VLOOKUP(H13,[1]Sheet1!B:G,6,FALSE)</f>
        <v>CN003</v>
      </c>
      <c r="L13" s="9" t="s">
        <v>685</v>
      </c>
      <c r="M13" s="9">
        <v>88886.47</v>
      </c>
      <c r="N13" s="9">
        <v>88755</v>
      </c>
      <c r="O13" s="9">
        <v>88832.960000000006</v>
      </c>
      <c r="P13" s="9">
        <v>88832.960000000006</v>
      </c>
      <c r="Q13" s="9">
        <v>88832.960000000006</v>
      </c>
      <c r="R13" s="9">
        <v>88832.960000000006</v>
      </c>
      <c r="S13" s="9">
        <v>88832.960000000006</v>
      </c>
      <c r="T13" s="9">
        <v>93014.73</v>
      </c>
      <c r="U13" s="9">
        <v>92695.6</v>
      </c>
      <c r="V13" s="9">
        <v>92695.6</v>
      </c>
      <c r="W13" s="9">
        <v>92536.01</v>
      </c>
      <c r="X13" s="9">
        <v>92536.01</v>
      </c>
      <c r="Y13" s="9">
        <f t="shared" si="2"/>
        <v>1085284.22</v>
      </c>
      <c r="Z13" s="11">
        <f>SUM(Z8:Z12)</f>
        <v>3892</v>
      </c>
      <c r="AA13" s="11">
        <f t="shared" ref="AA13" si="4">SUM(AA8:AA12)</f>
        <v>3892</v>
      </c>
      <c r="AC13" s="9">
        <f t="shared" si="1"/>
        <v>0</v>
      </c>
      <c r="AD13" s="9" t="s">
        <v>42</v>
      </c>
    </row>
    <row r="14" spans="1:30" x14ac:dyDescent="0.3">
      <c r="A14" s="1" t="s">
        <v>56</v>
      </c>
      <c r="B14" s="1" t="s">
        <v>57</v>
      </c>
      <c r="C14" s="1" t="s">
        <v>58</v>
      </c>
      <c r="D14" s="1" t="s">
        <v>59</v>
      </c>
      <c r="E14" s="1" t="s">
        <v>60</v>
      </c>
      <c r="F14" s="1" t="s">
        <v>31</v>
      </c>
      <c r="J14" s="1" t="e">
        <f>VLOOKUP(H14,[1]Sheet1!B:G,5,FALSE)</f>
        <v>#N/A</v>
      </c>
      <c r="K14" s="1" t="e">
        <f>VLOOKUP(H14,[1]Sheet1!B:G,6,FALSE)</f>
        <v>#N/A</v>
      </c>
      <c r="L14" s="1" t="s">
        <v>685</v>
      </c>
      <c r="M14" s="1">
        <v>12551.33</v>
      </c>
      <c r="N14" s="1">
        <v>12533</v>
      </c>
      <c r="O14" s="1">
        <v>12543.75</v>
      </c>
      <c r="P14" s="1">
        <v>12543.75</v>
      </c>
      <c r="Q14" s="1">
        <v>12543.75</v>
      </c>
      <c r="R14" s="1">
        <v>12543.75</v>
      </c>
      <c r="S14" s="1">
        <v>12543.75</v>
      </c>
      <c r="T14" s="1">
        <v>14275.02</v>
      </c>
      <c r="U14" s="1">
        <v>14228.29</v>
      </c>
      <c r="V14" s="1">
        <v>14228.29</v>
      </c>
      <c r="W14" s="1">
        <v>14204.91</v>
      </c>
      <c r="X14" s="1">
        <v>14204.91</v>
      </c>
      <c r="Y14" s="1">
        <f>IF(F14="NO",ROUND($AA14*Z$294,2),ROUND($AA14/2*Z$294,2))</f>
        <v>158944.5</v>
      </c>
      <c r="Z14" s="1">
        <f>IF(F14="NO",AA14,AA14/2)</f>
        <v>570</v>
      </c>
      <c r="AA14" s="1">
        <v>570</v>
      </c>
      <c r="AC14" s="1">
        <f t="shared" si="1"/>
        <v>0</v>
      </c>
    </row>
    <row r="15" spans="1:30" x14ac:dyDescent="0.3">
      <c r="A15" s="1" t="s">
        <v>56</v>
      </c>
      <c r="B15" s="1" t="s">
        <v>57</v>
      </c>
      <c r="C15" s="1" t="s">
        <v>58</v>
      </c>
      <c r="D15" s="12" t="s">
        <v>61</v>
      </c>
      <c r="E15" s="1" t="s">
        <v>62</v>
      </c>
      <c r="F15" s="1" t="s">
        <v>31</v>
      </c>
      <c r="J15" s="1" t="e">
        <f>VLOOKUP(H15,[1]Sheet1!B:G,5,FALSE)</f>
        <v>#N/A</v>
      </c>
      <c r="K15" s="1" t="e">
        <f>VLOOKUP(H15,[1]Sheet1!B:G,6,FALSE)</f>
        <v>#N/A</v>
      </c>
      <c r="L15" s="1" t="s">
        <v>685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6506.76</v>
      </c>
      <c r="U15" s="1">
        <v>6497.21</v>
      </c>
      <c r="V15" s="1">
        <v>6497.21</v>
      </c>
      <c r="W15" s="1">
        <v>6492.43</v>
      </c>
      <c r="X15" s="1">
        <v>6492.43</v>
      </c>
      <c r="Y15" s="1">
        <f>IF(F15="NO",ROUND($AA15*Z$294,2),ROUND($AA15/2*Z$294,2))</f>
        <v>32486.03</v>
      </c>
      <c r="Z15" s="1">
        <f>IF(F15="NO",AA15,AA15/2)</f>
        <v>116.5</v>
      </c>
      <c r="AA15" s="1">
        <v>116.5</v>
      </c>
      <c r="AC15" s="1">
        <f t="shared" si="1"/>
        <v>-1.0000000002037268E-2</v>
      </c>
      <c r="AD15" s="1" t="s">
        <v>63</v>
      </c>
    </row>
    <row r="16" spans="1:30" x14ac:dyDescent="0.3">
      <c r="A16" s="1" t="s">
        <v>56</v>
      </c>
      <c r="B16" s="1" t="s">
        <v>57</v>
      </c>
      <c r="C16" s="1" t="s">
        <v>58</v>
      </c>
      <c r="D16" s="1" t="s">
        <v>64</v>
      </c>
      <c r="E16" s="1" t="s">
        <v>65</v>
      </c>
      <c r="F16" s="1" t="s">
        <v>31</v>
      </c>
      <c r="J16" s="1" t="e">
        <f>VLOOKUP(H16,[1]Sheet1!B:G,5,FALSE)</f>
        <v>#N/A</v>
      </c>
      <c r="K16" s="1" t="e">
        <f>VLOOKUP(H16,[1]Sheet1!B:G,6,FALSE)</f>
        <v>#N/A</v>
      </c>
      <c r="L16" s="1" t="s">
        <v>685</v>
      </c>
      <c r="M16" s="1">
        <v>7468.29</v>
      </c>
      <c r="N16" s="1">
        <v>7457</v>
      </c>
      <c r="O16" s="1">
        <v>7463.82</v>
      </c>
      <c r="P16" s="1">
        <v>7463.82</v>
      </c>
      <c r="Q16" s="1">
        <v>7463.82</v>
      </c>
      <c r="R16" s="1">
        <v>7463.82</v>
      </c>
      <c r="S16" s="1">
        <v>7463.82</v>
      </c>
      <c r="T16" s="1">
        <v>7814.73</v>
      </c>
      <c r="U16" s="1">
        <v>7787.91</v>
      </c>
      <c r="V16" s="1">
        <v>7787.91</v>
      </c>
      <c r="W16" s="1">
        <v>7774.51</v>
      </c>
      <c r="X16" s="1">
        <v>7774.51</v>
      </c>
      <c r="Y16" s="1">
        <f>IF(F16="NO",ROUND($AA16*Z$294,2),ROUND($AA16/2*Z$294,2))</f>
        <v>91183.95</v>
      </c>
      <c r="Z16" s="1">
        <f>IF(F16="NO",AA16,AA16/2)</f>
        <v>327</v>
      </c>
      <c r="AA16" s="1">
        <v>327</v>
      </c>
      <c r="AC16" s="1">
        <f t="shared" si="1"/>
        <v>-9.9999999947613105E-3</v>
      </c>
    </row>
    <row r="17" spans="1:30" s="9" customFormat="1" ht="15.6" x14ac:dyDescent="0.3">
      <c r="A17" s="9" t="s">
        <v>39</v>
      </c>
      <c r="B17" s="9" t="s">
        <v>57</v>
      </c>
      <c r="C17" s="9" t="s">
        <v>58</v>
      </c>
      <c r="E17" s="9" t="s">
        <v>40</v>
      </c>
      <c r="G17" s="9" t="s">
        <v>56</v>
      </c>
      <c r="H17" s="10" t="str">
        <f>B17</f>
        <v>0130</v>
      </c>
      <c r="I17" s="9" t="s">
        <v>66</v>
      </c>
      <c r="J17" s="9" t="str">
        <f>VLOOKUP(H17,[1]Sheet1!B:G,5,FALSE)</f>
        <v>VC00000000014303</v>
      </c>
      <c r="K17" s="9" t="str">
        <f>VLOOKUP(H17,[1]Sheet1!B:G,6,FALSE)</f>
        <v>CN002</v>
      </c>
      <c r="L17" s="9" t="s">
        <v>685</v>
      </c>
      <c r="M17" s="9">
        <v>20019.62</v>
      </c>
      <c r="N17" s="9">
        <v>19990</v>
      </c>
      <c r="O17" s="9">
        <v>20007.57</v>
      </c>
      <c r="P17" s="9">
        <v>20007.57</v>
      </c>
      <c r="Q17" s="9">
        <v>20007.57</v>
      </c>
      <c r="R17" s="9">
        <v>20007.57</v>
      </c>
      <c r="S17" s="9">
        <v>20007.57</v>
      </c>
      <c r="T17" s="9">
        <v>28596.51</v>
      </c>
      <c r="U17" s="9">
        <v>28513.41</v>
      </c>
      <c r="V17" s="9">
        <v>28513.41</v>
      </c>
      <c r="W17" s="9">
        <v>28471.85</v>
      </c>
      <c r="X17" s="9">
        <v>28471.85</v>
      </c>
      <c r="Y17" s="9">
        <f t="shared" si="2"/>
        <v>282614.5</v>
      </c>
      <c r="Z17" s="11">
        <f>SUM(Z14:Z16)</f>
        <v>1013.5</v>
      </c>
      <c r="AA17" s="11">
        <f t="shared" ref="AA17" si="5">SUM(AA14:AA16)</f>
        <v>1013.5</v>
      </c>
      <c r="AC17" s="9">
        <f t="shared" si="1"/>
        <v>0</v>
      </c>
      <c r="AD17" s="9" t="s">
        <v>42</v>
      </c>
    </row>
    <row r="18" spans="1:30" x14ac:dyDescent="0.3">
      <c r="A18" s="1" t="s">
        <v>56</v>
      </c>
      <c r="B18" s="1" t="s">
        <v>67</v>
      </c>
      <c r="C18" s="1" t="s">
        <v>68</v>
      </c>
      <c r="D18" s="1" t="s">
        <v>69</v>
      </c>
      <c r="E18" s="1" t="s">
        <v>70</v>
      </c>
      <c r="F18" s="1" t="s">
        <v>31</v>
      </c>
      <c r="J18" s="1" t="e">
        <f>VLOOKUP(H18,[1]Sheet1!B:G,5,FALSE)</f>
        <v>#N/A</v>
      </c>
      <c r="K18" s="1" t="e">
        <f>VLOOKUP(H18,[1]Sheet1!B:G,6,FALSE)</f>
        <v>#N/A</v>
      </c>
      <c r="L18" s="1" t="s">
        <v>685</v>
      </c>
      <c r="M18" s="1">
        <v>10179.86</v>
      </c>
      <c r="N18" s="1">
        <v>10165</v>
      </c>
      <c r="O18" s="1">
        <v>10173.709999999999</v>
      </c>
      <c r="P18" s="1">
        <v>10173.709999999999</v>
      </c>
      <c r="Q18" s="1">
        <v>10173.709999999999</v>
      </c>
      <c r="R18" s="1">
        <v>10173.709999999999</v>
      </c>
      <c r="S18" s="1">
        <v>10173.709999999999</v>
      </c>
      <c r="T18" s="1">
        <v>11616.79</v>
      </c>
      <c r="U18" s="1">
        <v>11578.83</v>
      </c>
      <c r="V18" s="1">
        <v>11578.83</v>
      </c>
      <c r="W18" s="1">
        <v>11559.85</v>
      </c>
      <c r="X18" s="1">
        <v>11559.85</v>
      </c>
      <c r="Y18" s="1">
        <f>IF(F18="NO",ROUND($AA18*Z$294,2),ROUND($AA18/2*Z$294,2))</f>
        <v>129107.55</v>
      </c>
      <c r="Z18" s="1">
        <f>IF(F18="NO",AA18,AA18/2)</f>
        <v>463</v>
      </c>
      <c r="AA18" s="1">
        <v>463</v>
      </c>
      <c r="AC18" s="1">
        <f t="shared" si="1"/>
        <v>-1.0000000023865141E-2</v>
      </c>
    </row>
    <row r="19" spans="1:30" x14ac:dyDescent="0.3">
      <c r="A19" s="1" t="s">
        <v>56</v>
      </c>
      <c r="B19" s="1" t="s">
        <v>67</v>
      </c>
      <c r="C19" s="1" t="s">
        <v>68</v>
      </c>
      <c r="D19" s="1" t="s">
        <v>71</v>
      </c>
      <c r="E19" s="1" t="s">
        <v>72</v>
      </c>
      <c r="F19" s="1" t="s">
        <v>31</v>
      </c>
      <c r="J19" s="1" t="e">
        <f>VLOOKUP(H19,[1]Sheet1!B:G,5,FALSE)</f>
        <v>#N/A</v>
      </c>
      <c r="K19" s="1" t="e">
        <f>VLOOKUP(H19,[1]Sheet1!B:G,6,FALSE)</f>
        <v>#N/A</v>
      </c>
      <c r="L19" s="1" t="s">
        <v>685</v>
      </c>
      <c r="M19" s="1">
        <v>12845.47</v>
      </c>
      <c r="N19" s="1">
        <v>12827</v>
      </c>
      <c r="O19" s="1">
        <v>12837.68</v>
      </c>
      <c r="P19" s="1">
        <v>12837.68</v>
      </c>
      <c r="Q19" s="1">
        <v>12837.68</v>
      </c>
      <c r="R19" s="1">
        <v>12837.68</v>
      </c>
      <c r="S19" s="1">
        <v>12837.68</v>
      </c>
      <c r="T19" s="1">
        <v>12913.98</v>
      </c>
      <c r="U19" s="1">
        <v>12868.64</v>
      </c>
      <c r="V19" s="1">
        <v>12868.64</v>
      </c>
      <c r="W19" s="1">
        <v>12845.96</v>
      </c>
      <c r="X19" s="1">
        <v>12845.96</v>
      </c>
      <c r="Y19" s="1">
        <f>IF(F19="NO",ROUND($AA19*Z$294,2),ROUND($AA19/2*Z$294,2))</f>
        <v>154204.04999999999</v>
      </c>
      <c r="Z19" s="1">
        <f>IF(F19="NO",AA19,AA19/2)</f>
        <v>553</v>
      </c>
      <c r="AA19" s="1">
        <v>553</v>
      </c>
      <c r="AC19" s="1">
        <f t="shared" si="1"/>
        <v>0</v>
      </c>
    </row>
    <row r="20" spans="1:30" s="9" customFormat="1" ht="15.6" x14ac:dyDescent="0.3">
      <c r="A20" s="9" t="s">
        <v>39</v>
      </c>
      <c r="B20" s="9" t="s">
        <v>67</v>
      </c>
      <c r="C20" s="9" t="s">
        <v>68</v>
      </c>
      <c r="E20" s="9" t="s">
        <v>40</v>
      </c>
      <c r="G20" s="9" t="s">
        <v>56</v>
      </c>
      <c r="H20" s="10" t="str">
        <f>B20</f>
        <v>0140</v>
      </c>
      <c r="I20" s="9" t="s">
        <v>73</v>
      </c>
      <c r="J20" s="9" t="str">
        <f>VLOOKUP(H20,[1]Sheet1!B:G,5,FALSE)</f>
        <v>VC00000000014304</v>
      </c>
      <c r="K20" s="9" t="str">
        <f>VLOOKUP(H20,[1]Sheet1!B:G,6,FALSE)</f>
        <v>CN003</v>
      </c>
      <c r="L20" s="9" t="s">
        <v>685</v>
      </c>
      <c r="M20" s="9">
        <v>23025.33</v>
      </c>
      <c r="N20" s="9">
        <v>22992</v>
      </c>
      <c r="O20" s="9">
        <v>23011.39</v>
      </c>
      <c r="P20" s="9">
        <v>23011.39</v>
      </c>
      <c r="Q20" s="9">
        <v>23011.39</v>
      </c>
      <c r="R20" s="9">
        <v>23011.39</v>
      </c>
      <c r="S20" s="9">
        <v>23011.39</v>
      </c>
      <c r="T20" s="9">
        <v>24530.77</v>
      </c>
      <c r="U20" s="9">
        <v>24447.47</v>
      </c>
      <c r="V20" s="9">
        <v>24447.47</v>
      </c>
      <c r="W20" s="9">
        <v>24405.809999999998</v>
      </c>
      <c r="X20" s="9">
        <v>24405.809999999998</v>
      </c>
      <c r="Y20" s="9">
        <f t="shared" si="2"/>
        <v>283311.61</v>
      </c>
      <c r="Z20" s="11">
        <f>SUM(Z18:Z19)</f>
        <v>1016</v>
      </c>
      <c r="AA20" s="11">
        <f t="shared" ref="AA20" si="6">SUM(AA18:AA19)</f>
        <v>1016</v>
      </c>
      <c r="AC20" s="9">
        <f t="shared" si="1"/>
        <v>0</v>
      </c>
      <c r="AD20" s="9" t="s">
        <v>42</v>
      </c>
    </row>
    <row r="21" spans="1:30" x14ac:dyDescent="0.3">
      <c r="A21" s="1" t="s">
        <v>56</v>
      </c>
      <c r="B21" s="1" t="s">
        <v>74</v>
      </c>
      <c r="C21" s="1" t="s">
        <v>75</v>
      </c>
      <c r="D21" s="12" t="s">
        <v>76</v>
      </c>
      <c r="E21" s="1" t="s">
        <v>77</v>
      </c>
      <c r="F21" s="1" t="s">
        <v>31</v>
      </c>
      <c r="J21" s="1" t="e">
        <f>VLOOKUP(H21,[1]Sheet1!B:G,5,FALSE)</f>
        <v>#N/A</v>
      </c>
      <c r="K21" s="1" t="e">
        <f>VLOOKUP(H21,[1]Sheet1!B:G,6,FALSE)</f>
        <v>#N/A</v>
      </c>
      <c r="L21" s="1" t="s">
        <v>685</v>
      </c>
      <c r="M21" s="1">
        <v>16131.52</v>
      </c>
      <c r="N21" s="1">
        <v>16108</v>
      </c>
      <c r="O21" s="1">
        <v>16121.76</v>
      </c>
      <c r="P21" s="1">
        <v>16121.76</v>
      </c>
      <c r="Q21" s="1">
        <v>16121.76</v>
      </c>
      <c r="R21" s="1">
        <v>16121.76</v>
      </c>
      <c r="S21" s="1">
        <v>16121.76</v>
      </c>
      <c r="T21" s="1">
        <v>19710.3</v>
      </c>
      <c r="U21" s="1">
        <v>19648.23</v>
      </c>
      <c r="V21" s="1">
        <v>19648.23</v>
      </c>
      <c r="W21" s="1">
        <v>19617.189999999999</v>
      </c>
      <c r="X21" s="1">
        <v>19617.189999999999</v>
      </c>
      <c r="Y21" s="1">
        <f t="shared" ref="Y21:Y32" si="7">IF(F21="NO",ROUND($AA21*Z$294,2),ROUND($AA21/2*Z$294,2))</f>
        <v>211089.45</v>
      </c>
      <c r="Z21" s="1">
        <f t="shared" ref="Z21:Z32" si="8">IF(F21="NO",AA21,AA21/2)</f>
        <v>757</v>
      </c>
      <c r="AA21" s="1">
        <v>757</v>
      </c>
      <c r="AC21" s="1">
        <f t="shared" si="1"/>
        <v>-1.0000000009313226E-2</v>
      </c>
    </row>
    <row r="22" spans="1:30" x14ac:dyDescent="0.3">
      <c r="A22" s="1" t="s">
        <v>56</v>
      </c>
      <c r="B22" s="1" t="s">
        <v>74</v>
      </c>
      <c r="C22" s="1" t="s">
        <v>75</v>
      </c>
      <c r="D22" s="1" t="s">
        <v>78</v>
      </c>
      <c r="E22" s="1" t="s">
        <v>79</v>
      </c>
      <c r="F22" s="1" t="s">
        <v>31</v>
      </c>
      <c r="J22" s="1" t="e">
        <f>VLOOKUP(H22,[1]Sheet1!B:G,5,FALSE)</f>
        <v>#N/A</v>
      </c>
      <c r="K22" s="1" t="e">
        <f>VLOOKUP(H22,[1]Sheet1!B:G,6,FALSE)</f>
        <v>#N/A</v>
      </c>
      <c r="L22" s="1" t="s">
        <v>685</v>
      </c>
      <c r="M22" s="1">
        <v>12110.13</v>
      </c>
      <c r="N22" s="1">
        <v>12092</v>
      </c>
      <c r="O22" s="1">
        <v>12102.85</v>
      </c>
      <c r="P22" s="1">
        <v>12102.85</v>
      </c>
      <c r="Q22" s="1">
        <v>12102.85</v>
      </c>
      <c r="R22" s="1">
        <v>12102.85</v>
      </c>
      <c r="S22" s="1">
        <v>12102.85</v>
      </c>
      <c r="T22" s="1">
        <v>12099.76</v>
      </c>
      <c r="U22" s="1">
        <v>12057.13</v>
      </c>
      <c r="V22" s="1">
        <v>12057.13</v>
      </c>
      <c r="W22" s="1">
        <v>12035.8</v>
      </c>
      <c r="X22" s="1">
        <v>12035.8</v>
      </c>
      <c r="Y22" s="1">
        <f t="shared" si="7"/>
        <v>145002</v>
      </c>
      <c r="Z22" s="1">
        <f t="shared" si="8"/>
        <v>520</v>
      </c>
      <c r="AA22" s="1">
        <v>520</v>
      </c>
      <c r="AC22" s="1">
        <f t="shared" si="1"/>
        <v>0</v>
      </c>
    </row>
    <row r="23" spans="1:30" x14ac:dyDescent="0.3">
      <c r="A23" s="1" t="s">
        <v>56</v>
      </c>
      <c r="B23" s="1" t="s">
        <v>74</v>
      </c>
      <c r="C23" s="1" t="s">
        <v>75</v>
      </c>
      <c r="D23" s="12" t="s">
        <v>80</v>
      </c>
      <c r="E23" s="1" t="s">
        <v>81</v>
      </c>
      <c r="F23" s="1" t="s">
        <v>31</v>
      </c>
      <c r="J23" s="1" t="e">
        <f>VLOOKUP(H23,[1]Sheet1!B:G,5,FALSE)</f>
        <v>#N/A</v>
      </c>
      <c r="K23" s="1" t="e">
        <f>VLOOKUP(H23,[1]Sheet1!B:G,6,FALSE)</f>
        <v>#N/A</v>
      </c>
      <c r="L23" s="1" t="s">
        <v>685</v>
      </c>
      <c r="M23" s="1">
        <v>6089.53</v>
      </c>
      <c r="N23" s="1">
        <v>6081</v>
      </c>
      <c r="O23" s="1">
        <v>6085.82</v>
      </c>
      <c r="P23" s="1">
        <v>6085.82</v>
      </c>
      <c r="Q23" s="1">
        <v>6085.82</v>
      </c>
      <c r="R23" s="1">
        <v>6085.82</v>
      </c>
      <c r="S23" s="1">
        <v>6085.82</v>
      </c>
      <c r="T23" s="1">
        <v>-13556.59</v>
      </c>
      <c r="U23" s="1">
        <v>0</v>
      </c>
      <c r="V23" s="1">
        <v>0</v>
      </c>
      <c r="W23" s="1">
        <v>0</v>
      </c>
      <c r="X23" s="1">
        <v>0</v>
      </c>
      <c r="Y23" s="1">
        <f t="shared" si="7"/>
        <v>29000.400000000001</v>
      </c>
      <c r="Z23" s="1">
        <f t="shared" si="8"/>
        <v>104</v>
      </c>
      <c r="AA23" s="1">
        <v>104</v>
      </c>
      <c r="AC23" s="13">
        <f t="shared" si="1"/>
        <v>-42.63999999999578</v>
      </c>
    </row>
    <row r="24" spans="1:30" x14ac:dyDescent="0.3">
      <c r="A24" s="1" t="s">
        <v>56</v>
      </c>
      <c r="B24" s="1" t="s">
        <v>74</v>
      </c>
      <c r="C24" s="1" t="s">
        <v>75</v>
      </c>
      <c r="D24" s="1" t="s">
        <v>82</v>
      </c>
      <c r="E24" s="1" t="s">
        <v>83</v>
      </c>
      <c r="F24" s="1" t="s">
        <v>31</v>
      </c>
      <c r="J24" s="1" t="e">
        <f>VLOOKUP(H24,[1]Sheet1!B:G,5,FALSE)</f>
        <v>#N/A</v>
      </c>
      <c r="K24" s="1" t="e">
        <f>VLOOKUP(H24,[1]Sheet1!B:G,6,FALSE)</f>
        <v>#N/A</v>
      </c>
      <c r="L24" s="1" t="s">
        <v>685</v>
      </c>
      <c r="M24" s="1">
        <v>10340.719999999999</v>
      </c>
      <c r="N24" s="1">
        <v>10325</v>
      </c>
      <c r="O24" s="1">
        <v>10334.530000000001</v>
      </c>
      <c r="P24" s="1">
        <v>10334.530000000001</v>
      </c>
      <c r="Q24" s="1">
        <v>10334.530000000001</v>
      </c>
      <c r="R24" s="1">
        <v>10334.530000000001</v>
      </c>
      <c r="S24" s="1">
        <v>10334.530000000001</v>
      </c>
      <c r="T24" s="1">
        <v>9827.9500000000007</v>
      </c>
      <c r="U24" s="1">
        <v>9792.2800000000007</v>
      </c>
      <c r="V24" s="1">
        <v>9792.2800000000007</v>
      </c>
      <c r="W24" s="1">
        <v>9774.44</v>
      </c>
      <c r="X24" s="1">
        <v>9774.44</v>
      </c>
      <c r="Y24" s="1">
        <f t="shared" si="7"/>
        <v>121299.75</v>
      </c>
      <c r="Z24" s="1">
        <f t="shared" si="8"/>
        <v>435</v>
      </c>
      <c r="AA24" s="1">
        <v>435</v>
      </c>
      <c r="AC24" s="1">
        <f t="shared" si="1"/>
        <v>-9.9999999947613105E-3</v>
      </c>
    </row>
    <row r="25" spans="1:30" x14ac:dyDescent="0.3">
      <c r="A25" s="1" t="s">
        <v>56</v>
      </c>
      <c r="B25" s="1" t="s">
        <v>74</v>
      </c>
      <c r="C25" s="1" t="s">
        <v>75</v>
      </c>
      <c r="D25" s="12" t="s">
        <v>84</v>
      </c>
      <c r="E25" s="1" t="s">
        <v>85</v>
      </c>
      <c r="F25" s="1" t="s">
        <v>86</v>
      </c>
      <c r="J25" s="1" t="e">
        <f>VLOOKUP(H25,[1]Sheet1!B:G,5,FALSE)</f>
        <v>#N/A</v>
      </c>
      <c r="K25" s="1" t="e">
        <f>VLOOKUP(H25,[1]Sheet1!B:G,6,FALSE)</f>
        <v>#N/A</v>
      </c>
      <c r="L25" s="1" t="s">
        <v>685</v>
      </c>
      <c r="M25" s="1">
        <v>3446.91</v>
      </c>
      <c r="N25" s="1">
        <v>3442</v>
      </c>
      <c r="O25" s="1">
        <v>3444.81</v>
      </c>
      <c r="P25" s="1">
        <v>3444.81</v>
      </c>
      <c r="Q25" s="1">
        <v>3444.81</v>
      </c>
      <c r="R25" s="1">
        <v>3444.81</v>
      </c>
      <c r="S25" s="1">
        <v>3444.81</v>
      </c>
      <c r="T25" s="1">
        <v>-934.38</v>
      </c>
      <c r="U25" s="1">
        <v>0</v>
      </c>
      <c r="V25" s="1">
        <v>0</v>
      </c>
      <c r="W25" s="1">
        <v>0</v>
      </c>
      <c r="X25" s="1">
        <v>0</v>
      </c>
      <c r="Y25" s="1">
        <f t="shared" si="7"/>
        <v>23144.55</v>
      </c>
      <c r="Z25" s="1">
        <f t="shared" si="8"/>
        <v>83</v>
      </c>
      <c r="AA25" s="1">
        <v>166</v>
      </c>
      <c r="AC25" s="13">
        <f t="shared" si="1"/>
        <v>-34.030000000002474</v>
      </c>
      <c r="AD25" s="1" t="s">
        <v>87</v>
      </c>
    </row>
    <row r="26" spans="1:30" x14ac:dyDescent="0.3">
      <c r="A26" s="1" t="s">
        <v>56</v>
      </c>
      <c r="B26" s="1" t="s">
        <v>74</v>
      </c>
      <c r="C26" s="1" t="s">
        <v>75</v>
      </c>
      <c r="D26" s="12" t="s">
        <v>88</v>
      </c>
      <c r="E26" s="1" t="s">
        <v>89</v>
      </c>
      <c r="F26" s="1" t="s">
        <v>31</v>
      </c>
      <c r="J26" s="1" t="e">
        <f>VLOOKUP(H26,[1]Sheet1!B:G,5,FALSE)</f>
        <v>#N/A</v>
      </c>
      <c r="K26" s="1" t="e">
        <f>VLOOKUP(H26,[1]Sheet1!B:G,6,FALSE)</f>
        <v>#N/A</v>
      </c>
      <c r="L26" s="1" t="s">
        <v>685</v>
      </c>
      <c r="M26" s="1">
        <v>2757.52</v>
      </c>
      <c r="N26" s="1">
        <v>2753</v>
      </c>
      <c r="O26" s="1">
        <v>2755.91</v>
      </c>
      <c r="P26" s="1">
        <v>2755.91</v>
      </c>
      <c r="Q26" s="1">
        <v>2755.91</v>
      </c>
      <c r="R26" s="1">
        <v>2755.91</v>
      </c>
      <c r="S26" s="1">
        <v>2755.91</v>
      </c>
      <c r="T26" s="1">
        <v>2844.23</v>
      </c>
      <c r="U26" s="1">
        <v>2834.39</v>
      </c>
      <c r="V26" s="1">
        <v>2834.39</v>
      </c>
      <c r="W26" s="1">
        <v>2829.46</v>
      </c>
      <c r="X26" s="1">
        <v>2829.46</v>
      </c>
      <c r="Y26" s="1">
        <f t="shared" si="7"/>
        <v>33462</v>
      </c>
      <c r="Z26" s="1">
        <f t="shared" si="8"/>
        <v>120</v>
      </c>
      <c r="AA26" s="1">
        <v>120</v>
      </c>
      <c r="AC26" s="1">
        <f t="shared" si="1"/>
        <v>0</v>
      </c>
    </row>
    <row r="27" spans="1:30" x14ac:dyDescent="0.3">
      <c r="A27" s="1" t="s">
        <v>56</v>
      </c>
      <c r="B27" s="1" t="s">
        <v>74</v>
      </c>
      <c r="C27" s="1" t="s">
        <v>75</v>
      </c>
      <c r="D27" s="1" t="s">
        <v>90</v>
      </c>
      <c r="E27" s="1" t="s">
        <v>91</v>
      </c>
      <c r="F27" s="1" t="s">
        <v>31</v>
      </c>
      <c r="J27" s="1" t="e">
        <f>VLOOKUP(H27,[1]Sheet1!B:G,5,FALSE)</f>
        <v>#N/A</v>
      </c>
      <c r="K27" s="1" t="e">
        <f>VLOOKUP(H27,[1]Sheet1!B:G,6,FALSE)</f>
        <v>#N/A</v>
      </c>
      <c r="L27" s="1" t="s">
        <v>685</v>
      </c>
      <c r="M27" s="1">
        <v>25667.95</v>
      </c>
      <c r="N27" s="1">
        <v>25630</v>
      </c>
      <c r="O27" s="1">
        <v>25652.49</v>
      </c>
      <c r="P27" s="1">
        <v>25652.49</v>
      </c>
      <c r="Q27" s="1">
        <v>25652.49</v>
      </c>
      <c r="R27" s="1">
        <v>25652.49</v>
      </c>
      <c r="S27" s="1">
        <v>25652.49</v>
      </c>
      <c r="T27" s="1">
        <v>16979.759999999998</v>
      </c>
      <c r="U27" s="1">
        <v>16902.11</v>
      </c>
      <c r="V27" s="1">
        <v>16902.11</v>
      </c>
      <c r="W27" s="1">
        <v>16863.29</v>
      </c>
      <c r="X27" s="1">
        <v>16863.29</v>
      </c>
      <c r="Y27" s="1">
        <f t="shared" si="7"/>
        <v>264070.95</v>
      </c>
      <c r="Z27" s="1">
        <f t="shared" si="8"/>
        <v>947</v>
      </c>
      <c r="AA27" s="1">
        <v>947</v>
      </c>
      <c r="AC27" s="1">
        <f t="shared" si="1"/>
        <v>-1.0000000009313226E-2</v>
      </c>
    </row>
    <row r="28" spans="1:30" x14ac:dyDescent="0.3">
      <c r="A28" s="1" t="s">
        <v>56</v>
      </c>
      <c r="B28" s="1" t="s">
        <v>74</v>
      </c>
      <c r="C28" s="1" t="s">
        <v>75</v>
      </c>
      <c r="D28" s="1" t="s">
        <v>92</v>
      </c>
      <c r="E28" s="1" t="s">
        <v>93</v>
      </c>
      <c r="F28" s="1" t="s">
        <v>31</v>
      </c>
      <c r="J28" s="1" t="e">
        <f>VLOOKUP(H28,[1]Sheet1!B:G,5,FALSE)</f>
        <v>#N/A</v>
      </c>
      <c r="K28" s="1" t="e">
        <f>VLOOKUP(H28,[1]Sheet1!B:G,6,FALSE)</f>
        <v>#N/A</v>
      </c>
      <c r="L28" s="1" t="s">
        <v>685</v>
      </c>
      <c r="M28" s="1">
        <v>20336.740000000002</v>
      </c>
      <c r="N28" s="1">
        <v>20307</v>
      </c>
      <c r="O28" s="1">
        <v>20324.46</v>
      </c>
      <c r="P28" s="1">
        <v>20324.46</v>
      </c>
      <c r="Q28" s="1">
        <v>20324.46</v>
      </c>
      <c r="R28" s="1">
        <v>20324.46</v>
      </c>
      <c r="S28" s="1">
        <v>20324.46</v>
      </c>
      <c r="T28" s="1">
        <v>22595.52</v>
      </c>
      <c r="U28" s="1">
        <v>22520.57</v>
      </c>
      <c r="V28" s="1">
        <v>22520.57</v>
      </c>
      <c r="W28" s="1">
        <v>22483.1</v>
      </c>
      <c r="X28" s="1">
        <v>22483.1</v>
      </c>
      <c r="Y28" s="1">
        <f t="shared" si="7"/>
        <v>254868.9</v>
      </c>
      <c r="Z28" s="1">
        <f t="shared" si="8"/>
        <v>914</v>
      </c>
      <c r="AA28" s="1">
        <v>914</v>
      </c>
      <c r="AC28" s="1">
        <f t="shared" si="1"/>
        <v>0</v>
      </c>
    </row>
    <row r="29" spans="1:30" x14ac:dyDescent="0.3">
      <c r="A29" s="1" t="s">
        <v>56</v>
      </c>
      <c r="B29" s="1" t="s">
        <v>74</v>
      </c>
      <c r="C29" s="1" t="s">
        <v>75</v>
      </c>
      <c r="D29" s="1" t="s">
        <v>94</v>
      </c>
      <c r="E29" s="1" t="s">
        <v>95</v>
      </c>
      <c r="F29" s="1" t="s">
        <v>86</v>
      </c>
      <c r="J29" s="1" t="e">
        <f>VLOOKUP(H29,[1]Sheet1!B:G,5,FALSE)</f>
        <v>#N/A</v>
      </c>
      <c r="K29" s="1" t="e">
        <f>VLOOKUP(H29,[1]Sheet1!B:G,6,FALSE)</f>
        <v>#N/A</v>
      </c>
      <c r="L29" s="1" t="s">
        <v>685</v>
      </c>
      <c r="M29" s="1">
        <v>4791.2</v>
      </c>
      <c r="N29" s="1">
        <v>4784</v>
      </c>
      <c r="O29" s="1">
        <v>4788.32</v>
      </c>
      <c r="P29" s="1">
        <v>4788.32</v>
      </c>
      <c r="Q29" s="1">
        <v>4788.32</v>
      </c>
      <c r="R29" s="1">
        <v>4788.32</v>
      </c>
      <c r="S29" s="1">
        <v>4788.32</v>
      </c>
      <c r="T29" s="1">
        <v>8432.5300000000007</v>
      </c>
      <c r="U29" s="1">
        <v>8410.31</v>
      </c>
      <c r="V29" s="1">
        <v>8410.31</v>
      </c>
      <c r="W29" s="1">
        <v>8399.2000000000007</v>
      </c>
      <c r="X29" s="1">
        <v>8399.2000000000007</v>
      </c>
      <c r="Y29" s="1">
        <f t="shared" si="7"/>
        <v>75568.350000000006</v>
      </c>
      <c r="Z29" s="1">
        <f t="shared" si="8"/>
        <v>271</v>
      </c>
      <c r="AA29" s="1">
        <v>542</v>
      </c>
      <c r="AC29" s="1">
        <f t="shared" si="1"/>
        <v>0</v>
      </c>
    </row>
    <row r="30" spans="1:30" x14ac:dyDescent="0.3">
      <c r="A30" s="1" t="s">
        <v>56</v>
      </c>
      <c r="B30" s="1" t="s">
        <v>74</v>
      </c>
      <c r="C30" s="1" t="s">
        <v>75</v>
      </c>
      <c r="D30" s="1" t="s">
        <v>96</v>
      </c>
      <c r="E30" s="1" t="s">
        <v>97</v>
      </c>
      <c r="F30" s="1" t="s">
        <v>31</v>
      </c>
      <c r="J30" s="1" t="e">
        <f>VLOOKUP(H30,[1]Sheet1!B:G,5,FALSE)</f>
        <v>#N/A</v>
      </c>
      <c r="K30" s="1" t="e">
        <f>VLOOKUP(H30,[1]Sheet1!B:G,6,FALSE)</f>
        <v>#N/A</v>
      </c>
      <c r="L30" s="1" t="s">
        <v>685</v>
      </c>
      <c r="M30" s="1">
        <v>17579.22</v>
      </c>
      <c r="N30" s="1">
        <v>17553</v>
      </c>
      <c r="O30" s="1">
        <v>17568.650000000001</v>
      </c>
      <c r="P30" s="1">
        <v>17568.650000000001</v>
      </c>
      <c r="Q30" s="1">
        <v>17568.650000000001</v>
      </c>
      <c r="R30" s="1">
        <v>17568.650000000001</v>
      </c>
      <c r="S30" s="1">
        <v>17568.650000000001</v>
      </c>
      <c r="T30" s="1">
        <v>14501.31</v>
      </c>
      <c r="U30" s="1">
        <v>14443.91</v>
      </c>
      <c r="V30" s="1">
        <v>14443.91</v>
      </c>
      <c r="W30" s="1">
        <v>14415.2</v>
      </c>
      <c r="X30" s="1">
        <v>14415.2</v>
      </c>
      <c r="Y30" s="1">
        <f t="shared" si="7"/>
        <v>195195</v>
      </c>
      <c r="Z30" s="1">
        <f t="shared" si="8"/>
        <v>700</v>
      </c>
      <c r="AA30" s="1">
        <v>700</v>
      </c>
      <c r="AC30" s="1">
        <f t="shared" si="1"/>
        <v>0</v>
      </c>
    </row>
    <row r="31" spans="1:30" x14ac:dyDescent="0.3">
      <c r="A31" s="1" t="s">
        <v>56</v>
      </c>
      <c r="B31" s="1" t="s">
        <v>74</v>
      </c>
      <c r="C31" s="1" t="s">
        <v>75</v>
      </c>
      <c r="D31" s="1" t="s">
        <v>98</v>
      </c>
      <c r="E31" s="1" t="s">
        <v>99</v>
      </c>
      <c r="F31" s="1" t="s">
        <v>31</v>
      </c>
      <c r="J31" s="1" t="e">
        <f>VLOOKUP(H31,[1]Sheet1!B:G,5,FALSE)</f>
        <v>#N/A</v>
      </c>
      <c r="K31" s="1" t="e">
        <f>VLOOKUP(H31,[1]Sheet1!B:G,6,FALSE)</f>
        <v>#N/A</v>
      </c>
      <c r="L31" s="1" t="s">
        <v>685</v>
      </c>
      <c r="M31" s="1">
        <v>10225.82</v>
      </c>
      <c r="N31" s="1">
        <v>10211</v>
      </c>
      <c r="O31" s="1">
        <v>10219.629999999999</v>
      </c>
      <c r="P31" s="1">
        <v>10219.629999999999</v>
      </c>
      <c r="Q31" s="1">
        <v>10219.629999999999</v>
      </c>
      <c r="R31" s="1">
        <v>10219.629999999999</v>
      </c>
      <c r="S31" s="1">
        <v>10219.629999999999</v>
      </c>
      <c r="T31" s="1">
        <v>9262.5499999999993</v>
      </c>
      <c r="U31" s="1">
        <v>9227.9500000000007</v>
      </c>
      <c r="V31" s="1">
        <v>9227.9500000000007</v>
      </c>
      <c r="W31" s="1">
        <v>9210.64</v>
      </c>
      <c r="X31" s="1">
        <v>9210.64</v>
      </c>
      <c r="Y31" s="1">
        <f t="shared" si="7"/>
        <v>117674.7</v>
      </c>
      <c r="Z31" s="1">
        <f t="shared" si="8"/>
        <v>422</v>
      </c>
      <c r="AA31" s="1">
        <v>422</v>
      </c>
      <c r="AC31" s="1">
        <f t="shared" si="1"/>
        <v>0</v>
      </c>
    </row>
    <row r="32" spans="1:30" x14ac:dyDescent="0.3">
      <c r="A32" s="1" t="s">
        <v>56</v>
      </c>
      <c r="B32" s="1" t="s">
        <v>74</v>
      </c>
      <c r="C32" s="1" t="s">
        <v>75</v>
      </c>
      <c r="D32" s="12" t="s">
        <v>100</v>
      </c>
      <c r="E32" s="1" t="s">
        <v>101</v>
      </c>
      <c r="F32" s="1" t="s">
        <v>31</v>
      </c>
      <c r="J32" s="1" t="e">
        <f>VLOOKUP(H32,[1]Sheet1!B:G,5,FALSE)</f>
        <v>#N/A</v>
      </c>
      <c r="K32" s="1" t="e">
        <f>VLOOKUP(H32,[1]Sheet1!B:G,6,FALSE)</f>
        <v>#N/A</v>
      </c>
      <c r="L32" s="1" t="s">
        <v>685</v>
      </c>
      <c r="M32" s="1">
        <v>7698.09</v>
      </c>
      <c r="N32" s="1">
        <v>7687</v>
      </c>
      <c r="O32" s="1">
        <v>7693.42</v>
      </c>
      <c r="P32" s="1">
        <v>7693.42</v>
      </c>
      <c r="Q32" s="1">
        <v>7693.42</v>
      </c>
      <c r="R32" s="1">
        <v>7693.42</v>
      </c>
      <c r="S32" s="1">
        <v>7693.42</v>
      </c>
      <c r="T32" s="1">
        <v>2243.08</v>
      </c>
      <c r="U32" s="1">
        <v>2223.9699999999998</v>
      </c>
      <c r="V32" s="1">
        <v>2223.9699999999998</v>
      </c>
      <c r="W32" s="1">
        <v>2214.42</v>
      </c>
      <c r="X32" s="1">
        <v>2214.42</v>
      </c>
      <c r="Y32" s="1">
        <f t="shared" si="7"/>
        <v>64972.05</v>
      </c>
      <c r="Z32" s="1">
        <f t="shared" si="8"/>
        <v>233</v>
      </c>
      <c r="AA32" s="1">
        <v>233</v>
      </c>
      <c r="AC32" s="1">
        <f t="shared" si="1"/>
        <v>0</v>
      </c>
    </row>
    <row r="33" spans="1:30" s="9" customFormat="1" ht="15.6" x14ac:dyDescent="0.3">
      <c r="A33" s="9" t="s">
        <v>39</v>
      </c>
      <c r="B33" s="9" t="s">
        <v>74</v>
      </c>
      <c r="C33" s="9" t="s">
        <v>75</v>
      </c>
      <c r="E33" s="9" t="s">
        <v>40</v>
      </c>
      <c r="G33" s="9" t="s">
        <v>56</v>
      </c>
      <c r="H33" s="10" t="str">
        <f>B33</f>
        <v>0180</v>
      </c>
      <c r="I33" s="9" t="s">
        <v>102</v>
      </c>
      <c r="J33" s="9" t="str">
        <f>VLOOKUP(H33,[1]Sheet1!B:G,5,FALSE)</f>
        <v>VC00000000018246</v>
      </c>
      <c r="K33" s="9" t="str">
        <f>VLOOKUP(H33,[1]Sheet1!B:G,6,FALSE)</f>
        <v>CN001</v>
      </c>
      <c r="L33" s="9" t="s">
        <v>685</v>
      </c>
      <c r="M33" s="9">
        <v>137175.35</v>
      </c>
      <c r="N33" s="9">
        <v>136973</v>
      </c>
      <c r="O33" s="9">
        <v>137092.65000000002</v>
      </c>
      <c r="P33" s="9">
        <v>137092.65000000002</v>
      </c>
      <c r="Q33" s="9">
        <v>137092.65000000002</v>
      </c>
      <c r="R33" s="9">
        <v>137092.65000000002</v>
      </c>
      <c r="S33" s="9">
        <v>137092.65000000002</v>
      </c>
      <c r="T33" s="9">
        <v>104006.02</v>
      </c>
      <c r="U33" s="9">
        <v>118060.84999999999</v>
      </c>
      <c r="V33" s="9">
        <v>118060.84999999999</v>
      </c>
      <c r="W33" s="9">
        <v>117842.73999999999</v>
      </c>
      <c r="X33" s="9">
        <v>117842.73999999999</v>
      </c>
      <c r="Y33" s="9">
        <f t="shared" si="2"/>
        <v>1535424.8000000003</v>
      </c>
      <c r="Z33" s="11">
        <f>SUM(Z21:Z32)</f>
        <v>5506</v>
      </c>
      <c r="AA33" s="11">
        <f t="shared" ref="AA33" si="9">SUM(AA21:AA32)</f>
        <v>5860</v>
      </c>
      <c r="AC33" s="9">
        <f t="shared" si="1"/>
        <v>0</v>
      </c>
      <c r="AD33" s="9" t="s">
        <v>42</v>
      </c>
    </row>
    <row r="34" spans="1:30" x14ac:dyDescent="0.3">
      <c r="A34" s="1" t="s">
        <v>103</v>
      </c>
      <c r="B34" s="1" t="s">
        <v>104</v>
      </c>
      <c r="C34" s="1" t="s">
        <v>105</v>
      </c>
      <c r="D34" s="1" t="s">
        <v>106</v>
      </c>
      <c r="E34" s="1" t="s">
        <v>107</v>
      </c>
      <c r="F34" s="1" t="s">
        <v>31</v>
      </c>
      <c r="J34" s="1" t="e">
        <f>VLOOKUP(H34,[1]Sheet1!B:G,5,FALSE)</f>
        <v>#N/A</v>
      </c>
      <c r="K34" s="1" t="e">
        <f>VLOOKUP(H34,[1]Sheet1!B:G,6,FALSE)</f>
        <v>#N/A</v>
      </c>
      <c r="L34" s="1" t="s">
        <v>685</v>
      </c>
      <c r="M34" s="1">
        <v>2550.71</v>
      </c>
      <c r="N34" s="1">
        <v>2547</v>
      </c>
      <c r="O34" s="1">
        <v>2549.17</v>
      </c>
      <c r="P34" s="1">
        <v>2549.17</v>
      </c>
      <c r="Q34" s="1">
        <v>2549.17</v>
      </c>
      <c r="R34" s="1">
        <v>2549.17</v>
      </c>
      <c r="S34" s="1">
        <v>2549.17</v>
      </c>
      <c r="T34" s="1">
        <v>2128.19</v>
      </c>
      <c r="U34" s="1">
        <v>2119.83</v>
      </c>
      <c r="V34" s="1">
        <v>2119.83</v>
      </c>
      <c r="W34" s="1">
        <v>2115.65</v>
      </c>
      <c r="X34" s="1">
        <v>2115.65</v>
      </c>
      <c r="Y34" s="1">
        <f>IF(F34="NO",ROUND($AA34*Z$294,2),ROUND($AA34/2*Z$294,2))</f>
        <v>28442.7</v>
      </c>
      <c r="Z34" s="1">
        <f>IF(F34="NO",AA34,AA34/2)</f>
        <v>102</v>
      </c>
      <c r="AA34" s="1">
        <v>102</v>
      </c>
      <c r="AC34" s="1">
        <f t="shared" si="1"/>
        <v>-9.9999999983992893E-3</v>
      </c>
    </row>
    <row r="35" spans="1:30" s="9" customFormat="1" ht="15.6" x14ac:dyDescent="0.3">
      <c r="A35" s="9" t="s">
        <v>39</v>
      </c>
      <c r="B35" s="9" t="s">
        <v>104</v>
      </c>
      <c r="C35" s="9" t="s">
        <v>105</v>
      </c>
      <c r="E35" s="9" t="s">
        <v>40</v>
      </c>
      <c r="G35" s="9" t="s">
        <v>108</v>
      </c>
      <c r="H35" s="10" t="str">
        <f>B35</f>
        <v>0220</v>
      </c>
      <c r="I35" s="9" t="s">
        <v>109</v>
      </c>
      <c r="J35" s="9" t="str">
        <f>VLOOKUP(H35,[1]Sheet1!B:G,5,FALSE)</f>
        <v>VC00000000018275</v>
      </c>
      <c r="K35" s="9" t="str">
        <f>VLOOKUP(H35,[1]Sheet1!B:G,6,FALSE)</f>
        <v>CB002</v>
      </c>
      <c r="L35" s="9" t="s">
        <v>685</v>
      </c>
      <c r="M35" s="9">
        <v>2550.71</v>
      </c>
      <c r="N35" s="9">
        <v>2547</v>
      </c>
      <c r="O35" s="9">
        <v>2549.17</v>
      </c>
      <c r="P35" s="9">
        <v>2549.17</v>
      </c>
      <c r="Q35" s="9">
        <v>2549.17</v>
      </c>
      <c r="R35" s="9">
        <v>2549.17</v>
      </c>
      <c r="S35" s="9">
        <v>2549.17</v>
      </c>
      <c r="T35" s="9">
        <v>2128.19</v>
      </c>
      <c r="U35" s="9">
        <v>2119.83</v>
      </c>
      <c r="V35" s="9">
        <v>2119.83</v>
      </c>
      <c r="W35" s="9">
        <v>2115.65</v>
      </c>
      <c r="X35" s="9">
        <v>2115.65</v>
      </c>
      <c r="Y35" s="9">
        <f t="shared" si="2"/>
        <v>28442.71</v>
      </c>
      <c r="Z35" s="11">
        <f>SUM(Z34)</f>
        <v>102</v>
      </c>
      <c r="AA35" s="11">
        <f t="shared" ref="AA35" si="10">SUM(AA34)</f>
        <v>102</v>
      </c>
      <c r="AC35" s="9">
        <f t="shared" si="1"/>
        <v>0</v>
      </c>
      <c r="AD35" s="9" t="s">
        <v>42</v>
      </c>
    </row>
    <row r="36" spans="1:30" x14ac:dyDescent="0.3">
      <c r="A36" s="1" t="s">
        <v>110</v>
      </c>
      <c r="B36" s="1" t="s">
        <v>111</v>
      </c>
      <c r="C36" s="1" t="s">
        <v>112</v>
      </c>
      <c r="D36" s="1" t="s">
        <v>113</v>
      </c>
      <c r="E36" s="1" t="s">
        <v>114</v>
      </c>
      <c r="F36" s="1" t="s">
        <v>31</v>
      </c>
      <c r="J36" s="1" t="e">
        <f>VLOOKUP(H36,[1]Sheet1!B:G,5,FALSE)</f>
        <v>#N/A</v>
      </c>
      <c r="K36" s="1" t="e">
        <f>VLOOKUP(H36,[1]Sheet1!B:G,6,FALSE)</f>
        <v>#N/A</v>
      </c>
      <c r="L36" s="1" t="s">
        <v>685</v>
      </c>
      <c r="M36" s="1">
        <v>9191.75</v>
      </c>
      <c r="N36" s="1">
        <v>9178</v>
      </c>
      <c r="O36" s="1">
        <v>9186.23</v>
      </c>
      <c r="P36" s="1">
        <v>9186.23</v>
      </c>
      <c r="Q36" s="1">
        <v>9186.23</v>
      </c>
      <c r="R36" s="1">
        <v>9186.23</v>
      </c>
      <c r="S36" s="1">
        <v>9186.23</v>
      </c>
      <c r="T36" s="1">
        <v>11323.74</v>
      </c>
      <c r="U36" s="1">
        <v>11288.23</v>
      </c>
      <c r="V36" s="1">
        <v>11288.23</v>
      </c>
      <c r="W36" s="1">
        <v>11270.48</v>
      </c>
      <c r="X36" s="1">
        <v>11270.48</v>
      </c>
      <c r="Y36" s="1">
        <f t="shared" ref="Y36:Y41" si="11">IF(F36="NO",ROUND($AA36*Z$294,2),ROUND($AA36/2*Z$294,2))</f>
        <v>120742.05</v>
      </c>
      <c r="Z36" s="1">
        <f t="shared" ref="Z36:Z41" si="12">IF(F36="NO",AA36,AA36/2)</f>
        <v>433</v>
      </c>
      <c r="AA36" s="1">
        <v>433</v>
      </c>
      <c r="AC36" s="1">
        <f t="shared" si="1"/>
        <v>-9.9999999802093953E-3</v>
      </c>
    </row>
    <row r="37" spans="1:30" x14ac:dyDescent="0.3">
      <c r="A37" s="1" t="s">
        <v>110</v>
      </c>
      <c r="B37" s="1" t="s">
        <v>111</v>
      </c>
      <c r="C37" s="1" t="s">
        <v>112</v>
      </c>
      <c r="D37" s="1" t="s">
        <v>115</v>
      </c>
      <c r="E37" s="1" t="s">
        <v>116</v>
      </c>
      <c r="F37" s="1" t="s">
        <v>31</v>
      </c>
      <c r="J37" s="1" t="e">
        <f>VLOOKUP(H37,[1]Sheet1!B:G,5,FALSE)</f>
        <v>#N/A</v>
      </c>
      <c r="K37" s="1" t="e">
        <f>VLOOKUP(H37,[1]Sheet1!B:G,6,FALSE)</f>
        <v>#N/A</v>
      </c>
      <c r="L37" s="1" t="s">
        <v>685</v>
      </c>
      <c r="M37" s="1">
        <v>4595.87</v>
      </c>
      <c r="N37" s="1">
        <v>4589</v>
      </c>
      <c r="O37" s="1">
        <v>4593.1099999999997</v>
      </c>
      <c r="P37" s="1">
        <v>4593.1099999999997</v>
      </c>
      <c r="Q37" s="1">
        <v>4593.1099999999997</v>
      </c>
      <c r="R37" s="1">
        <v>4593.1099999999997</v>
      </c>
      <c r="S37" s="1">
        <v>4593.1099999999997</v>
      </c>
      <c r="T37" s="1">
        <v>5019.58</v>
      </c>
      <c r="U37" s="1">
        <v>5002.7700000000004</v>
      </c>
      <c r="V37" s="1">
        <v>5002.7700000000004</v>
      </c>
      <c r="W37" s="1">
        <v>4994.3599999999997</v>
      </c>
      <c r="X37" s="1">
        <v>4994.3599999999997</v>
      </c>
      <c r="Y37" s="1">
        <f t="shared" si="11"/>
        <v>57164.25</v>
      </c>
      <c r="Z37" s="1">
        <f t="shared" si="12"/>
        <v>205</v>
      </c>
      <c r="AA37" s="1">
        <v>205</v>
      </c>
      <c r="AC37" s="1">
        <f t="shared" si="1"/>
        <v>-1.0000000009313226E-2</v>
      </c>
    </row>
    <row r="38" spans="1:30" x14ac:dyDescent="0.3">
      <c r="A38" s="1" t="s">
        <v>110</v>
      </c>
      <c r="B38" s="1" t="s">
        <v>111</v>
      </c>
      <c r="C38" s="1" t="s">
        <v>112</v>
      </c>
      <c r="D38" s="1" t="s">
        <v>117</v>
      </c>
      <c r="E38" s="1" t="s">
        <v>118</v>
      </c>
      <c r="F38" s="1" t="s">
        <v>31</v>
      </c>
      <c r="J38" s="1" t="e">
        <f>VLOOKUP(H38,[1]Sheet1!B:G,5,FALSE)</f>
        <v>#N/A</v>
      </c>
      <c r="K38" s="1" t="e">
        <f>VLOOKUP(H38,[1]Sheet1!B:G,6,FALSE)</f>
        <v>#N/A</v>
      </c>
      <c r="L38" s="1" t="s">
        <v>685</v>
      </c>
      <c r="M38" s="1">
        <v>19468.12</v>
      </c>
      <c r="N38" s="1">
        <v>19439</v>
      </c>
      <c r="O38" s="1">
        <v>19456.43</v>
      </c>
      <c r="P38" s="1">
        <v>19456.43</v>
      </c>
      <c r="Q38" s="1">
        <v>19456.43</v>
      </c>
      <c r="R38" s="1">
        <v>19456.43</v>
      </c>
      <c r="S38" s="1">
        <v>19456.43</v>
      </c>
      <c r="T38" s="1">
        <v>21325.46</v>
      </c>
      <c r="U38" s="1">
        <v>21254.16</v>
      </c>
      <c r="V38" s="1">
        <v>21254.16</v>
      </c>
      <c r="W38" s="1">
        <v>21218.52</v>
      </c>
      <c r="X38" s="1">
        <v>21218.52</v>
      </c>
      <c r="Y38" s="1">
        <f t="shared" si="11"/>
        <v>242460.08</v>
      </c>
      <c r="Z38" s="1">
        <f t="shared" si="12"/>
        <v>869.5</v>
      </c>
      <c r="AA38" s="1">
        <v>869.5</v>
      </c>
      <c r="AC38" s="1">
        <f t="shared" si="1"/>
        <v>-9.9999999802093953E-3</v>
      </c>
    </row>
    <row r="39" spans="1:30" x14ac:dyDescent="0.3">
      <c r="A39" s="1" t="s">
        <v>110</v>
      </c>
      <c r="B39" s="1" t="s">
        <v>111</v>
      </c>
      <c r="C39" s="1" t="s">
        <v>112</v>
      </c>
      <c r="D39" s="1" t="s">
        <v>119</v>
      </c>
      <c r="E39" s="1" t="s">
        <v>120</v>
      </c>
      <c r="F39" s="1" t="s">
        <v>31</v>
      </c>
      <c r="J39" s="1" t="e">
        <f>VLOOKUP(H39,[1]Sheet1!B:G,5,FALSE)</f>
        <v>#N/A</v>
      </c>
      <c r="K39" s="1" t="e">
        <f>VLOOKUP(H39,[1]Sheet1!B:G,6,FALSE)</f>
        <v>#N/A</v>
      </c>
      <c r="L39" s="1" t="s">
        <v>685</v>
      </c>
      <c r="M39" s="1">
        <v>12179.06</v>
      </c>
      <c r="N39" s="1">
        <v>12161</v>
      </c>
      <c r="O39" s="1">
        <v>12171.73</v>
      </c>
      <c r="P39" s="1">
        <v>12171.73</v>
      </c>
      <c r="Q39" s="1">
        <v>12171.73</v>
      </c>
      <c r="R39" s="1">
        <v>12171.73</v>
      </c>
      <c r="S39" s="1">
        <v>12171.73</v>
      </c>
      <c r="T39" s="1">
        <v>15605.75</v>
      </c>
      <c r="U39" s="1">
        <v>15557.83</v>
      </c>
      <c r="V39" s="1">
        <v>15557.83</v>
      </c>
      <c r="W39" s="1">
        <v>15533.86</v>
      </c>
      <c r="X39" s="1">
        <v>15533.86</v>
      </c>
      <c r="Y39" s="1">
        <f t="shared" si="11"/>
        <v>162987.82999999999</v>
      </c>
      <c r="Z39" s="1">
        <f t="shared" si="12"/>
        <v>584.5</v>
      </c>
      <c r="AA39" s="1">
        <v>584.5</v>
      </c>
      <c r="AC39" s="1">
        <f t="shared" si="1"/>
        <v>-9.9999999802093953E-3</v>
      </c>
    </row>
    <row r="40" spans="1:30" x14ac:dyDescent="0.3">
      <c r="A40" s="1" t="s">
        <v>110</v>
      </c>
      <c r="B40" s="1" t="s">
        <v>111</v>
      </c>
      <c r="C40" s="1" t="s">
        <v>112</v>
      </c>
      <c r="D40" s="1" t="s">
        <v>121</v>
      </c>
      <c r="E40" s="1" t="s">
        <v>122</v>
      </c>
      <c r="F40" s="1" t="s">
        <v>31</v>
      </c>
      <c r="J40" s="1" t="e">
        <f>VLOOKUP(H40,[1]Sheet1!B:G,5,FALSE)</f>
        <v>#N/A</v>
      </c>
      <c r="K40" s="1" t="e">
        <f>VLOOKUP(H40,[1]Sheet1!B:G,6,FALSE)</f>
        <v>#N/A</v>
      </c>
      <c r="L40" s="1" t="s">
        <v>685</v>
      </c>
      <c r="M40" s="1">
        <v>4940.5600000000004</v>
      </c>
      <c r="N40" s="1">
        <v>4933</v>
      </c>
      <c r="O40" s="1">
        <v>4937.6099999999997</v>
      </c>
      <c r="P40" s="1">
        <v>4937.6099999999997</v>
      </c>
      <c r="Q40" s="1">
        <v>4937.6099999999997</v>
      </c>
      <c r="R40" s="1">
        <v>4937.6099999999997</v>
      </c>
      <c r="S40" s="1">
        <v>4937.6099999999997</v>
      </c>
      <c r="T40" s="1">
        <v>5263.41</v>
      </c>
      <c r="U40" s="1">
        <v>5245.54</v>
      </c>
      <c r="V40" s="1">
        <v>5245.54</v>
      </c>
      <c r="W40" s="1">
        <v>5236.6000000000004</v>
      </c>
      <c r="X40" s="1">
        <v>5236.6000000000004</v>
      </c>
      <c r="Y40" s="1">
        <f t="shared" si="11"/>
        <v>60789.3</v>
      </c>
      <c r="Z40" s="1">
        <f t="shared" si="12"/>
        <v>218</v>
      </c>
      <c r="AA40" s="1">
        <v>218</v>
      </c>
      <c r="AC40" s="1">
        <f t="shared" si="1"/>
        <v>0</v>
      </c>
    </row>
    <row r="41" spans="1:30" x14ac:dyDescent="0.3">
      <c r="A41" s="1" t="s">
        <v>110</v>
      </c>
      <c r="B41" s="1" t="s">
        <v>111</v>
      </c>
      <c r="C41" s="1" t="s">
        <v>112</v>
      </c>
      <c r="D41" s="1" t="s">
        <v>123</v>
      </c>
      <c r="E41" s="1" t="s">
        <v>124</v>
      </c>
      <c r="F41" s="1" t="s">
        <v>31</v>
      </c>
      <c r="J41" s="1" t="e">
        <f>VLOOKUP(H41,[1]Sheet1!B:G,5,FALSE)</f>
        <v>#N/A</v>
      </c>
      <c r="K41" s="1" t="e">
        <f>VLOOKUP(H41,[1]Sheet1!B:G,6,FALSE)</f>
        <v>#N/A</v>
      </c>
      <c r="L41" s="1" t="s">
        <v>685</v>
      </c>
      <c r="M41" s="1">
        <v>17004.73</v>
      </c>
      <c r="N41" s="1">
        <v>16980</v>
      </c>
      <c r="O41" s="1">
        <v>16994.45</v>
      </c>
      <c r="P41" s="1">
        <v>16994.45</v>
      </c>
      <c r="Q41" s="1">
        <v>16994.45</v>
      </c>
      <c r="R41" s="1">
        <v>16994.45</v>
      </c>
      <c r="S41" s="1">
        <v>16994.45</v>
      </c>
      <c r="T41" s="1">
        <v>16924.71</v>
      </c>
      <c r="U41" s="1">
        <v>16864.939999999999</v>
      </c>
      <c r="V41" s="1">
        <v>16864.939999999999</v>
      </c>
      <c r="W41" s="1">
        <v>16835.04</v>
      </c>
      <c r="X41" s="1">
        <v>16835.04</v>
      </c>
      <c r="Y41" s="1">
        <f t="shared" si="11"/>
        <v>203281.65</v>
      </c>
      <c r="Z41" s="1">
        <f t="shared" si="12"/>
        <v>729</v>
      </c>
      <c r="AA41" s="1">
        <v>729</v>
      </c>
      <c r="AC41" s="1">
        <f t="shared" si="1"/>
        <v>0</v>
      </c>
    </row>
    <row r="42" spans="1:30" s="9" customFormat="1" ht="15.6" x14ac:dyDescent="0.3">
      <c r="A42" s="9" t="s">
        <v>39</v>
      </c>
      <c r="B42" s="9" t="s">
        <v>111</v>
      </c>
      <c r="C42" s="9" t="s">
        <v>112</v>
      </c>
      <c r="E42" s="9" t="s">
        <v>40</v>
      </c>
      <c r="G42" s="9" t="s">
        <v>110</v>
      </c>
      <c r="H42" s="10" t="str">
        <f>B42</f>
        <v>0470</v>
      </c>
      <c r="I42" s="9" t="s">
        <v>125</v>
      </c>
      <c r="J42" s="9" t="str">
        <f>VLOOKUP(H42,[1]Sheet1!B:G,5,FALSE)</f>
        <v>VC00000000014442</v>
      </c>
      <c r="K42" s="9" t="str">
        <f>VLOOKUP(H42,[1]Sheet1!B:G,6,FALSE)</f>
        <v>CN002</v>
      </c>
      <c r="L42" s="9" t="s">
        <v>685</v>
      </c>
      <c r="M42" s="9">
        <v>67380.09</v>
      </c>
      <c r="N42" s="9">
        <v>67280</v>
      </c>
      <c r="O42" s="9">
        <v>67339.56</v>
      </c>
      <c r="P42" s="9">
        <v>67339.56</v>
      </c>
      <c r="Q42" s="9">
        <v>67339.56</v>
      </c>
      <c r="R42" s="9">
        <v>67339.56</v>
      </c>
      <c r="S42" s="9">
        <v>67339.56</v>
      </c>
      <c r="T42" s="9">
        <v>75462.649999999994</v>
      </c>
      <c r="U42" s="9">
        <v>75213.47</v>
      </c>
      <c r="V42" s="9">
        <v>75213.47</v>
      </c>
      <c r="W42" s="9">
        <v>75088.86</v>
      </c>
      <c r="X42" s="9">
        <v>75088.86</v>
      </c>
      <c r="Y42" s="9">
        <f t="shared" si="2"/>
        <v>847425.19999999984</v>
      </c>
      <c r="Z42" s="11">
        <f>SUM(Z36:Z41)</f>
        <v>3039</v>
      </c>
      <c r="AA42" s="11">
        <f t="shared" ref="AA42" si="13">SUM(AA36:AA41)</f>
        <v>3039</v>
      </c>
      <c r="AC42" s="9">
        <f t="shared" si="1"/>
        <v>0</v>
      </c>
      <c r="AD42" s="9" t="s">
        <v>42</v>
      </c>
    </row>
    <row r="43" spans="1:30" x14ac:dyDescent="0.3">
      <c r="A43" s="1" t="s">
        <v>110</v>
      </c>
      <c r="B43" s="1" t="s">
        <v>126</v>
      </c>
      <c r="C43" s="1" t="s">
        <v>127</v>
      </c>
      <c r="D43" s="1" t="s">
        <v>128</v>
      </c>
      <c r="E43" s="1" t="s">
        <v>129</v>
      </c>
      <c r="F43" s="1" t="s">
        <v>31</v>
      </c>
      <c r="J43" s="1" t="e">
        <f>VLOOKUP(H43,[1]Sheet1!B:G,5,FALSE)</f>
        <v>#N/A</v>
      </c>
      <c r="K43" s="1" t="e">
        <f>VLOOKUP(H43,[1]Sheet1!B:G,6,FALSE)</f>
        <v>#N/A</v>
      </c>
      <c r="L43" s="1" t="s">
        <v>685</v>
      </c>
      <c r="M43" s="1">
        <v>2183.04</v>
      </c>
      <c r="N43" s="1">
        <v>2180</v>
      </c>
      <c r="O43" s="1">
        <v>2181.71</v>
      </c>
      <c r="P43" s="1">
        <v>2181.71</v>
      </c>
      <c r="Q43" s="1">
        <v>2181.71</v>
      </c>
      <c r="R43" s="1">
        <v>2181.71</v>
      </c>
      <c r="S43" s="1">
        <v>2181.71</v>
      </c>
      <c r="T43" s="1">
        <v>2865.99</v>
      </c>
      <c r="U43" s="1">
        <v>2857.3</v>
      </c>
      <c r="V43" s="1">
        <v>2857.3</v>
      </c>
      <c r="W43" s="1">
        <v>2852.96</v>
      </c>
      <c r="X43" s="1">
        <v>2852.96</v>
      </c>
      <c r="Y43" s="1">
        <f>IF(F43="NO",ROUND($AA43*Z$294,2),ROUND($AA43/2*Z$294,2))</f>
        <v>29558.1</v>
      </c>
      <c r="Z43" s="1">
        <f>IF(F43="NO",AA43,AA43/2)</f>
        <v>106</v>
      </c>
      <c r="AA43" s="1">
        <v>106</v>
      </c>
      <c r="AC43" s="1">
        <f t="shared" si="1"/>
        <v>0</v>
      </c>
    </row>
    <row r="44" spans="1:30" x14ac:dyDescent="0.3">
      <c r="A44" s="1" t="s">
        <v>110</v>
      </c>
      <c r="B44" s="1" t="s">
        <v>126</v>
      </c>
      <c r="C44" s="1" t="s">
        <v>127</v>
      </c>
      <c r="D44" s="1" t="s">
        <v>130</v>
      </c>
      <c r="E44" s="1" t="s">
        <v>131</v>
      </c>
      <c r="F44" s="1" t="s">
        <v>86</v>
      </c>
      <c r="J44" s="1" t="e">
        <f>VLOOKUP(H44,[1]Sheet1!B:G,5,FALSE)</f>
        <v>#N/A</v>
      </c>
      <c r="K44" s="1" t="e">
        <f>VLOOKUP(H44,[1]Sheet1!B:G,6,FALSE)</f>
        <v>#N/A</v>
      </c>
      <c r="L44" s="1" t="s">
        <v>685</v>
      </c>
      <c r="M44" s="1">
        <v>3791.6</v>
      </c>
      <c r="N44" s="1">
        <v>3786</v>
      </c>
      <c r="O44" s="1">
        <v>3789.31</v>
      </c>
      <c r="P44" s="1">
        <v>3789.31</v>
      </c>
      <c r="Q44" s="1">
        <v>3789.31</v>
      </c>
      <c r="R44" s="1">
        <v>3789.31</v>
      </c>
      <c r="S44" s="1">
        <v>3789.31</v>
      </c>
      <c r="T44" s="1">
        <v>4385.49</v>
      </c>
      <c r="U44" s="1">
        <v>4371.2700000000004</v>
      </c>
      <c r="V44" s="1">
        <v>4371.2700000000004</v>
      </c>
      <c r="W44" s="1">
        <v>4364.1499999999996</v>
      </c>
      <c r="X44" s="1">
        <v>4364.1499999999996</v>
      </c>
      <c r="Y44" s="1">
        <f>IF(F44="NO",ROUND($AA44*Z$294,2),ROUND($AA44/2*Z$294,2))</f>
        <v>48380.480000000003</v>
      </c>
      <c r="Z44" s="1">
        <f>IF(F44="NO",AA44,AA44/2)</f>
        <v>173.5</v>
      </c>
      <c r="AA44" s="1">
        <v>347</v>
      </c>
      <c r="AC44" s="1">
        <f t="shared" si="1"/>
        <v>0</v>
      </c>
    </row>
    <row r="45" spans="1:30" x14ac:dyDescent="0.3">
      <c r="A45" s="1" t="s">
        <v>110</v>
      </c>
      <c r="B45" s="1" t="s">
        <v>126</v>
      </c>
      <c r="C45" s="1" t="s">
        <v>127</v>
      </c>
      <c r="D45" s="1" t="s">
        <v>132</v>
      </c>
      <c r="E45" s="1" t="s">
        <v>133</v>
      </c>
      <c r="F45" s="1" t="s">
        <v>31</v>
      </c>
      <c r="J45" s="1" t="e">
        <f>VLOOKUP(H45,[1]Sheet1!B:G,5,FALSE)</f>
        <v>#N/A</v>
      </c>
      <c r="K45" s="1" t="e">
        <f>VLOOKUP(H45,[1]Sheet1!B:G,6,FALSE)</f>
        <v>#N/A</v>
      </c>
      <c r="L45" s="1" t="s">
        <v>685</v>
      </c>
      <c r="M45" s="1">
        <v>2045.16</v>
      </c>
      <c r="N45" s="1">
        <v>2042</v>
      </c>
      <c r="O45" s="1">
        <v>2043.95</v>
      </c>
      <c r="P45" s="1">
        <v>2043.95</v>
      </c>
      <c r="Q45" s="1">
        <v>2043.95</v>
      </c>
      <c r="R45" s="1">
        <v>2043.95</v>
      </c>
      <c r="S45" s="1">
        <v>2043.95</v>
      </c>
      <c r="T45" s="1">
        <v>2137.37</v>
      </c>
      <c r="U45" s="1">
        <v>2130.04</v>
      </c>
      <c r="V45" s="1">
        <v>2130.04</v>
      </c>
      <c r="W45" s="1">
        <v>2126.36</v>
      </c>
      <c r="X45" s="1">
        <v>2126.36</v>
      </c>
      <c r="Y45" s="1">
        <f>IF(F45="NO",ROUND($AA45*Z$294,2),ROUND($AA45/2*Z$294,2))</f>
        <v>24957.08</v>
      </c>
      <c r="Z45" s="1">
        <f>IF(F45="NO",AA45,AA45/2)</f>
        <v>89.5</v>
      </c>
      <c r="AA45" s="1">
        <v>89.5</v>
      </c>
      <c r="AC45" s="1">
        <f t="shared" si="1"/>
        <v>0</v>
      </c>
    </row>
    <row r="46" spans="1:30" x14ac:dyDescent="0.3">
      <c r="A46" s="1" t="s">
        <v>110</v>
      </c>
      <c r="B46" s="1" t="s">
        <v>126</v>
      </c>
      <c r="C46" s="1" t="s">
        <v>127</v>
      </c>
      <c r="D46" s="1" t="s">
        <v>134</v>
      </c>
      <c r="E46" s="1" t="s">
        <v>135</v>
      </c>
      <c r="F46" s="1" t="s">
        <v>31</v>
      </c>
      <c r="J46" s="1" t="e">
        <f>VLOOKUP(H46,[1]Sheet1!B:G,5,FALSE)</f>
        <v>#N/A</v>
      </c>
      <c r="K46" s="1" t="e">
        <f>VLOOKUP(H46,[1]Sheet1!B:G,6,FALSE)</f>
        <v>#N/A</v>
      </c>
      <c r="L46" s="1" t="s">
        <v>685</v>
      </c>
      <c r="M46" s="1">
        <v>32511.21</v>
      </c>
      <c r="N46" s="1">
        <v>32463</v>
      </c>
      <c r="O46" s="1">
        <v>32491.64</v>
      </c>
      <c r="P46" s="1">
        <v>32491.64</v>
      </c>
      <c r="Q46" s="1">
        <v>32491.64</v>
      </c>
      <c r="R46" s="1">
        <v>32491.64</v>
      </c>
      <c r="S46" s="1">
        <v>32491.64</v>
      </c>
      <c r="T46" s="1">
        <v>35498.92</v>
      </c>
      <c r="U46" s="1">
        <v>35380.019999999997</v>
      </c>
      <c r="V46" s="1">
        <v>35380.019999999997</v>
      </c>
      <c r="W46" s="1">
        <v>35320.57</v>
      </c>
      <c r="X46" s="1">
        <v>35320.57</v>
      </c>
      <c r="Y46" s="1">
        <f>IF(F46="NO",ROUND($AA46*Z$294,2),ROUND($AA46/2*Z$294,2))</f>
        <v>404332.5</v>
      </c>
      <c r="Z46" s="1">
        <f>IF(F46="NO",AA46,AA46/2)</f>
        <v>1450</v>
      </c>
      <c r="AA46" s="1">
        <v>1450</v>
      </c>
      <c r="AC46" s="1">
        <f t="shared" si="1"/>
        <v>-1.0000000067520887E-2</v>
      </c>
    </row>
    <row r="47" spans="1:30" x14ac:dyDescent="0.3">
      <c r="A47" s="1" t="s">
        <v>110</v>
      </c>
      <c r="B47" s="1" t="s">
        <v>126</v>
      </c>
      <c r="C47" s="1" t="s">
        <v>127</v>
      </c>
      <c r="D47" s="1" t="s">
        <v>136</v>
      </c>
      <c r="E47" s="1" t="s">
        <v>137</v>
      </c>
      <c r="F47" s="1" t="s">
        <v>86</v>
      </c>
      <c r="J47" s="1" t="e">
        <f>VLOOKUP(H47,[1]Sheet1!B:G,5,FALSE)</f>
        <v>#N/A</v>
      </c>
      <c r="K47" s="1" t="e">
        <f>VLOOKUP(H47,[1]Sheet1!B:G,6,FALSE)</f>
        <v>#N/A</v>
      </c>
      <c r="L47" s="1" t="s">
        <v>685</v>
      </c>
      <c r="M47" s="1">
        <v>4113.3100000000004</v>
      </c>
      <c r="N47" s="1">
        <v>4107</v>
      </c>
      <c r="O47" s="1">
        <v>4110.8500000000004</v>
      </c>
      <c r="P47" s="1">
        <v>4110.8500000000004</v>
      </c>
      <c r="Q47" s="1">
        <v>4110.8500000000004</v>
      </c>
      <c r="R47" s="1">
        <v>4110.8500000000004</v>
      </c>
      <c r="S47" s="1">
        <v>4110.8500000000004</v>
      </c>
      <c r="T47" s="1">
        <v>4270.5200000000004</v>
      </c>
      <c r="U47" s="1">
        <v>4255.8100000000004</v>
      </c>
      <c r="V47" s="1">
        <v>4255.8100000000004</v>
      </c>
      <c r="W47" s="1">
        <v>4248.4399999999996</v>
      </c>
      <c r="X47" s="1">
        <v>4248.4399999999996</v>
      </c>
      <c r="Y47" s="1">
        <f>IF(F47="NO",ROUND($AA47*Z$294,2),ROUND($AA47/2*Z$294,2))</f>
        <v>50053.58</v>
      </c>
      <c r="Z47" s="1">
        <f>IF(F47="NO",AA47,AA47/2)</f>
        <v>179.5</v>
      </c>
      <c r="AA47" s="1">
        <v>359</v>
      </c>
      <c r="AC47" s="1">
        <f t="shared" si="1"/>
        <v>0</v>
      </c>
    </row>
    <row r="48" spans="1:30" s="9" customFormat="1" ht="15.6" x14ac:dyDescent="0.3">
      <c r="A48" s="9" t="s">
        <v>39</v>
      </c>
      <c r="B48" s="9" t="s">
        <v>126</v>
      </c>
      <c r="C48" s="9" t="s">
        <v>127</v>
      </c>
      <c r="E48" s="9" t="s">
        <v>40</v>
      </c>
      <c r="G48" s="9" t="s">
        <v>110</v>
      </c>
      <c r="H48" s="10" t="str">
        <f>B48</f>
        <v>0480</v>
      </c>
      <c r="I48" s="9" t="s">
        <v>138</v>
      </c>
      <c r="J48" s="9" t="str">
        <f>VLOOKUP(H48,[1]Sheet1!B:G,5,FALSE)</f>
        <v>VC00000000014448</v>
      </c>
      <c r="K48" s="9" t="str">
        <f>VLOOKUP(H48,[1]Sheet1!B:G,6,FALSE)</f>
        <v>CN003</v>
      </c>
      <c r="L48" s="9" t="s">
        <v>685</v>
      </c>
      <c r="M48" s="9">
        <v>44644.319999999992</v>
      </c>
      <c r="N48" s="9">
        <v>44578</v>
      </c>
      <c r="O48" s="9">
        <v>44617.46</v>
      </c>
      <c r="P48" s="9">
        <v>44617.46</v>
      </c>
      <c r="Q48" s="9">
        <v>44617.46</v>
      </c>
      <c r="R48" s="9">
        <v>44617.46</v>
      </c>
      <c r="S48" s="9">
        <v>44617.46</v>
      </c>
      <c r="T48" s="9">
        <v>49158.289999999994</v>
      </c>
      <c r="U48" s="9">
        <v>48994.439999999995</v>
      </c>
      <c r="V48" s="9">
        <v>48994.439999999995</v>
      </c>
      <c r="W48" s="9">
        <v>48912.480000000003</v>
      </c>
      <c r="X48" s="9">
        <v>48912.480000000003</v>
      </c>
      <c r="Y48" s="9">
        <f t="shared" si="2"/>
        <v>557281.75</v>
      </c>
      <c r="Z48" s="11">
        <f>SUM(Z43:Z47)</f>
        <v>1998.5</v>
      </c>
      <c r="AA48" s="11">
        <f t="shared" ref="AA48" si="14">SUM(AA43:AA47)</f>
        <v>2351.5</v>
      </c>
      <c r="AC48" s="9">
        <f t="shared" si="1"/>
        <v>0</v>
      </c>
      <c r="AD48" s="9" t="s">
        <v>42</v>
      </c>
    </row>
    <row r="49" spans="1:30" x14ac:dyDescent="0.3">
      <c r="A49" s="1" t="s">
        <v>139</v>
      </c>
      <c r="B49" s="1" t="s">
        <v>140</v>
      </c>
      <c r="C49" s="1" t="s">
        <v>141</v>
      </c>
      <c r="D49" s="1" t="s">
        <v>142</v>
      </c>
      <c r="E49" s="1" t="s">
        <v>143</v>
      </c>
      <c r="F49" s="1" t="s">
        <v>86</v>
      </c>
      <c r="J49" s="1" t="e">
        <f>VLOOKUP(H49,[1]Sheet1!B:G,5,FALSE)</f>
        <v>#N/A</v>
      </c>
      <c r="K49" s="1" t="e">
        <f>VLOOKUP(H49,[1]Sheet1!B:G,6,FALSE)</f>
        <v>#N/A</v>
      </c>
      <c r="L49" s="1" t="s">
        <v>685</v>
      </c>
      <c r="M49" s="1">
        <v>1034.07</v>
      </c>
      <c r="N49" s="1">
        <v>1033</v>
      </c>
      <c r="O49" s="1">
        <v>1033.4000000000001</v>
      </c>
      <c r="P49" s="1">
        <v>1033.4000000000001</v>
      </c>
      <c r="Q49" s="1">
        <v>1033.4000000000001</v>
      </c>
      <c r="R49" s="1">
        <v>1033.4000000000001</v>
      </c>
      <c r="S49" s="1">
        <v>1033.4000000000001</v>
      </c>
      <c r="T49" s="1">
        <v>1038.5999999999999</v>
      </c>
      <c r="U49" s="1">
        <v>1034.95</v>
      </c>
      <c r="V49" s="1">
        <v>1034.95</v>
      </c>
      <c r="W49" s="1">
        <v>1033.1300000000001</v>
      </c>
      <c r="X49" s="1">
        <v>1033.1300000000001</v>
      </c>
      <c r="Y49" s="1">
        <f>IF(F49="NO",ROUND($AA49*Z$294,2),ROUND($AA49/2*Z$294,2))</f>
        <v>12408.83</v>
      </c>
      <c r="Z49" s="1">
        <f>IF(F49="NO",AA49,AA49/2)</f>
        <v>44.5</v>
      </c>
      <c r="AA49" s="1">
        <v>89</v>
      </c>
      <c r="AC49" s="1">
        <f t="shared" si="1"/>
        <v>0</v>
      </c>
    </row>
    <row r="50" spans="1:30" s="9" customFormat="1" ht="15.6" x14ac:dyDescent="0.3">
      <c r="A50" s="9" t="s">
        <v>39</v>
      </c>
      <c r="B50" s="9" t="s">
        <v>140</v>
      </c>
      <c r="C50" s="9" t="s">
        <v>141</v>
      </c>
      <c r="E50" s="9" t="s">
        <v>40</v>
      </c>
      <c r="G50" s="9" t="s">
        <v>139</v>
      </c>
      <c r="H50" s="10" t="str">
        <f>B50</f>
        <v>0540</v>
      </c>
      <c r="I50" s="9" t="s">
        <v>139</v>
      </c>
      <c r="J50" s="9" t="str">
        <f>VLOOKUP(H50,[1]Sheet1!B:G,5,FALSE)</f>
        <v>VC00000000014415</v>
      </c>
      <c r="K50" s="9" t="str">
        <f>VLOOKUP(H50,[1]Sheet1!B:G,6,FALSE)</f>
        <v>CN002</v>
      </c>
      <c r="L50" s="9" t="s">
        <v>685</v>
      </c>
      <c r="M50" s="9">
        <v>1034.07</v>
      </c>
      <c r="N50" s="9">
        <v>1033</v>
      </c>
      <c r="O50" s="9">
        <v>1033.4000000000001</v>
      </c>
      <c r="P50" s="9">
        <v>1033.4000000000001</v>
      </c>
      <c r="Q50" s="9">
        <v>1033.4000000000001</v>
      </c>
      <c r="R50" s="9">
        <v>1033.4000000000001</v>
      </c>
      <c r="S50" s="9">
        <v>1033.4000000000001</v>
      </c>
      <c r="T50" s="9">
        <v>1038.5999999999999</v>
      </c>
      <c r="U50" s="9">
        <v>1034.95</v>
      </c>
      <c r="V50" s="9">
        <v>1034.95</v>
      </c>
      <c r="W50" s="9">
        <v>1033.1300000000001</v>
      </c>
      <c r="X50" s="9">
        <v>1033.1300000000001</v>
      </c>
      <c r="Y50" s="9">
        <f t="shared" si="2"/>
        <v>12408.830000000002</v>
      </c>
      <c r="Z50" s="11">
        <f>Z49</f>
        <v>44.5</v>
      </c>
      <c r="AA50" s="11">
        <f t="shared" ref="AA50" si="15">AA49</f>
        <v>89</v>
      </c>
      <c r="AC50" s="9">
        <f t="shared" si="1"/>
        <v>0</v>
      </c>
      <c r="AD50" s="9" t="s">
        <v>42</v>
      </c>
    </row>
    <row r="51" spans="1:30" x14ac:dyDescent="0.3">
      <c r="A51" s="1" t="s">
        <v>144</v>
      </c>
      <c r="B51" s="1" t="s">
        <v>145</v>
      </c>
      <c r="C51" s="1" t="s">
        <v>146</v>
      </c>
      <c r="D51" s="1" t="s">
        <v>147</v>
      </c>
      <c r="E51" s="1" t="s">
        <v>148</v>
      </c>
      <c r="F51" s="1" t="s">
        <v>86</v>
      </c>
      <c r="J51" s="1" t="e">
        <f>VLOOKUP(H51,[1]Sheet1!B:G,5,FALSE)</f>
        <v>#N/A</v>
      </c>
      <c r="K51" s="1" t="e">
        <f>VLOOKUP(H51,[1]Sheet1!B:G,6,FALSE)</f>
        <v>#N/A</v>
      </c>
      <c r="L51" s="1" t="s">
        <v>685</v>
      </c>
      <c r="M51" s="1">
        <v>4595.87</v>
      </c>
      <c r="N51" s="1">
        <v>4589</v>
      </c>
      <c r="O51" s="1">
        <v>4593.1099999999997</v>
      </c>
      <c r="P51" s="1">
        <v>4593.1099999999997</v>
      </c>
      <c r="Q51" s="1">
        <v>4593.1099999999997</v>
      </c>
      <c r="R51" s="1">
        <v>4593.1099999999997</v>
      </c>
      <c r="S51" s="1">
        <v>4593.1099999999997</v>
      </c>
      <c r="T51" s="1">
        <v>5606.02</v>
      </c>
      <c r="U51" s="1">
        <v>5588.35</v>
      </c>
      <c r="V51" s="1">
        <v>5588.35</v>
      </c>
      <c r="W51" s="1">
        <v>5579.52</v>
      </c>
      <c r="X51" s="1">
        <v>5579.52</v>
      </c>
      <c r="Y51" s="1">
        <f>IF(F51="NO",ROUND($AA51*Z$294,2),ROUND($AA51/2*Z$294,2))</f>
        <v>60092.18</v>
      </c>
      <c r="Z51" s="1">
        <f>IF(F51="NO",AA51,AA51/2)</f>
        <v>215.5</v>
      </c>
      <c r="AA51" s="1">
        <v>431</v>
      </c>
      <c r="AC51" s="1">
        <f t="shared" si="1"/>
        <v>0</v>
      </c>
    </row>
    <row r="52" spans="1:30" s="9" customFormat="1" ht="15.6" x14ac:dyDescent="0.3">
      <c r="A52" s="9" t="s">
        <v>39</v>
      </c>
      <c r="B52" s="9" t="s">
        <v>145</v>
      </c>
      <c r="C52" s="9" t="s">
        <v>146</v>
      </c>
      <c r="E52" s="9" t="s">
        <v>40</v>
      </c>
      <c r="G52" s="9" t="s">
        <v>144</v>
      </c>
      <c r="H52" s="10" t="str">
        <f>B52</f>
        <v>0870</v>
      </c>
      <c r="I52" s="9" t="s">
        <v>149</v>
      </c>
      <c r="J52" s="9" t="str">
        <f>VLOOKUP(H52,[1]Sheet1!B:G,5,FALSE)</f>
        <v>VC00000000014357</v>
      </c>
      <c r="K52" s="9" t="str">
        <f>VLOOKUP(H52,[1]Sheet1!B:G,6,FALSE)</f>
        <v>CN002</v>
      </c>
      <c r="L52" s="9" t="s">
        <v>685</v>
      </c>
      <c r="M52" s="9">
        <v>4595.87</v>
      </c>
      <c r="N52" s="9">
        <v>4589</v>
      </c>
      <c r="O52" s="9">
        <v>4593.1099999999997</v>
      </c>
      <c r="P52" s="9">
        <v>4593.1099999999997</v>
      </c>
      <c r="Q52" s="9">
        <v>4593.1099999999997</v>
      </c>
      <c r="R52" s="9">
        <v>4593.1099999999997</v>
      </c>
      <c r="S52" s="9">
        <v>4593.1099999999997</v>
      </c>
      <c r="T52" s="9">
        <v>5606.02</v>
      </c>
      <c r="U52" s="9">
        <v>5588.35</v>
      </c>
      <c r="V52" s="9">
        <v>5588.35</v>
      </c>
      <c r="W52" s="9">
        <v>5579.52</v>
      </c>
      <c r="X52" s="9">
        <v>5579.52</v>
      </c>
      <c r="Y52" s="9">
        <f t="shared" si="2"/>
        <v>60092.180000000008</v>
      </c>
      <c r="Z52" s="11">
        <f>Z51</f>
        <v>215.5</v>
      </c>
      <c r="AA52" s="11">
        <f t="shared" ref="AA52" si="16">AA51</f>
        <v>431</v>
      </c>
      <c r="AC52" s="9">
        <f t="shared" si="1"/>
        <v>0</v>
      </c>
      <c r="AD52" s="9" t="s">
        <v>42</v>
      </c>
    </row>
    <row r="53" spans="1:30" x14ac:dyDescent="0.3">
      <c r="A53" s="1" t="s">
        <v>150</v>
      </c>
      <c r="B53" s="1" t="s">
        <v>151</v>
      </c>
      <c r="C53" s="1" t="s">
        <v>152</v>
      </c>
      <c r="D53" s="1" t="s">
        <v>153</v>
      </c>
      <c r="E53" s="1" t="s">
        <v>154</v>
      </c>
      <c r="F53" s="1" t="s">
        <v>31</v>
      </c>
      <c r="J53" s="1" t="e">
        <f>VLOOKUP(H53,[1]Sheet1!B:G,5,FALSE)</f>
        <v>#N/A</v>
      </c>
      <c r="K53" s="1" t="e">
        <f>VLOOKUP(H53,[1]Sheet1!B:G,6,FALSE)</f>
        <v>#N/A</v>
      </c>
      <c r="L53" s="1" t="s">
        <v>685</v>
      </c>
      <c r="M53" s="1">
        <v>4710.7700000000004</v>
      </c>
      <c r="N53" s="1">
        <v>2526</v>
      </c>
      <c r="O53" s="1">
        <v>2528.17</v>
      </c>
      <c r="P53" s="1">
        <v>2528.17</v>
      </c>
      <c r="Q53" s="1">
        <v>2528.17</v>
      </c>
      <c r="R53" s="1">
        <v>2528.17</v>
      </c>
      <c r="S53" s="1">
        <v>2528.17</v>
      </c>
      <c r="T53" s="1">
        <v>1246.6400000000001</v>
      </c>
      <c r="U53" s="1">
        <v>1238.97</v>
      </c>
      <c r="V53" s="1">
        <v>1238.97</v>
      </c>
      <c r="W53" s="1">
        <v>1235.1400000000001</v>
      </c>
      <c r="X53" s="1">
        <v>1235.1400000000001</v>
      </c>
      <c r="Y53" s="1">
        <f t="shared" ref="Y53:Y114" si="17">IF(F53="NO",ROUND($AA53*Z$294,2),ROUND($AA53/2*Z$294,2))</f>
        <v>26072.48</v>
      </c>
      <c r="Z53" s="1">
        <f t="shared" ref="Z53:Z114" si="18">IF(F53="NO",AA53,AA53/2)</f>
        <v>93.5</v>
      </c>
      <c r="AA53" s="1">
        <v>93.5</v>
      </c>
      <c r="AC53" s="1">
        <f t="shared" si="1"/>
        <v>0</v>
      </c>
      <c r="AD53" s="1" t="s">
        <v>155</v>
      </c>
    </row>
    <row r="54" spans="1:30" x14ac:dyDescent="0.3">
      <c r="A54" s="1" t="s">
        <v>150</v>
      </c>
      <c r="B54" s="1" t="s">
        <v>151</v>
      </c>
      <c r="C54" s="1" t="s">
        <v>152</v>
      </c>
      <c r="D54" s="1" t="s">
        <v>156</v>
      </c>
      <c r="E54" s="1" t="s">
        <v>157</v>
      </c>
      <c r="F54" s="1" t="s">
        <v>31</v>
      </c>
      <c r="J54" s="1" t="e">
        <f>VLOOKUP(H54,[1]Sheet1!B:G,5,FALSE)</f>
        <v>#N/A</v>
      </c>
      <c r="K54" s="1" t="e">
        <f>VLOOKUP(H54,[1]Sheet1!B:G,6,FALSE)</f>
        <v>#N/A</v>
      </c>
      <c r="L54" s="1" t="s">
        <v>685</v>
      </c>
      <c r="M54" s="1">
        <v>3230.9</v>
      </c>
      <c r="N54" s="1">
        <v>3226</v>
      </c>
      <c r="O54" s="1">
        <v>3228.97</v>
      </c>
      <c r="P54" s="1">
        <v>3228.97</v>
      </c>
      <c r="Q54" s="1">
        <v>3228.97</v>
      </c>
      <c r="R54" s="1">
        <v>3228.97</v>
      </c>
      <c r="S54" s="1">
        <v>3228.97</v>
      </c>
      <c r="T54" s="1">
        <v>6482.49</v>
      </c>
      <c r="U54" s="1">
        <v>6466.34</v>
      </c>
      <c r="V54" s="1">
        <v>6466.34</v>
      </c>
      <c r="W54" s="1">
        <v>6458.27</v>
      </c>
      <c r="X54" s="1">
        <v>6458.27</v>
      </c>
      <c r="Y54" s="1">
        <f t="shared" si="17"/>
        <v>54933.45</v>
      </c>
      <c r="Z54" s="1">
        <f t="shared" si="18"/>
        <v>197</v>
      </c>
      <c r="AA54" s="1">
        <v>197</v>
      </c>
      <c r="AC54" s="1">
        <f t="shared" si="1"/>
        <v>-1.0000000009313226E-2</v>
      </c>
    </row>
    <row r="55" spans="1:30" x14ac:dyDescent="0.3">
      <c r="A55" s="1" t="s">
        <v>150</v>
      </c>
      <c r="B55" s="1" t="s">
        <v>151</v>
      </c>
      <c r="C55" s="1" t="s">
        <v>152</v>
      </c>
      <c r="D55" s="1" t="s">
        <v>158</v>
      </c>
      <c r="E55" s="1" t="s">
        <v>159</v>
      </c>
      <c r="F55" s="1" t="s">
        <v>86</v>
      </c>
      <c r="J55" s="1" t="e">
        <f>VLOOKUP(H55,[1]Sheet1!B:G,5,FALSE)</f>
        <v>#N/A</v>
      </c>
      <c r="K55" s="1" t="e">
        <f>VLOOKUP(H55,[1]Sheet1!B:G,6,FALSE)</f>
        <v>#N/A</v>
      </c>
      <c r="L55" s="1" t="s">
        <v>685</v>
      </c>
      <c r="M55" s="1">
        <v>1378.76</v>
      </c>
      <c r="N55" s="1">
        <v>1377</v>
      </c>
      <c r="O55" s="1">
        <v>1377.9</v>
      </c>
      <c r="P55" s="1">
        <v>1377.9</v>
      </c>
      <c r="Q55" s="1">
        <v>1377.9</v>
      </c>
      <c r="R55" s="1">
        <v>1377.9</v>
      </c>
      <c r="S55" s="1">
        <v>1377.9</v>
      </c>
      <c r="T55" s="1">
        <v>1827</v>
      </c>
      <c r="U55" s="1">
        <v>1821.48</v>
      </c>
      <c r="V55" s="1">
        <v>1821.48</v>
      </c>
      <c r="W55" s="1">
        <v>1818.72</v>
      </c>
      <c r="X55" s="1">
        <v>1818.72</v>
      </c>
      <c r="Y55" s="1">
        <f t="shared" si="17"/>
        <v>18752.66</v>
      </c>
      <c r="Z55" s="1">
        <f t="shared" si="18"/>
        <v>67.25</v>
      </c>
      <c r="AA55" s="1">
        <v>134.5</v>
      </c>
      <c r="AC55" s="1">
        <f t="shared" si="1"/>
        <v>0</v>
      </c>
    </row>
    <row r="56" spans="1:30" x14ac:dyDescent="0.3">
      <c r="A56" s="1" t="s">
        <v>150</v>
      </c>
      <c r="B56" s="1" t="s">
        <v>151</v>
      </c>
      <c r="C56" s="1" t="s">
        <v>152</v>
      </c>
      <c r="D56" s="1" t="s">
        <v>160</v>
      </c>
      <c r="E56" s="1" t="s">
        <v>161</v>
      </c>
      <c r="F56" s="1" t="s">
        <v>31</v>
      </c>
      <c r="J56" s="1" t="e">
        <f>VLOOKUP(H56,[1]Sheet1!B:G,5,FALSE)</f>
        <v>#N/A</v>
      </c>
      <c r="K56" s="1" t="e">
        <f>VLOOKUP(H56,[1]Sheet1!B:G,6,FALSE)</f>
        <v>#N/A</v>
      </c>
      <c r="L56" s="1" t="s">
        <v>685</v>
      </c>
      <c r="M56" s="1">
        <v>6204.43</v>
      </c>
      <c r="N56" s="1">
        <v>6195</v>
      </c>
      <c r="O56" s="1">
        <v>6200.72</v>
      </c>
      <c r="P56" s="1">
        <v>6200.72</v>
      </c>
      <c r="Q56" s="1">
        <v>6200.72</v>
      </c>
      <c r="R56" s="1">
        <v>6200.72</v>
      </c>
      <c r="S56" s="1">
        <v>6200.72</v>
      </c>
      <c r="T56" s="1">
        <v>6287.73</v>
      </c>
      <c r="U56" s="1">
        <v>6265.76</v>
      </c>
      <c r="V56" s="1">
        <v>6265.76</v>
      </c>
      <c r="W56" s="1">
        <v>6254.76</v>
      </c>
      <c r="X56" s="1">
        <v>6254.76</v>
      </c>
      <c r="Y56" s="1">
        <f t="shared" si="17"/>
        <v>74731.8</v>
      </c>
      <c r="Z56" s="1">
        <f t="shared" si="18"/>
        <v>268</v>
      </c>
      <c r="AA56" s="1">
        <v>268</v>
      </c>
      <c r="AC56" s="1">
        <f t="shared" si="1"/>
        <v>0</v>
      </c>
    </row>
    <row r="57" spans="1:30" x14ac:dyDescent="0.3">
      <c r="A57" s="1" t="s">
        <v>150</v>
      </c>
      <c r="B57" s="1" t="s">
        <v>151</v>
      </c>
      <c r="C57" s="1" t="s">
        <v>152</v>
      </c>
      <c r="D57" s="1" t="s">
        <v>162</v>
      </c>
      <c r="E57" s="1" t="s">
        <v>163</v>
      </c>
      <c r="F57" s="1" t="s">
        <v>31</v>
      </c>
      <c r="J57" s="1" t="e">
        <f>VLOOKUP(H57,[1]Sheet1!B:G,5,FALSE)</f>
        <v>#N/A</v>
      </c>
      <c r="K57" s="1" t="e">
        <f>VLOOKUP(H57,[1]Sheet1!B:G,6,FALSE)</f>
        <v>#N/A</v>
      </c>
      <c r="L57" s="1" t="s">
        <v>685</v>
      </c>
      <c r="M57" s="1">
        <v>3446.91</v>
      </c>
      <c r="N57" s="1">
        <v>3442</v>
      </c>
      <c r="O57" s="1">
        <v>3444.81</v>
      </c>
      <c r="P57" s="1">
        <v>3444.81</v>
      </c>
      <c r="Q57" s="1">
        <v>3444.81</v>
      </c>
      <c r="R57" s="1">
        <v>3444.81</v>
      </c>
      <c r="S57" s="1">
        <v>3444.81</v>
      </c>
      <c r="T57" s="1">
        <v>4365.0600000000004</v>
      </c>
      <c r="U57" s="1">
        <v>4351.58</v>
      </c>
      <c r="V57" s="1">
        <v>4351.58</v>
      </c>
      <c r="W57" s="1">
        <v>4344.83</v>
      </c>
      <c r="X57" s="1">
        <v>4344.83</v>
      </c>
      <c r="Y57" s="1">
        <f t="shared" si="17"/>
        <v>45870.83</v>
      </c>
      <c r="Z57" s="1">
        <f t="shared" si="18"/>
        <v>164.5</v>
      </c>
      <c r="AA57" s="1">
        <v>164.5</v>
      </c>
      <c r="AC57" s="1">
        <f t="shared" si="1"/>
        <v>-1.0000000009313226E-2</v>
      </c>
    </row>
    <row r="58" spans="1:30" x14ac:dyDescent="0.3">
      <c r="A58" s="1" t="s">
        <v>150</v>
      </c>
      <c r="B58" s="1" t="s">
        <v>151</v>
      </c>
      <c r="C58" s="1" t="s">
        <v>152</v>
      </c>
      <c r="D58" s="1" t="s">
        <v>164</v>
      </c>
      <c r="E58" s="1" t="s">
        <v>165</v>
      </c>
      <c r="F58" s="1" t="s">
        <v>86</v>
      </c>
      <c r="J58" s="1" t="e">
        <f>VLOOKUP(H58,[1]Sheet1!B:G,5,FALSE)</f>
        <v>#N/A</v>
      </c>
      <c r="K58" s="1" t="e">
        <f>VLOOKUP(H58,[1]Sheet1!B:G,6,FALSE)</f>
        <v>#N/A</v>
      </c>
      <c r="L58" s="1" t="s">
        <v>685</v>
      </c>
      <c r="M58" s="1">
        <v>3676.7</v>
      </c>
      <c r="N58" s="1">
        <v>3671</v>
      </c>
      <c r="O58" s="1">
        <v>3674.51</v>
      </c>
      <c r="P58" s="1">
        <v>3674.51</v>
      </c>
      <c r="Q58" s="1">
        <v>3674.51</v>
      </c>
      <c r="R58" s="1">
        <v>3674.51</v>
      </c>
      <c r="S58" s="1">
        <v>3674.51</v>
      </c>
      <c r="T58" s="1">
        <v>3177.9</v>
      </c>
      <c r="U58" s="1">
        <v>3165.68</v>
      </c>
      <c r="V58" s="1">
        <v>3165.68</v>
      </c>
      <c r="W58" s="1">
        <v>3159.57</v>
      </c>
      <c r="X58" s="1">
        <v>3159.57</v>
      </c>
      <c r="Y58" s="1">
        <f t="shared" si="17"/>
        <v>41548.65</v>
      </c>
      <c r="Z58" s="1">
        <f t="shared" si="18"/>
        <v>149</v>
      </c>
      <c r="AA58" s="1">
        <v>298</v>
      </c>
      <c r="AC58" s="1">
        <f t="shared" si="1"/>
        <v>0</v>
      </c>
    </row>
    <row r="59" spans="1:30" x14ac:dyDescent="0.3">
      <c r="A59" s="1" t="s">
        <v>150</v>
      </c>
      <c r="B59" s="1" t="s">
        <v>151</v>
      </c>
      <c r="C59" s="1" t="s">
        <v>152</v>
      </c>
      <c r="D59" s="1" t="s">
        <v>166</v>
      </c>
      <c r="E59" s="1" t="s">
        <v>167</v>
      </c>
      <c r="F59" s="1" t="s">
        <v>86</v>
      </c>
      <c r="J59" s="1" t="e">
        <f>VLOOKUP(H59,[1]Sheet1!B:G,5,FALSE)</f>
        <v>#N/A</v>
      </c>
      <c r="K59" s="1" t="e">
        <f>VLOOKUP(H59,[1]Sheet1!B:G,6,FALSE)</f>
        <v>#N/A</v>
      </c>
      <c r="L59" s="1" t="s">
        <v>685</v>
      </c>
      <c r="M59" s="1">
        <v>1194.93</v>
      </c>
      <c r="N59" s="1">
        <v>1193</v>
      </c>
      <c r="O59" s="1">
        <v>1194.22</v>
      </c>
      <c r="P59" s="1">
        <v>1194.22</v>
      </c>
      <c r="Q59" s="1">
        <v>1194.22</v>
      </c>
      <c r="R59" s="1">
        <v>1194.22</v>
      </c>
      <c r="S59" s="1">
        <v>1194.22</v>
      </c>
      <c r="T59" s="1">
        <v>1372.13</v>
      </c>
      <c r="U59" s="1">
        <v>1367.66</v>
      </c>
      <c r="V59" s="1">
        <v>1367.66</v>
      </c>
      <c r="W59" s="1">
        <v>1365.43</v>
      </c>
      <c r="X59" s="1">
        <v>1365.43</v>
      </c>
      <c r="Y59" s="1">
        <f t="shared" si="17"/>
        <v>15197.33</v>
      </c>
      <c r="Z59" s="1">
        <f t="shared" si="18"/>
        <v>54.5</v>
      </c>
      <c r="AA59" s="1">
        <v>109</v>
      </c>
      <c r="AC59" s="1">
        <f t="shared" si="1"/>
        <v>-1.0000000000218279E-2</v>
      </c>
    </row>
    <row r="60" spans="1:30" x14ac:dyDescent="0.3">
      <c r="A60" s="1" t="s">
        <v>150</v>
      </c>
      <c r="B60" s="1" t="s">
        <v>151</v>
      </c>
      <c r="C60" s="1" t="s">
        <v>152</v>
      </c>
      <c r="D60" s="1" t="s">
        <v>168</v>
      </c>
      <c r="E60" s="1" t="s">
        <v>169</v>
      </c>
      <c r="F60" s="1" t="s">
        <v>86</v>
      </c>
      <c r="J60" s="1" t="e">
        <f>VLOOKUP(H60,[1]Sheet1!B:G,5,FALSE)</f>
        <v>#N/A</v>
      </c>
      <c r="K60" s="1" t="e">
        <f>VLOOKUP(H60,[1]Sheet1!B:G,6,FALSE)</f>
        <v>#N/A</v>
      </c>
      <c r="L60" s="1" t="s">
        <v>685</v>
      </c>
      <c r="M60" s="1">
        <v>5135.8900000000003</v>
      </c>
      <c r="N60" s="1">
        <v>5128</v>
      </c>
      <c r="O60" s="1">
        <v>5132.82</v>
      </c>
      <c r="P60" s="1">
        <v>5132.82</v>
      </c>
      <c r="Q60" s="1">
        <v>5132.82</v>
      </c>
      <c r="R60" s="1">
        <v>5132.82</v>
      </c>
      <c r="S60" s="1">
        <v>5132.82</v>
      </c>
      <c r="T60" s="1">
        <v>-3673.46</v>
      </c>
      <c r="U60" s="1">
        <v>0</v>
      </c>
      <c r="V60" s="1">
        <v>0</v>
      </c>
      <c r="W60" s="1">
        <v>0</v>
      </c>
      <c r="X60" s="1">
        <v>0</v>
      </c>
      <c r="Y60" s="1">
        <f t="shared" si="17"/>
        <v>32207.18</v>
      </c>
      <c r="Z60" s="1">
        <f t="shared" si="18"/>
        <v>115.5</v>
      </c>
      <c r="AA60" s="1">
        <v>231</v>
      </c>
      <c r="AC60" s="13">
        <f t="shared" si="1"/>
        <v>-47.349999999998545</v>
      </c>
    </row>
    <row r="61" spans="1:30" x14ac:dyDescent="0.3">
      <c r="A61" s="1" t="s">
        <v>150</v>
      </c>
      <c r="B61" s="1" t="s">
        <v>151</v>
      </c>
      <c r="C61" s="1" t="s">
        <v>152</v>
      </c>
      <c r="D61" s="1" t="s">
        <v>168</v>
      </c>
      <c r="E61" s="1" t="s">
        <v>170</v>
      </c>
      <c r="F61" s="1" t="s">
        <v>86</v>
      </c>
      <c r="J61" s="1" t="e">
        <f>VLOOKUP(H61,[1]Sheet1!B:G,5,FALSE)</f>
        <v>#N/A</v>
      </c>
      <c r="K61" s="1" t="e">
        <f>VLOOKUP(H61,[1]Sheet1!B:G,6,FALSE)</f>
        <v>#N/A</v>
      </c>
      <c r="L61" s="1" t="s">
        <v>685</v>
      </c>
      <c r="M61" s="1">
        <v>4538.42</v>
      </c>
      <c r="N61" s="1">
        <v>4532</v>
      </c>
      <c r="O61" s="1">
        <v>4535.66</v>
      </c>
      <c r="P61" s="1">
        <v>4535.66</v>
      </c>
      <c r="Q61" s="1">
        <v>4535.66</v>
      </c>
      <c r="R61" s="1">
        <v>4535.66</v>
      </c>
      <c r="S61" s="1">
        <v>4535.66</v>
      </c>
      <c r="T61" s="1">
        <v>11467.04</v>
      </c>
      <c r="U61" s="1">
        <v>11440.89</v>
      </c>
      <c r="V61" s="1">
        <v>11440.89</v>
      </c>
      <c r="W61" s="1">
        <v>11427.81</v>
      </c>
      <c r="X61" s="1">
        <v>11427.81</v>
      </c>
      <c r="Y61" s="1">
        <f t="shared" si="17"/>
        <v>88953.15</v>
      </c>
      <c r="Z61" s="1">
        <f t="shared" si="18"/>
        <v>319</v>
      </c>
      <c r="AA61" s="1">
        <v>638</v>
      </c>
      <c r="AC61" s="1">
        <f t="shared" si="1"/>
        <v>-9.9999999947613105E-3</v>
      </c>
    </row>
    <row r="62" spans="1:30" x14ac:dyDescent="0.3">
      <c r="A62" s="1" t="s">
        <v>150</v>
      </c>
      <c r="B62" s="1" t="s">
        <v>151</v>
      </c>
      <c r="C62" s="1" t="s">
        <v>152</v>
      </c>
      <c r="D62" s="1" t="s">
        <v>171</v>
      </c>
      <c r="E62" s="1" t="s">
        <v>172</v>
      </c>
      <c r="F62" s="1" t="s">
        <v>86</v>
      </c>
      <c r="J62" s="1" t="e">
        <f>VLOOKUP(H62,[1]Sheet1!B:G,5,FALSE)</f>
        <v>#N/A</v>
      </c>
      <c r="K62" s="1" t="e">
        <f>VLOOKUP(H62,[1]Sheet1!B:G,6,FALSE)</f>
        <v>#N/A</v>
      </c>
      <c r="L62" s="1" t="s">
        <v>685</v>
      </c>
      <c r="M62" s="1">
        <v>4710.7700000000004</v>
      </c>
      <c r="N62" s="1">
        <v>4704</v>
      </c>
      <c r="O62" s="1">
        <v>4707.91</v>
      </c>
      <c r="P62" s="1">
        <v>4707.91</v>
      </c>
      <c r="Q62" s="1">
        <v>4707.91</v>
      </c>
      <c r="R62" s="1">
        <v>4707.91</v>
      </c>
      <c r="S62" s="1">
        <v>4707.91</v>
      </c>
      <c r="T62" s="1">
        <v>3015.68</v>
      </c>
      <c r="U62" s="1">
        <v>3001.58</v>
      </c>
      <c r="V62" s="1">
        <v>3001.58</v>
      </c>
      <c r="W62" s="1">
        <v>2994.52</v>
      </c>
      <c r="X62" s="1">
        <v>2994.52</v>
      </c>
      <c r="Y62" s="1">
        <f t="shared" si="17"/>
        <v>47962.2</v>
      </c>
      <c r="Z62" s="1">
        <f t="shared" si="18"/>
        <v>172</v>
      </c>
      <c r="AA62" s="1">
        <v>344</v>
      </c>
      <c r="AC62" s="1">
        <f t="shared" si="1"/>
        <v>0</v>
      </c>
    </row>
    <row r="63" spans="1:30" x14ac:dyDescent="0.3">
      <c r="A63" s="1" t="s">
        <v>150</v>
      </c>
      <c r="B63" s="1" t="s">
        <v>151</v>
      </c>
      <c r="C63" s="1" t="s">
        <v>152</v>
      </c>
      <c r="D63" s="1" t="s">
        <v>173</v>
      </c>
      <c r="E63" s="1" t="s">
        <v>174</v>
      </c>
      <c r="F63" s="1" t="s">
        <v>86</v>
      </c>
      <c r="J63" s="1" t="e">
        <f>VLOOKUP(H63,[1]Sheet1!B:G,5,FALSE)</f>
        <v>#N/A</v>
      </c>
      <c r="K63" s="1" t="e">
        <f>VLOOKUP(H63,[1]Sheet1!B:G,6,FALSE)</f>
        <v>#N/A</v>
      </c>
      <c r="L63" s="1" t="s">
        <v>685</v>
      </c>
      <c r="M63" s="1">
        <v>5744.84</v>
      </c>
      <c r="N63" s="1">
        <v>5736</v>
      </c>
      <c r="O63" s="1">
        <v>5741.42</v>
      </c>
      <c r="P63" s="1">
        <v>5741.42</v>
      </c>
      <c r="Q63" s="1">
        <v>5741.42</v>
      </c>
      <c r="R63" s="1">
        <v>5741.42</v>
      </c>
      <c r="S63" s="1">
        <v>5741.42</v>
      </c>
      <c r="T63" s="1">
        <v>6735.27</v>
      </c>
      <c r="U63" s="1">
        <v>6713.58</v>
      </c>
      <c r="V63" s="1">
        <v>6713.58</v>
      </c>
      <c r="W63" s="1">
        <v>6702.73</v>
      </c>
      <c r="X63" s="1">
        <v>6702.73</v>
      </c>
      <c r="Y63" s="1">
        <f t="shared" si="17"/>
        <v>73755.83</v>
      </c>
      <c r="Z63" s="1">
        <f t="shared" si="18"/>
        <v>264.5</v>
      </c>
      <c r="AA63" s="1">
        <v>529</v>
      </c>
      <c r="AC63" s="1">
        <f t="shared" si="1"/>
        <v>0</v>
      </c>
    </row>
    <row r="64" spans="1:30" x14ac:dyDescent="0.3">
      <c r="A64" s="1" t="s">
        <v>150</v>
      </c>
      <c r="B64" s="1" t="s">
        <v>151</v>
      </c>
      <c r="C64" s="1" t="s">
        <v>152</v>
      </c>
      <c r="D64" s="1" t="s">
        <v>175</v>
      </c>
      <c r="E64" s="1" t="s">
        <v>176</v>
      </c>
      <c r="F64" s="1" t="s">
        <v>86</v>
      </c>
      <c r="J64" s="1" t="e">
        <f>VLOOKUP(H64,[1]Sheet1!B:G,5,FALSE)</f>
        <v>#N/A</v>
      </c>
      <c r="K64" s="1" t="e">
        <f>VLOOKUP(H64,[1]Sheet1!B:G,6,FALSE)</f>
        <v>#N/A</v>
      </c>
      <c r="L64" s="1" t="s">
        <v>685</v>
      </c>
      <c r="M64" s="1">
        <v>5457.6</v>
      </c>
      <c r="N64" s="1">
        <v>5450</v>
      </c>
      <c r="O64" s="1">
        <v>5454.27</v>
      </c>
      <c r="P64" s="1">
        <v>5454.27</v>
      </c>
      <c r="Q64" s="1">
        <v>5454.27</v>
      </c>
      <c r="R64" s="1">
        <v>5454.27</v>
      </c>
      <c r="S64" s="1">
        <v>5454.27</v>
      </c>
      <c r="T64" s="1">
        <v>5824.54</v>
      </c>
      <c r="U64" s="1">
        <v>5804.78</v>
      </c>
      <c r="V64" s="1">
        <v>5804.78</v>
      </c>
      <c r="W64" s="1">
        <v>5794.9</v>
      </c>
      <c r="X64" s="1">
        <v>5794.9</v>
      </c>
      <c r="Y64" s="1">
        <f t="shared" si="17"/>
        <v>67202.850000000006</v>
      </c>
      <c r="Z64" s="1">
        <f t="shared" si="18"/>
        <v>241</v>
      </c>
      <c r="AA64" s="1">
        <v>482</v>
      </c>
      <c r="AC64" s="1">
        <f t="shared" si="1"/>
        <v>0</v>
      </c>
    </row>
    <row r="65" spans="1:30" x14ac:dyDescent="0.3">
      <c r="A65" s="1" t="s">
        <v>150</v>
      </c>
      <c r="B65" s="1" t="s">
        <v>151</v>
      </c>
      <c r="C65" s="1" t="s">
        <v>152</v>
      </c>
      <c r="D65" s="1" t="s">
        <v>177</v>
      </c>
      <c r="E65" s="1" t="s">
        <v>178</v>
      </c>
      <c r="F65" s="1" t="s">
        <v>86</v>
      </c>
      <c r="J65" s="1" t="e">
        <f>VLOOKUP(H65,[1]Sheet1!B:G,5,FALSE)</f>
        <v>#N/A</v>
      </c>
      <c r="K65" s="1" t="e">
        <f>VLOOKUP(H65,[1]Sheet1!B:G,6,FALSE)</f>
        <v>#N/A</v>
      </c>
      <c r="L65" s="1" t="s">
        <v>685</v>
      </c>
      <c r="M65" s="1">
        <v>4366.08</v>
      </c>
      <c r="N65" s="1">
        <v>4360</v>
      </c>
      <c r="O65" s="1">
        <v>4363.41</v>
      </c>
      <c r="P65" s="1">
        <v>4363.41</v>
      </c>
      <c r="Q65" s="1">
        <v>4363.41</v>
      </c>
      <c r="R65" s="1">
        <v>4363.41</v>
      </c>
      <c r="S65" s="1">
        <v>4363.41</v>
      </c>
      <c r="T65" s="1">
        <v>3916.81</v>
      </c>
      <c r="U65" s="1">
        <v>3902.09</v>
      </c>
      <c r="V65" s="1">
        <v>3902.09</v>
      </c>
      <c r="W65" s="1">
        <v>3894.73</v>
      </c>
      <c r="X65" s="1">
        <v>3894.73</v>
      </c>
      <c r="Y65" s="1">
        <f t="shared" si="17"/>
        <v>50053.58</v>
      </c>
      <c r="Z65" s="1">
        <f t="shared" si="18"/>
        <v>179.5</v>
      </c>
      <c r="AA65" s="1">
        <v>359</v>
      </c>
      <c r="AC65" s="1">
        <f t="shared" si="1"/>
        <v>0</v>
      </c>
    </row>
    <row r="66" spans="1:30" x14ac:dyDescent="0.3">
      <c r="A66" s="1" t="s">
        <v>150</v>
      </c>
      <c r="B66" s="1" t="s">
        <v>151</v>
      </c>
      <c r="C66" s="1" t="s">
        <v>152</v>
      </c>
      <c r="D66" s="1" t="s">
        <v>179</v>
      </c>
      <c r="E66" s="1" t="s">
        <v>180</v>
      </c>
      <c r="F66" s="1" t="s">
        <v>86</v>
      </c>
      <c r="J66" s="1" t="e">
        <f>VLOOKUP(H66,[1]Sheet1!B:G,5,FALSE)</f>
        <v>#N/A</v>
      </c>
      <c r="K66" s="1" t="e">
        <f>VLOOKUP(H66,[1]Sheet1!B:G,6,FALSE)</f>
        <v>#N/A</v>
      </c>
      <c r="L66" s="1" t="s">
        <v>685</v>
      </c>
      <c r="M66" s="1">
        <v>4009.9</v>
      </c>
      <c r="N66" s="1">
        <v>4004</v>
      </c>
      <c r="O66" s="1">
        <v>4007.48</v>
      </c>
      <c r="P66" s="1">
        <v>4007.48</v>
      </c>
      <c r="Q66" s="1">
        <v>4007.48</v>
      </c>
      <c r="R66" s="1">
        <v>4007.48</v>
      </c>
      <c r="S66" s="1">
        <v>4007.48</v>
      </c>
      <c r="T66" s="1">
        <v>3940.43</v>
      </c>
      <c r="U66" s="1">
        <v>3926.41</v>
      </c>
      <c r="V66" s="1">
        <v>3926.41</v>
      </c>
      <c r="W66" s="1">
        <v>3919.4</v>
      </c>
      <c r="X66" s="1">
        <v>3919.4</v>
      </c>
      <c r="Y66" s="1">
        <f t="shared" si="17"/>
        <v>47683.35</v>
      </c>
      <c r="Z66" s="1">
        <f t="shared" si="18"/>
        <v>171</v>
      </c>
      <c r="AA66" s="1">
        <v>342</v>
      </c>
      <c r="AC66" s="1">
        <f t="shared" si="1"/>
        <v>0</v>
      </c>
    </row>
    <row r="67" spans="1:30" x14ac:dyDescent="0.3">
      <c r="A67" s="1" t="s">
        <v>150</v>
      </c>
      <c r="B67" s="1" t="s">
        <v>151</v>
      </c>
      <c r="C67" s="1" t="s">
        <v>152</v>
      </c>
      <c r="D67" s="1" t="s">
        <v>181</v>
      </c>
      <c r="E67" s="1" t="s">
        <v>182</v>
      </c>
      <c r="F67" s="1" t="s">
        <v>86</v>
      </c>
      <c r="J67" s="1" t="e">
        <f>VLOOKUP(H67,[1]Sheet1!B:G,5,FALSE)</f>
        <v>#N/A</v>
      </c>
      <c r="K67" s="1" t="e">
        <f>VLOOKUP(H67,[1]Sheet1!B:G,6,FALSE)</f>
        <v>#N/A</v>
      </c>
      <c r="L67" s="1" t="s">
        <v>685</v>
      </c>
      <c r="M67" s="1">
        <v>5859.74</v>
      </c>
      <c r="N67" s="1">
        <v>5851</v>
      </c>
      <c r="O67" s="1">
        <v>5856.22</v>
      </c>
      <c r="P67" s="1">
        <v>5856.22</v>
      </c>
      <c r="Q67" s="1">
        <v>5856.22</v>
      </c>
      <c r="R67" s="1">
        <v>5856.22</v>
      </c>
      <c r="S67" s="1">
        <v>5856.22</v>
      </c>
      <c r="T67" s="1">
        <v>6769.97</v>
      </c>
      <c r="U67" s="1">
        <v>6747.99</v>
      </c>
      <c r="V67" s="1">
        <v>6747.99</v>
      </c>
      <c r="W67" s="1">
        <v>6737.01</v>
      </c>
      <c r="X67" s="1">
        <v>6737.01</v>
      </c>
      <c r="Y67" s="1">
        <f t="shared" si="17"/>
        <v>74731.8</v>
      </c>
      <c r="Z67" s="1">
        <f t="shared" si="18"/>
        <v>268</v>
      </c>
      <c r="AA67" s="1">
        <v>536</v>
      </c>
      <c r="AC67" s="1">
        <f t="shared" si="1"/>
        <v>-9.9999999947613105E-3</v>
      </c>
    </row>
    <row r="68" spans="1:30" x14ac:dyDescent="0.3">
      <c r="A68" s="1" t="s">
        <v>150</v>
      </c>
      <c r="B68" s="1" t="s">
        <v>151</v>
      </c>
      <c r="C68" s="1" t="s">
        <v>152</v>
      </c>
      <c r="D68" s="1" t="s">
        <v>183</v>
      </c>
      <c r="E68" s="1" t="s">
        <v>184</v>
      </c>
      <c r="F68" s="1" t="s">
        <v>86</v>
      </c>
      <c r="J68" s="1" t="e">
        <f>VLOOKUP(H68,[1]Sheet1!B:G,5,FALSE)</f>
        <v>#N/A</v>
      </c>
      <c r="K68" s="1" t="e">
        <f>VLOOKUP(H68,[1]Sheet1!B:G,6,FALSE)</f>
        <v>#N/A</v>
      </c>
      <c r="L68" s="1" t="s">
        <v>685</v>
      </c>
      <c r="M68" s="1">
        <v>5273.76</v>
      </c>
      <c r="N68" s="1">
        <v>5266</v>
      </c>
      <c r="O68" s="1">
        <v>5270.59</v>
      </c>
      <c r="P68" s="1">
        <v>5270.59</v>
      </c>
      <c r="Q68" s="1">
        <v>5270.59</v>
      </c>
      <c r="R68" s="1">
        <v>5270.59</v>
      </c>
      <c r="S68" s="1">
        <v>5270.59</v>
      </c>
      <c r="T68" s="1">
        <v>5774.6</v>
      </c>
      <c r="U68" s="1">
        <v>5755.3</v>
      </c>
      <c r="V68" s="1">
        <v>5755.3</v>
      </c>
      <c r="W68" s="1">
        <v>5745.63</v>
      </c>
      <c r="X68" s="1">
        <v>5745.63</v>
      </c>
      <c r="Y68" s="1">
        <f t="shared" si="17"/>
        <v>65669.179999999993</v>
      </c>
      <c r="Z68" s="1">
        <f t="shared" si="18"/>
        <v>235.5</v>
      </c>
      <c r="AA68" s="1">
        <v>471</v>
      </c>
      <c r="AC68" s="1">
        <f t="shared" si="1"/>
        <v>9.9999999802093953E-3</v>
      </c>
    </row>
    <row r="69" spans="1:30" x14ac:dyDescent="0.3">
      <c r="A69" s="1" t="s">
        <v>150</v>
      </c>
      <c r="B69" s="1" t="s">
        <v>151</v>
      </c>
      <c r="C69" s="1" t="s">
        <v>152</v>
      </c>
      <c r="D69" s="1" t="s">
        <v>185</v>
      </c>
      <c r="E69" s="1" t="s">
        <v>186</v>
      </c>
      <c r="F69" s="1" t="s">
        <v>86</v>
      </c>
      <c r="J69" s="1" t="e">
        <f>VLOOKUP(H69,[1]Sheet1!B:G,5,FALSE)</f>
        <v>#N/A</v>
      </c>
      <c r="K69" s="1" t="e">
        <f>VLOOKUP(H69,[1]Sheet1!B:G,6,FALSE)</f>
        <v>#N/A</v>
      </c>
      <c r="L69" s="1" t="s">
        <v>685</v>
      </c>
      <c r="M69" s="1">
        <v>4745.24</v>
      </c>
      <c r="N69" s="1">
        <v>4738</v>
      </c>
      <c r="O69" s="1">
        <v>4742.3999999999996</v>
      </c>
      <c r="P69" s="1">
        <v>4742.3999999999996</v>
      </c>
      <c r="Q69" s="1">
        <v>4742.3999999999996</v>
      </c>
      <c r="R69" s="1">
        <v>4742.3999999999996</v>
      </c>
      <c r="S69" s="1">
        <v>4742.3999999999996</v>
      </c>
      <c r="T69" s="1">
        <v>5704.24</v>
      </c>
      <c r="U69" s="1">
        <v>5686.12</v>
      </c>
      <c r="V69" s="1">
        <v>5686.12</v>
      </c>
      <c r="W69" s="1">
        <v>5677.07</v>
      </c>
      <c r="X69" s="1">
        <v>5677.07</v>
      </c>
      <c r="Y69" s="1">
        <f t="shared" si="17"/>
        <v>61625.85</v>
      </c>
      <c r="Z69" s="1">
        <f t="shared" si="18"/>
        <v>221</v>
      </c>
      <c r="AA69" s="1">
        <v>442</v>
      </c>
      <c r="AC69" s="1">
        <f t="shared" ref="AC69:AC132" si="19">Y69-SUM(M69:X69)</f>
        <v>-1.0000000009313226E-2</v>
      </c>
    </row>
    <row r="70" spans="1:30" x14ac:dyDescent="0.3">
      <c r="A70" s="1" t="s">
        <v>150</v>
      </c>
      <c r="B70" s="1" t="s">
        <v>151</v>
      </c>
      <c r="C70" s="1" t="s">
        <v>152</v>
      </c>
      <c r="D70" s="1" t="s">
        <v>187</v>
      </c>
      <c r="E70" s="1" t="s">
        <v>188</v>
      </c>
      <c r="F70" s="1" t="s">
        <v>86</v>
      </c>
      <c r="J70" s="1" t="e">
        <f>VLOOKUP(H70,[1]Sheet1!B:G,5,FALSE)</f>
        <v>#N/A</v>
      </c>
      <c r="K70" s="1" t="e">
        <f>VLOOKUP(H70,[1]Sheet1!B:G,6,FALSE)</f>
        <v>#N/A</v>
      </c>
      <c r="L70" s="1" t="s">
        <v>685</v>
      </c>
      <c r="M70" s="1">
        <v>5285.25</v>
      </c>
      <c r="N70" s="1">
        <v>5277</v>
      </c>
      <c r="O70" s="1">
        <v>5282.12</v>
      </c>
      <c r="P70" s="1">
        <v>5282.12</v>
      </c>
      <c r="Q70" s="1">
        <v>5282.12</v>
      </c>
      <c r="R70" s="1">
        <v>5282.12</v>
      </c>
      <c r="S70" s="1">
        <v>5282.12</v>
      </c>
      <c r="T70" s="1">
        <v>5786.5</v>
      </c>
      <c r="U70" s="1">
        <v>5767.15</v>
      </c>
      <c r="V70" s="1">
        <v>5767.15</v>
      </c>
      <c r="W70" s="1">
        <v>5757.48</v>
      </c>
      <c r="X70" s="1">
        <v>5757.48</v>
      </c>
      <c r="Y70" s="1">
        <f t="shared" si="17"/>
        <v>65808.600000000006</v>
      </c>
      <c r="Z70" s="1">
        <f t="shared" si="18"/>
        <v>236</v>
      </c>
      <c r="AA70" s="1">
        <v>472</v>
      </c>
      <c r="AC70" s="1">
        <f t="shared" si="19"/>
        <v>-9.9999999947613105E-3</v>
      </c>
    </row>
    <row r="71" spans="1:30" x14ac:dyDescent="0.3">
      <c r="A71" s="1" t="s">
        <v>150</v>
      </c>
      <c r="B71" s="1" t="s">
        <v>151</v>
      </c>
      <c r="C71" s="1" t="s">
        <v>152</v>
      </c>
      <c r="D71" s="1" t="s">
        <v>189</v>
      </c>
      <c r="E71" s="1" t="s">
        <v>190</v>
      </c>
      <c r="F71" s="1" t="s">
        <v>86</v>
      </c>
      <c r="J71" s="1" t="e">
        <f>VLOOKUP(H71,[1]Sheet1!B:G,5,FALSE)</f>
        <v>#N/A</v>
      </c>
      <c r="K71" s="1" t="e">
        <f>VLOOKUP(H71,[1]Sheet1!B:G,6,FALSE)</f>
        <v>#N/A</v>
      </c>
      <c r="L71" s="1" t="s">
        <v>685</v>
      </c>
      <c r="M71" s="1">
        <v>6319.33</v>
      </c>
      <c r="N71" s="1">
        <v>6310</v>
      </c>
      <c r="O71" s="1">
        <v>6315.52</v>
      </c>
      <c r="P71" s="1">
        <v>6315.52</v>
      </c>
      <c r="Q71" s="1">
        <v>6315.52</v>
      </c>
      <c r="R71" s="1">
        <v>6315.52</v>
      </c>
      <c r="S71" s="1">
        <v>6315.52</v>
      </c>
      <c r="T71" s="1">
        <v>6573.77</v>
      </c>
      <c r="U71" s="1">
        <v>6551.14</v>
      </c>
      <c r="V71" s="1">
        <v>6551.14</v>
      </c>
      <c r="W71" s="1">
        <v>6539.81</v>
      </c>
      <c r="X71" s="1">
        <v>6539.81</v>
      </c>
      <c r="Y71" s="1">
        <f t="shared" si="17"/>
        <v>76962.600000000006</v>
      </c>
      <c r="Z71" s="1">
        <f t="shared" si="18"/>
        <v>276</v>
      </c>
      <c r="AA71" s="1">
        <v>552</v>
      </c>
      <c r="AC71" s="1">
        <f t="shared" si="19"/>
        <v>0</v>
      </c>
    </row>
    <row r="72" spans="1:30" x14ac:dyDescent="0.3">
      <c r="A72" s="1" t="s">
        <v>150</v>
      </c>
      <c r="B72" s="1" t="s">
        <v>151</v>
      </c>
      <c r="C72" s="1" t="s">
        <v>152</v>
      </c>
      <c r="D72" s="1" t="s">
        <v>191</v>
      </c>
      <c r="E72" s="1" t="s">
        <v>192</v>
      </c>
      <c r="F72" s="1" t="s">
        <v>86</v>
      </c>
      <c r="J72" s="1" t="e">
        <f>VLOOKUP(H72,[1]Sheet1!B:G,5,FALSE)</f>
        <v>#N/A</v>
      </c>
      <c r="K72" s="1" t="e">
        <f>VLOOKUP(H72,[1]Sheet1!B:G,6,FALSE)</f>
        <v>#N/A</v>
      </c>
      <c r="L72" s="1" t="s">
        <v>685</v>
      </c>
      <c r="M72" s="1">
        <v>5296.74</v>
      </c>
      <c r="N72" s="1">
        <v>5289</v>
      </c>
      <c r="O72" s="1">
        <v>5293.55</v>
      </c>
      <c r="P72" s="1">
        <v>5293.55</v>
      </c>
      <c r="Q72" s="1">
        <v>5293.55</v>
      </c>
      <c r="R72" s="1">
        <v>5293.55</v>
      </c>
      <c r="S72" s="1">
        <v>5293.55</v>
      </c>
      <c r="T72" s="1">
        <v>6049.63</v>
      </c>
      <c r="U72" s="1">
        <v>6029.87</v>
      </c>
      <c r="V72" s="1">
        <v>6029.87</v>
      </c>
      <c r="W72" s="1">
        <v>6020</v>
      </c>
      <c r="X72" s="1">
        <v>6020</v>
      </c>
      <c r="Y72" s="1">
        <f t="shared" si="17"/>
        <v>67202.850000000006</v>
      </c>
      <c r="Z72" s="1">
        <f t="shared" si="18"/>
        <v>241</v>
      </c>
      <c r="AA72" s="1">
        <v>482</v>
      </c>
      <c r="AC72" s="1">
        <f t="shared" si="19"/>
        <v>-9.9999999947613105E-3</v>
      </c>
    </row>
    <row r="73" spans="1:30" x14ac:dyDescent="0.3">
      <c r="A73" s="1" t="s">
        <v>150</v>
      </c>
      <c r="B73" s="1" t="s">
        <v>151</v>
      </c>
      <c r="C73" s="1" t="s">
        <v>152</v>
      </c>
      <c r="E73" s="1" t="s">
        <v>193</v>
      </c>
      <c r="F73" s="1" t="s">
        <v>31</v>
      </c>
      <c r="J73" s="1" t="e">
        <f>VLOOKUP(H73,[1]Sheet1!B:G,5,FALSE)</f>
        <v>#N/A</v>
      </c>
      <c r="K73" s="1" t="e">
        <f>VLOOKUP(H73,[1]Sheet1!B:G,6,FALSE)</f>
        <v>#N/A</v>
      </c>
      <c r="L73" s="1" t="s">
        <v>685</v>
      </c>
      <c r="M73" s="1">
        <v>3561.8</v>
      </c>
      <c r="N73" s="1">
        <v>-3561.8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f t="shared" si="17"/>
        <v>0</v>
      </c>
      <c r="Z73" s="1">
        <f t="shared" si="18"/>
        <v>0</v>
      </c>
      <c r="AA73" s="1">
        <v>0</v>
      </c>
      <c r="AC73" s="1">
        <f t="shared" si="19"/>
        <v>0</v>
      </c>
      <c r="AD73" s="1" t="s">
        <v>155</v>
      </c>
    </row>
    <row r="74" spans="1:30" x14ac:dyDescent="0.3">
      <c r="A74" s="1" t="s">
        <v>150</v>
      </c>
      <c r="B74" s="1" t="s">
        <v>151</v>
      </c>
      <c r="C74" s="1" t="s">
        <v>152</v>
      </c>
      <c r="D74" s="1" t="s">
        <v>194</v>
      </c>
      <c r="E74" s="1" t="s">
        <v>195</v>
      </c>
      <c r="F74" s="1" t="s">
        <v>86</v>
      </c>
      <c r="J74" s="1" t="e">
        <f>VLOOKUP(H74,[1]Sheet1!B:G,5,FALSE)</f>
        <v>#N/A</v>
      </c>
      <c r="K74" s="1" t="e">
        <f>VLOOKUP(H74,[1]Sheet1!B:G,6,FALSE)</f>
        <v>#N/A</v>
      </c>
      <c r="L74" s="1" t="s">
        <v>685</v>
      </c>
      <c r="M74" s="1">
        <v>2642.63</v>
      </c>
      <c r="N74" s="1">
        <v>2639</v>
      </c>
      <c r="O74" s="1">
        <v>2641.01</v>
      </c>
      <c r="P74" s="1">
        <v>2641.01</v>
      </c>
      <c r="Q74" s="1">
        <v>2641.01</v>
      </c>
      <c r="R74" s="1">
        <v>2641.01</v>
      </c>
      <c r="S74" s="1">
        <v>2641.01</v>
      </c>
      <c r="T74" s="1">
        <v>2250.9</v>
      </c>
      <c r="U74" s="1">
        <v>2242.17</v>
      </c>
      <c r="V74" s="1">
        <v>2242.17</v>
      </c>
      <c r="W74" s="1">
        <v>2237.81</v>
      </c>
      <c r="X74" s="1">
        <v>2237.81</v>
      </c>
      <c r="Y74" s="1">
        <f t="shared" si="17"/>
        <v>29697.53</v>
      </c>
      <c r="Z74" s="1">
        <f t="shared" si="18"/>
        <v>106.5</v>
      </c>
      <c r="AA74" s="1">
        <v>213</v>
      </c>
      <c r="AC74" s="1">
        <f t="shared" si="19"/>
        <v>-1.0000000002037268E-2</v>
      </c>
    </row>
    <row r="75" spans="1:30" x14ac:dyDescent="0.3">
      <c r="A75" s="1" t="s">
        <v>150</v>
      </c>
      <c r="B75" s="1" t="s">
        <v>151</v>
      </c>
      <c r="C75" s="1" t="s">
        <v>152</v>
      </c>
      <c r="D75" s="1" t="s">
        <v>196</v>
      </c>
      <c r="E75" s="1" t="s">
        <v>197</v>
      </c>
      <c r="F75" s="1" t="s">
        <v>86</v>
      </c>
      <c r="J75" s="1" t="e">
        <f>VLOOKUP(H75,[1]Sheet1!B:G,5,FALSE)</f>
        <v>#N/A</v>
      </c>
      <c r="K75" s="1" t="e">
        <f>VLOOKUP(H75,[1]Sheet1!B:G,6,FALSE)</f>
        <v>#N/A</v>
      </c>
      <c r="L75" s="1" t="s">
        <v>685</v>
      </c>
      <c r="M75" s="1">
        <v>3446.91</v>
      </c>
      <c r="N75" s="1">
        <v>3442</v>
      </c>
      <c r="O75" s="1">
        <v>3444.81</v>
      </c>
      <c r="P75" s="1">
        <v>3444.81</v>
      </c>
      <c r="Q75" s="1">
        <v>3444.81</v>
      </c>
      <c r="R75" s="1">
        <v>3444.81</v>
      </c>
      <c r="S75" s="1">
        <v>3444.81</v>
      </c>
      <c r="T75" s="1">
        <v>3806.54</v>
      </c>
      <c r="U75" s="1">
        <v>3793.88</v>
      </c>
      <c r="V75" s="1">
        <v>3793.88</v>
      </c>
      <c r="W75" s="1">
        <v>3787.54</v>
      </c>
      <c r="X75" s="1">
        <v>3787.54</v>
      </c>
      <c r="Y75" s="1">
        <f t="shared" si="17"/>
        <v>43082.33</v>
      </c>
      <c r="Z75" s="1">
        <f t="shared" si="18"/>
        <v>154.5</v>
      </c>
      <c r="AA75" s="1">
        <v>309</v>
      </c>
      <c r="AC75" s="1">
        <f t="shared" si="19"/>
        <v>-1.0000000002037268E-2</v>
      </c>
    </row>
    <row r="76" spans="1:30" x14ac:dyDescent="0.3">
      <c r="A76" s="1" t="s">
        <v>150</v>
      </c>
      <c r="B76" s="1" t="s">
        <v>151</v>
      </c>
      <c r="C76" s="1" t="s">
        <v>152</v>
      </c>
      <c r="D76" s="1" t="s">
        <v>198</v>
      </c>
      <c r="E76" s="1" t="s">
        <v>199</v>
      </c>
      <c r="F76" s="1" t="s">
        <v>86</v>
      </c>
      <c r="J76" s="1" t="e">
        <f>VLOOKUP(H76,[1]Sheet1!B:G,5,FALSE)</f>
        <v>#N/A</v>
      </c>
      <c r="K76" s="1" t="e">
        <f>VLOOKUP(H76,[1]Sheet1!B:G,6,FALSE)</f>
        <v>#N/A</v>
      </c>
      <c r="L76" s="1" t="s">
        <v>685</v>
      </c>
      <c r="M76" s="1">
        <v>6480.18</v>
      </c>
      <c r="N76" s="1">
        <v>6471</v>
      </c>
      <c r="O76" s="1">
        <v>6476.24</v>
      </c>
      <c r="P76" s="1">
        <v>6476.24</v>
      </c>
      <c r="Q76" s="1">
        <v>6476.24</v>
      </c>
      <c r="R76" s="1">
        <v>6476.24</v>
      </c>
      <c r="S76" s="1">
        <v>6476.24</v>
      </c>
      <c r="T76" s="1">
        <v>7046.83</v>
      </c>
      <c r="U76" s="1">
        <v>7023.17</v>
      </c>
      <c r="V76" s="1">
        <v>7023.17</v>
      </c>
      <c r="W76" s="1">
        <v>7011.34</v>
      </c>
      <c r="X76" s="1">
        <v>7011.34</v>
      </c>
      <c r="Y76" s="1">
        <f t="shared" si="17"/>
        <v>80448.23</v>
      </c>
      <c r="Z76" s="1">
        <f t="shared" si="18"/>
        <v>288.5</v>
      </c>
      <c r="AA76" s="1">
        <v>577</v>
      </c>
      <c r="AC76" s="1">
        <f t="shared" si="19"/>
        <v>0</v>
      </c>
    </row>
    <row r="77" spans="1:30" x14ac:dyDescent="0.3">
      <c r="A77" s="1" t="s">
        <v>150</v>
      </c>
      <c r="B77" s="1" t="s">
        <v>151</v>
      </c>
      <c r="C77" s="1" t="s">
        <v>152</v>
      </c>
      <c r="D77" s="1" t="s">
        <v>200</v>
      </c>
      <c r="E77" s="1" t="s">
        <v>201</v>
      </c>
      <c r="F77" s="1" t="s">
        <v>86</v>
      </c>
      <c r="J77" s="1" t="e">
        <f>VLOOKUP(H77,[1]Sheet1!B:G,5,FALSE)</f>
        <v>#N/A</v>
      </c>
      <c r="K77" s="1" t="e">
        <f>VLOOKUP(H77,[1]Sheet1!B:G,6,FALSE)</f>
        <v>#N/A</v>
      </c>
      <c r="L77" s="1" t="s">
        <v>685</v>
      </c>
      <c r="M77" s="1">
        <v>5377.17</v>
      </c>
      <c r="N77" s="1">
        <v>5369</v>
      </c>
      <c r="O77" s="1">
        <v>5373.96</v>
      </c>
      <c r="P77" s="1">
        <v>5373.96</v>
      </c>
      <c r="Q77" s="1">
        <v>5373.96</v>
      </c>
      <c r="R77" s="1">
        <v>5373.96</v>
      </c>
      <c r="S77" s="1">
        <v>5373.96</v>
      </c>
      <c r="T77" s="1">
        <v>5713.73</v>
      </c>
      <c r="U77" s="1">
        <v>5694.3</v>
      </c>
      <c r="V77" s="1">
        <v>5694.3</v>
      </c>
      <c r="W77" s="1">
        <v>5684.58</v>
      </c>
      <c r="X77" s="1">
        <v>5684.58</v>
      </c>
      <c r="Y77" s="1">
        <f t="shared" si="17"/>
        <v>66087.45</v>
      </c>
      <c r="Z77" s="1">
        <f t="shared" si="18"/>
        <v>237</v>
      </c>
      <c r="AA77" s="1">
        <v>474</v>
      </c>
      <c r="AC77" s="1">
        <f t="shared" si="19"/>
        <v>-1.0000000009313226E-2</v>
      </c>
    </row>
    <row r="78" spans="1:30" x14ac:dyDescent="0.3">
      <c r="A78" s="1" t="s">
        <v>150</v>
      </c>
      <c r="B78" s="1" t="s">
        <v>151</v>
      </c>
      <c r="C78" s="1" t="s">
        <v>152</v>
      </c>
      <c r="D78" s="1" t="s">
        <v>202</v>
      </c>
      <c r="E78" s="1" t="s">
        <v>203</v>
      </c>
      <c r="F78" s="1" t="s">
        <v>31</v>
      </c>
      <c r="J78" s="1" t="e">
        <f>VLOOKUP(H78,[1]Sheet1!B:G,5,FALSE)</f>
        <v>#N/A</v>
      </c>
      <c r="K78" s="1" t="e">
        <f>VLOOKUP(H78,[1]Sheet1!B:G,6,FALSE)</f>
        <v>#N/A</v>
      </c>
      <c r="L78" s="1" t="s">
        <v>685</v>
      </c>
      <c r="M78" s="1">
        <v>2527.73</v>
      </c>
      <c r="N78" s="1">
        <v>46</v>
      </c>
      <c r="O78" s="1">
        <v>45.77</v>
      </c>
      <c r="P78" s="1">
        <v>45.77</v>
      </c>
      <c r="Q78" s="1">
        <v>45.77</v>
      </c>
      <c r="R78" s="1">
        <v>45.77</v>
      </c>
      <c r="S78" s="1">
        <v>45.77</v>
      </c>
      <c r="T78" s="1">
        <v>-289.23999999999995</v>
      </c>
      <c r="U78" s="1">
        <v>0</v>
      </c>
      <c r="V78" s="1">
        <v>0</v>
      </c>
      <c r="W78" s="1">
        <v>0</v>
      </c>
      <c r="X78" s="1">
        <v>0</v>
      </c>
      <c r="Y78" s="1">
        <f t="shared" si="17"/>
        <v>2509.65</v>
      </c>
      <c r="Z78" s="1">
        <f t="shared" si="18"/>
        <v>9</v>
      </c>
      <c r="AA78" s="1">
        <v>9</v>
      </c>
      <c r="AC78" s="13">
        <f t="shared" si="19"/>
        <v>-3.6900000000000546</v>
      </c>
      <c r="AD78" s="1" t="s">
        <v>155</v>
      </c>
    </row>
    <row r="79" spans="1:30" x14ac:dyDescent="0.3">
      <c r="A79" s="1" t="s">
        <v>150</v>
      </c>
      <c r="B79" s="1" t="s">
        <v>151</v>
      </c>
      <c r="C79" s="1" t="s">
        <v>152</v>
      </c>
      <c r="D79" s="1" t="s">
        <v>204</v>
      </c>
      <c r="E79" s="1" t="s">
        <v>205</v>
      </c>
      <c r="F79" s="1" t="s">
        <v>86</v>
      </c>
      <c r="J79" s="1" t="e">
        <f>VLOOKUP(H79,[1]Sheet1!B:G,5,FALSE)</f>
        <v>#N/A</v>
      </c>
      <c r="K79" s="1" t="e">
        <f>VLOOKUP(H79,[1]Sheet1!B:G,6,FALSE)</f>
        <v>#N/A</v>
      </c>
      <c r="L79" s="1" t="s">
        <v>685</v>
      </c>
      <c r="M79" s="1">
        <v>1666</v>
      </c>
      <c r="N79" s="1">
        <v>1664</v>
      </c>
      <c r="O79" s="1">
        <v>1664.96</v>
      </c>
      <c r="P79" s="1">
        <v>1664.96</v>
      </c>
      <c r="Q79" s="1">
        <v>1664.96</v>
      </c>
      <c r="R79" s="1">
        <v>1664.96</v>
      </c>
      <c r="S79" s="1">
        <v>1664.96</v>
      </c>
      <c r="T79" s="1">
        <v>1355.27</v>
      </c>
      <c r="U79" s="1">
        <v>1349.86</v>
      </c>
      <c r="V79" s="1">
        <v>1349.86</v>
      </c>
      <c r="W79" s="1">
        <v>1347.16</v>
      </c>
      <c r="X79" s="1">
        <v>1347.16</v>
      </c>
      <c r="Y79" s="1">
        <f t="shared" si="17"/>
        <v>18404.099999999999</v>
      </c>
      <c r="Z79" s="1">
        <f t="shared" si="18"/>
        <v>66</v>
      </c>
      <c r="AA79" s="1">
        <v>132</v>
      </c>
      <c r="AC79" s="1">
        <f t="shared" si="19"/>
        <v>-1.0000000002037268E-2</v>
      </c>
    </row>
    <row r="80" spans="1:30" x14ac:dyDescent="0.3">
      <c r="A80" s="1" t="s">
        <v>150</v>
      </c>
      <c r="B80" s="1" t="s">
        <v>151</v>
      </c>
      <c r="C80" s="1" t="s">
        <v>152</v>
      </c>
      <c r="D80" s="1" t="s">
        <v>206</v>
      </c>
      <c r="E80" s="1" t="s">
        <v>207</v>
      </c>
      <c r="F80" s="1" t="s">
        <v>86</v>
      </c>
      <c r="J80" s="1" t="e">
        <f>VLOOKUP(H80,[1]Sheet1!B:G,5,FALSE)</f>
        <v>#N/A</v>
      </c>
      <c r="K80" s="1" t="e">
        <f>VLOOKUP(H80,[1]Sheet1!B:G,6,FALSE)</f>
        <v>#N/A</v>
      </c>
      <c r="L80" s="1" t="s">
        <v>685</v>
      </c>
      <c r="M80" s="1">
        <v>3757.13</v>
      </c>
      <c r="N80" s="1">
        <v>3752</v>
      </c>
      <c r="O80" s="1">
        <v>3754.82</v>
      </c>
      <c r="P80" s="1">
        <v>3754.82</v>
      </c>
      <c r="Q80" s="1">
        <v>3754.82</v>
      </c>
      <c r="R80" s="1">
        <v>3754.82</v>
      </c>
      <c r="S80" s="1">
        <v>3754.82</v>
      </c>
      <c r="T80" s="1">
        <v>2981.52</v>
      </c>
      <c r="U80" s="1">
        <v>2969.43</v>
      </c>
      <c r="V80" s="1">
        <v>2969.43</v>
      </c>
      <c r="W80" s="1">
        <v>2963.39</v>
      </c>
      <c r="X80" s="1">
        <v>2963.39</v>
      </c>
      <c r="Y80" s="1">
        <f t="shared" si="17"/>
        <v>41130.379999999997</v>
      </c>
      <c r="Z80" s="1">
        <f t="shared" si="18"/>
        <v>147.5</v>
      </c>
      <c r="AA80" s="1">
        <v>295</v>
      </c>
      <c r="AC80" s="1">
        <f t="shared" si="19"/>
        <v>-1.0000000002037268E-2</v>
      </c>
    </row>
    <row r="81" spans="1:30" x14ac:dyDescent="0.3">
      <c r="A81" s="1" t="s">
        <v>150</v>
      </c>
      <c r="B81" s="1" t="s">
        <v>151</v>
      </c>
      <c r="C81" s="1" t="s">
        <v>152</v>
      </c>
      <c r="D81" s="1" t="s">
        <v>208</v>
      </c>
      <c r="E81" s="1" t="s">
        <v>209</v>
      </c>
      <c r="F81" s="1" t="s">
        <v>86</v>
      </c>
      <c r="J81" s="1" t="e">
        <f>VLOOKUP(H81,[1]Sheet1!B:G,5,FALSE)</f>
        <v>#N/A</v>
      </c>
      <c r="K81" s="1" t="e">
        <f>VLOOKUP(H81,[1]Sheet1!B:G,6,FALSE)</f>
        <v>#N/A</v>
      </c>
      <c r="L81" s="1" t="s">
        <v>685</v>
      </c>
      <c r="M81" s="1">
        <v>5744.84</v>
      </c>
      <c r="N81" s="1">
        <v>5736</v>
      </c>
      <c r="O81" s="1">
        <v>5741.42</v>
      </c>
      <c r="P81" s="1">
        <v>5741.42</v>
      </c>
      <c r="Q81" s="1">
        <v>5741.42</v>
      </c>
      <c r="R81" s="1">
        <v>5741.42</v>
      </c>
      <c r="S81" s="1">
        <v>5741.42</v>
      </c>
      <c r="T81" s="1">
        <v>6833.01</v>
      </c>
      <c r="U81" s="1">
        <v>6811.18</v>
      </c>
      <c r="V81" s="1">
        <v>6811.18</v>
      </c>
      <c r="W81" s="1">
        <v>6800.25</v>
      </c>
      <c r="X81" s="1">
        <v>6800.25</v>
      </c>
      <c r="Y81" s="1">
        <f t="shared" si="17"/>
        <v>74243.81</v>
      </c>
      <c r="Z81" s="1">
        <f t="shared" si="18"/>
        <v>266.25</v>
      </c>
      <c r="AA81" s="1">
        <v>532.5</v>
      </c>
      <c r="AC81" s="1">
        <f t="shared" si="19"/>
        <v>0</v>
      </c>
    </row>
    <row r="82" spans="1:30" x14ac:dyDescent="0.3">
      <c r="A82" s="1" t="s">
        <v>150</v>
      </c>
      <c r="B82" s="1" t="s">
        <v>151</v>
      </c>
      <c r="C82" s="1" t="s">
        <v>152</v>
      </c>
      <c r="D82" s="1" t="s">
        <v>210</v>
      </c>
      <c r="E82" s="1" t="s">
        <v>211</v>
      </c>
      <c r="F82" s="1" t="s">
        <v>31</v>
      </c>
      <c r="J82" s="1" t="e">
        <f>VLOOKUP(H82,[1]Sheet1!B:G,5,FALSE)</f>
        <v>#N/A</v>
      </c>
      <c r="K82" s="1" t="e">
        <f>VLOOKUP(H82,[1]Sheet1!B:G,6,FALSE)</f>
        <v>#N/A</v>
      </c>
      <c r="L82" s="1" t="s">
        <v>685</v>
      </c>
      <c r="M82" s="1">
        <v>12133.11</v>
      </c>
      <c r="N82" s="1">
        <v>12115</v>
      </c>
      <c r="O82" s="1">
        <v>12125.81</v>
      </c>
      <c r="P82" s="1">
        <v>12125.81</v>
      </c>
      <c r="Q82" s="1">
        <v>12125.81</v>
      </c>
      <c r="R82" s="1">
        <v>12125.81</v>
      </c>
      <c r="S82" s="1">
        <v>12125.81</v>
      </c>
      <c r="T82" s="1">
        <v>12011.76</v>
      </c>
      <c r="U82" s="1">
        <v>11969.2</v>
      </c>
      <c r="V82" s="1">
        <v>11969.2</v>
      </c>
      <c r="W82" s="1">
        <v>11947.92</v>
      </c>
      <c r="X82" s="1">
        <v>11947.92</v>
      </c>
      <c r="Y82" s="1">
        <f t="shared" si="17"/>
        <v>144723.15</v>
      </c>
      <c r="Z82" s="1">
        <f t="shared" si="18"/>
        <v>519</v>
      </c>
      <c r="AA82" s="1">
        <v>519</v>
      </c>
      <c r="AC82" s="1">
        <f t="shared" si="19"/>
        <v>-1.0000000009313226E-2</v>
      </c>
    </row>
    <row r="83" spans="1:30" x14ac:dyDescent="0.3">
      <c r="A83" s="1" t="s">
        <v>150</v>
      </c>
      <c r="B83" s="1" t="s">
        <v>151</v>
      </c>
      <c r="C83" s="1" t="s">
        <v>152</v>
      </c>
      <c r="D83" s="1" t="s">
        <v>212</v>
      </c>
      <c r="E83" s="1" t="s">
        <v>213</v>
      </c>
      <c r="F83" s="1" t="s">
        <v>86</v>
      </c>
      <c r="J83" s="1" t="e">
        <f>VLOOKUP(H83,[1]Sheet1!B:G,5,FALSE)</f>
        <v>#N/A</v>
      </c>
      <c r="K83" s="1" t="e">
        <f>VLOOKUP(H83,[1]Sheet1!B:G,6,FALSE)</f>
        <v>#N/A</v>
      </c>
      <c r="L83" s="1" t="s">
        <v>685</v>
      </c>
      <c r="M83" s="1">
        <v>5135.8900000000003</v>
      </c>
      <c r="N83" s="1">
        <v>5128</v>
      </c>
      <c r="O83" s="1">
        <v>5132.82</v>
      </c>
      <c r="P83" s="1">
        <v>5132.82</v>
      </c>
      <c r="Q83" s="1">
        <v>5132.82</v>
      </c>
      <c r="R83" s="1">
        <v>5132.82</v>
      </c>
      <c r="S83" s="1">
        <v>5132.82</v>
      </c>
      <c r="T83" s="1">
        <v>6428.33</v>
      </c>
      <c r="U83" s="1">
        <v>6408.34</v>
      </c>
      <c r="V83" s="1">
        <v>6408.34</v>
      </c>
      <c r="W83" s="1">
        <v>6398.35</v>
      </c>
      <c r="X83" s="1">
        <v>6398.35</v>
      </c>
      <c r="Y83" s="1">
        <f t="shared" si="17"/>
        <v>67969.69</v>
      </c>
      <c r="Z83" s="1">
        <f t="shared" si="18"/>
        <v>243.75</v>
      </c>
      <c r="AA83" s="1">
        <v>487.5</v>
      </c>
      <c r="AC83" s="1">
        <f t="shared" si="19"/>
        <v>-9.9999999947613105E-3</v>
      </c>
    </row>
    <row r="84" spans="1:30" x14ac:dyDescent="0.3">
      <c r="A84" s="1" t="s">
        <v>150</v>
      </c>
      <c r="B84" s="1" t="s">
        <v>151</v>
      </c>
      <c r="C84" s="1" t="s">
        <v>152</v>
      </c>
      <c r="D84" s="1" t="s">
        <v>214</v>
      </c>
      <c r="E84" s="1" t="s">
        <v>215</v>
      </c>
      <c r="F84" s="1" t="s">
        <v>86</v>
      </c>
      <c r="J84" s="1" t="e">
        <f>VLOOKUP(H84,[1]Sheet1!B:G,5,FALSE)</f>
        <v>#N/A</v>
      </c>
      <c r="K84" s="1" t="e">
        <f>VLOOKUP(H84,[1]Sheet1!B:G,6,FALSE)</f>
        <v>#N/A</v>
      </c>
      <c r="L84" s="1" t="s">
        <v>685</v>
      </c>
      <c r="M84" s="1">
        <v>5744.84</v>
      </c>
      <c r="N84" s="1">
        <v>5736</v>
      </c>
      <c r="O84" s="1">
        <v>5741.42</v>
      </c>
      <c r="P84" s="1">
        <v>5741.42</v>
      </c>
      <c r="Q84" s="1">
        <v>5741.42</v>
      </c>
      <c r="R84" s="1">
        <v>5741.42</v>
      </c>
      <c r="S84" s="1">
        <v>5741.42</v>
      </c>
      <c r="T84" s="1">
        <v>7070.38</v>
      </c>
      <c r="U84" s="1">
        <v>7048.2</v>
      </c>
      <c r="V84" s="1">
        <v>7048.2</v>
      </c>
      <c r="W84" s="1">
        <v>7037.11</v>
      </c>
      <c r="X84" s="1">
        <v>7037.11</v>
      </c>
      <c r="Y84" s="1">
        <f t="shared" si="17"/>
        <v>75428.929999999993</v>
      </c>
      <c r="Z84" s="1">
        <f t="shared" si="18"/>
        <v>270.5</v>
      </c>
      <c r="AA84" s="1">
        <v>541</v>
      </c>
      <c r="AC84" s="1">
        <f t="shared" si="19"/>
        <v>-9.9999999947613105E-3</v>
      </c>
    </row>
    <row r="85" spans="1:30" x14ac:dyDescent="0.3">
      <c r="A85" s="1" t="s">
        <v>150</v>
      </c>
      <c r="B85" s="1" t="s">
        <v>151</v>
      </c>
      <c r="C85" s="1" t="s">
        <v>152</v>
      </c>
      <c r="D85" s="1" t="s">
        <v>216</v>
      </c>
      <c r="E85" s="1" t="s">
        <v>217</v>
      </c>
      <c r="F85" s="1" t="s">
        <v>86</v>
      </c>
      <c r="J85" s="1" t="e">
        <f>VLOOKUP(H85,[1]Sheet1!B:G,5,FALSE)</f>
        <v>#N/A</v>
      </c>
      <c r="K85" s="1" t="e">
        <f>VLOOKUP(H85,[1]Sheet1!B:G,6,FALSE)</f>
        <v>#N/A</v>
      </c>
      <c r="L85" s="1" t="s">
        <v>685</v>
      </c>
      <c r="M85" s="1">
        <v>5170.3599999999997</v>
      </c>
      <c r="N85" s="1">
        <v>5163</v>
      </c>
      <c r="O85" s="1">
        <v>5167.21</v>
      </c>
      <c r="P85" s="1">
        <v>5167.21</v>
      </c>
      <c r="Q85" s="1">
        <v>5167.21</v>
      </c>
      <c r="R85" s="1">
        <v>5167.21</v>
      </c>
      <c r="S85" s="1">
        <v>5167.21</v>
      </c>
      <c r="T85" s="1">
        <v>6477.78</v>
      </c>
      <c r="U85" s="1">
        <v>6457.66</v>
      </c>
      <c r="V85" s="1">
        <v>6457.66</v>
      </c>
      <c r="W85" s="1">
        <v>6447.59</v>
      </c>
      <c r="X85" s="1">
        <v>6447.59</v>
      </c>
      <c r="Y85" s="1">
        <f t="shared" si="17"/>
        <v>68457.679999999993</v>
      </c>
      <c r="Z85" s="1">
        <f t="shared" si="18"/>
        <v>245.5</v>
      </c>
      <c r="AA85" s="1">
        <v>491</v>
      </c>
      <c r="AC85" s="1">
        <f t="shared" si="19"/>
        <v>-9.9999999947613105E-3</v>
      </c>
    </row>
    <row r="86" spans="1:30" x14ac:dyDescent="0.3">
      <c r="A86" s="1" t="s">
        <v>150</v>
      </c>
      <c r="B86" s="1" t="s">
        <v>151</v>
      </c>
      <c r="C86" s="1" t="s">
        <v>152</v>
      </c>
      <c r="D86" s="1" t="s">
        <v>218</v>
      </c>
      <c r="E86" s="1" t="s">
        <v>219</v>
      </c>
      <c r="F86" s="1" t="s">
        <v>86</v>
      </c>
      <c r="J86" s="1" t="e">
        <f>VLOOKUP(H86,[1]Sheet1!B:G,5,FALSE)</f>
        <v>#N/A</v>
      </c>
      <c r="K86" s="1" t="e">
        <f>VLOOKUP(H86,[1]Sheet1!B:G,6,FALSE)</f>
        <v>#N/A</v>
      </c>
      <c r="L86" s="1" t="s">
        <v>685</v>
      </c>
      <c r="M86" s="1">
        <v>5204.83</v>
      </c>
      <c r="N86" s="1">
        <v>5197</v>
      </c>
      <c r="O86" s="1">
        <v>5201.7</v>
      </c>
      <c r="P86" s="1">
        <v>5201.7</v>
      </c>
      <c r="Q86" s="1">
        <v>5201.7</v>
      </c>
      <c r="R86" s="1">
        <v>5201.7</v>
      </c>
      <c r="S86" s="1">
        <v>5201.7</v>
      </c>
      <c r="T86" s="1">
        <v>5912.97</v>
      </c>
      <c r="U86" s="1">
        <v>5893.6</v>
      </c>
      <c r="V86" s="1">
        <v>5893.6</v>
      </c>
      <c r="W86" s="1">
        <v>5883.91</v>
      </c>
      <c r="X86" s="1">
        <v>5883.91</v>
      </c>
      <c r="Y86" s="1">
        <f t="shared" si="17"/>
        <v>65878.31</v>
      </c>
      <c r="Z86" s="1">
        <f t="shared" si="18"/>
        <v>236.25</v>
      </c>
      <c r="AA86" s="1">
        <v>472.5</v>
      </c>
      <c r="AC86" s="1">
        <f t="shared" si="19"/>
        <v>-1.0000000009313226E-2</v>
      </c>
    </row>
    <row r="87" spans="1:30" x14ac:dyDescent="0.3">
      <c r="A87" s="1" t="s">
        <v>150</v>
      </c>
      <c r="B87" s="1" t="s">
        <v>151</v>
      </c>
      <c r="C87" s="1" t="s">
        <v>152</v>
      </c>
      <c r="D87" s="1" t="s">
        <v>220</v>
      </c>
      <c r="E87" s="1" t="s">
        <v>221</v>
      </c>
      <c r="F87" s="1" t="s">
        <v>86</v>
      </c>
      <c r="J87" s="1" t="e">
        <f>VLOOKUP(H87,[1]Sheet1!B:G,5,FALSE)</f>
        <v>#N/A</v>
      </c>
      <c r="K87" s="1" t="e">
        <f>VLOOKUP(H87,[1]Sheet1!B:G,6,FALSE)</f>
        <v>#N/A</v>
      </c>
      <c r="L87" s="1" t="s">
        <v>685</v>
      </c>
      <c r="M87" s="1">
        <v>4883.12</v>
      </c>
      <c r="N87" s="1">
        <v>4876</v>
      </c>
      <c r="O87" s="1">
        <v>4880.16</v>
      </c>
      <c r="P87" s="1">
        <v>4880.16</v>
      </c>
      <c r="Q87" s="1">
        <v>4880.16</v>
      </c>
      <c r="R87" s="1">
        <v>4880.16</v>
      </c>
      <c r="S87" s="1">
        <v>4880.16</v>
      </c>
      <c r="T87" s="1">
        <v>5176.2</v>
      </c>
      <c r="U87" s="1">
        <v>5158.57</v>
      </c>
      <c r="V87" s="1">
        <v>5158.57</v>
      </c>
      <c r="W87" s="1">
        <v>5149.75</v>
      </c>
      <c r="X87" s="1">
        <v>5149.75</v>
      </c>
      <c r="Y87" s="1">
        <f t="shared" si="17"/>
        <v>59952.75</v>
      </c>
      <c r="Z87" s="1">
        <f t="shared" si="18"/>
        <v>215</v>
      </c>
      <c r="AA87" s="1">
        <v>430</v>
      </c>
      <c r="AC87" s="1">
        <f t="shared" si="19"/>
        <v>-9.9999999947613105E-3</v>
      </c>
    </row>
    <row r="88" spans="1:30" x14ac:dyDescent="0.3">
      <c r="A88" s="1" t="s">
        <v>150</v>
      </c>
      <c r="B88" s="1" t="s">
        <v>151</v>
      </c>
      <c r="C88" s="1" t="s">
        <v>152</v>
      </c>
      <c r="D88" s="1" t="s">
        <v>222</v>
      </c>
      <c r="E88" s="1" t="s">
        <v>223</v>
      </c>
      <c r="F88" s="1" t="s">
        <v>31</v>
      </c>
      <c r="J88" s="1" t="e">
        <f>VLOOKUP(H88,[1]Sheet1!B:G,5,FALSE)</f>
        <v>#N/A</v>
      </c>
      <c r="K88" s="1" t="e">
        <f>VLOOKUP(H88,[1]Sheet1!B:G,6,FALSE)</f>
        <v>#N/A</v>
      </c>
      <c r="L88" s="1" t="s">
        <v>685</v>
      </c>
      <c r="M88" s="1">
        <v>2780.5</v>
      </c>
      <c r="N88" s="1">
        <v>949</v>
      </c>
      <c r="O88" s="1">
        <v>949.83</v>
      </c>
      <c r="P88" s="1">
        <v>949.83</v>
      </c>
      <c r="Q88" s="1">
        <v>949.83</v>
      </c>
      <c r="R88" s="1">
        <v>949.83</v>
      </c>
      <c r="S88" s="1">
        <v>949.83</v>
      </c>
      <c r="T88" s="1">
        <v>4196.66</v>
      </c>
      <c r="U88" s="1">
        <v>4188.01</v>
      </c>
      <c r="V88" s="1">
        <v>4188.01</v>
      </c>
      <c r="W88" s="1">
        <v>4183.68</v>
      </c>
      <c r="X88" s="1">
        <v>4183.68</v>
      </c>
      <c r="Y88" s="1">
        <f t="shared" si="17"/>
        <v>29418.68</v>
      </c>
      <c r="Z88" s="1">
        <f t="shared" si="18"/>
        <v>105.5</v>
      </c>
      <c r="AA88" s="1">
        <v>105.5</v>
      </c>
      <c r="AC88" s="1">
        <f t="shared" si="19"/>
        <v>-1.0000000002037268E-2</v>
      </c>
      <c r="AD88" s="1" t="s">
        <v>155</v>
      </c>
    </row>
    <row r="89" spans="1:30" x14ac:dyDescent="0.3">
      <c r="A89" s="1" t="s">
        <v>150</v>
      </c>
      <c r="B89" s="1" t="s">
        <v>151</v>
      </c>
      <c r="C89" s="1" t="s">
        <v>152</v>
      </c>
      <c r="D89" s="1" t="s">
        <v>224</v>
      </c>
      <c r="E89" s="1" t="s">
        <v>225</v>
      </c>
      <c r="F89" s="1" t="s">
        <v>31</v>
      </c>
      <c r="J89" s="1" t="e">
        <f>VLOOKUP(H89,[1]Sheet1!B:G,5,FALSE)</f>
        <v>#N/A</v>
      </c>
      <c r="K89" s="1" t="e">
        <f>VLOOKUP(H89,[1]Sheet1!B:G,6,FALSE)</f>
        <v>#N/A</v>
      </c>
      <c r="L89" s="1" t="s">
        <v>685</v>
      </c>
      <c r="M89" s="1">
        <v>4871.63</v>
      </c>
      <c r="N89" s="1">
        <v>4864</v>
      </c>
      <c r="O89" s="1">
        <v>4868.7299999999996</v>
      </c>
      <c r="P89" s="1">
        <v>4868.7299999999996</v>
      </c>
      <c r="Q89" s="1">
        <v>4868.7299999999996</v>
      </c>
      <c r="R89" s="1">
        <v>4868.7299999999996</v>
      </c>
      <c r="S89" s="1">
        <v>4868.7299999999996</v>
      </c>
      <c r="T89" s="1">
        <v>4605.88</v>
      </c>
      <c r="U89" s="1">
        <v>4589.1099999999997</v>
      </c>
      <c r="V89" s="1">
        <v>4589.1099999999997</v>
      </c>
      <c r="W89" s="1">
        <v>4580.7299999999996</v>
      </c>
      <c r="X89" s="1">
        <v>4580.7299999999996</v>
      </c>
      <c r="Y89" s="1">
        <f t="shared" si="17"/>
        <v>57024.83</v>
      </c>
      <c r="Z89" s="1">
        <f t="shared" si="18"/>
        <v>204.5</v>
      </c>
      <c r="AA89" s="1">
        <v>204.5</v>
      </c>
      <c r="AC89" s="1">
        <f t="shared" si="19"/>
        <v>-9.9999999947613105E-3</v>
      </c>
    </row>
    <row r="90" spans="1:30" x14ac:dyDescent="0.3">
      <c r="A90" s="1" t="s">
        <v>150</v>
      </c>
      <c r="B90" s="1" t="s">
        <v>151</v>
      </c>
      <c r="C90" s="1" t="s">
        <v>152</v>
      </c>
      <c r="D90" s="1" t="s">
        <v>226</v>
      </c>
      <c r="E90" s="1" t="s">
        <v>227</v>
      </c>
      <c r="F90" s="1" t="s">
        <v>86</v>
      </c>
      <c r="J90" s="1" t="e">
        <f>VLOOKUP(H90,[1]Sheet1!B:G,5,FALSE)</f>
        <v>#N/A</v>
      </c>
      <c r="K90" s="1" t="e">
        <f>VLOOKUP(H90,[1]Sheet1!B:G,6,FALSE)</f>
        <v>#N/A</v>
      </c>
      <c r="L90" s="1" t="s">
        <v>685</v>
      </c>
      <c r="M90" s="1">
        <v>2562.1999999999998</v>
      </c>
      <c r="N90" s="1">
        <v>2558</v>
      </c>
      <c r="O90" s="1">
        <v>2560.6999999999998</v>
      </c>
      <c r="P90" s="1">
        <v>2560.6999999999998</v>
      </c>
      <c r="Q90" s="1">
        <v>2560.6999999999998</v>
      </c>
      <c r="R90" s="1">
        <v>2560.6999999999998</v>
      </c>
      <c r="S90" s="1">
        <v>2560.6999999999998</v>
      </c>
      <c r="T90" s="1">
        <v>2922.02</v>
      </c>
      <c r="U90" s="1">
        <v>2912.47</v>
      </c>
      <c r="V90" s="1">
        <v>2912.47</v>
      </c>
      <c r="W90" s="1">
        <v>2907.69</v>
      </c>
      <c r="X90" s="1">
        <v>2907.69</v>
      </c>
      <c r="Y90" s="1">
        <f t="shared" si="17"/>
        <v>32486.03</v>
      </c>
      <c r="Z90" s="1">
        <f t="shared" si="18"/>
        <v>116.5</v>
      </c>
      <c r="AA90" s="1">
        <v>233</v>
      </c>
      <c r="AC90" s="1">
        <f t="shared" si="19"/>
        <v>-1.0000000002037268E-2</v>
      </c>
    </row>
    <row r="91" spans="1:30" x14ac:dyDescent="0.3">
      <c r="A91" s="1" t="s">
        <v>150</v>
      </c>
      <c r="B91" s="1" t="s">
        <v>151</v>
      </c>
      <c r="C91" s="1" t="s">
        <v>152</v>
      </c>
      <c r="D91" s="1" t="s">
        <v>228</v>
      </c>
      <c r="E91" s="1" t="s">
        <v>229</v>
      </c>
      <c r="F91" s="1" t="s">
        <v>86</v>
      </c>
      <c r="J91" s="1" t="e">
        <f>VLOOKUP(H91,[1]Sheet1!B:G,5,FALSE)</f>
        <v>#N/A</v>
      </c>
      <c r="K91" s="1" t="e">
        <f>VLOOKUP(H91,[1]Sheet1!B:G,6,FALSE)</f>
        <v>#N/A</v>
      </c>
      <c r="L91" s="1" t="s">
        <v>685</v>
      </c>
      <c r="M91" s="1">
        <v>8295.5499999999993</v>
      </c>
      <c r="N91" s="1">
        <v>8283</v>
      </c>
      <c r="O91" s="1">
        <v>8290.58</v>
      </c>
      <c r="P91" s="1">
        <v>8290.58</v>
      </c>
      <c r="Q91" s="1">
        <v>8290.58</v>
      </c>
      <c r="R91" s="1">
        <v>8290.58</v>
      </c>
      <c r="S91" s="1">
        <v>8290.58</v>
      </c>
      <c r="T91" s="1">
        <v>8332.8700000000008</v>
      </c>
      <c r="U91" s="1">
        <v>8303.6</v>
      </c>
      <c r="V91" s="1">
        <v>8303.6</v>
      </c>
      <c r="W91" s="1">
        <v>8288.9599999999991</v>
      </c>
      <c r="X91" s="1">
        <v>8288.9599999999991</v>
      </c>
      <c r="Y91" s="1">
        <f t="shared" si="17"/>
        <v>99549.45</v>
      </c>
      <c r="Z91" s="1">
        <f t="shared" si="18"/>
        <v>357</v>
      </c>
      <c r="AA91" s="1">
        <v>714</v>
      </c>
      <c r="AC91" s="1">
        <f t="shared" si="19"/>
        <v>9.9999999947613105E-3</v>
      </c>
    </row>
    <row r="92" spans="1:30" x14ac:dyDescent="0.3">
      <c r="A92" s="1" t="s">
        <v>150</v>
      </c>
      <c r="B92" s="1" t="s">
        <v>151</v>
      </c>
      <c r="C92" s="1" t="s">
        <v>152</v>
      </c>
      <c r="D92" s="1" t="s">
        <v>230</v>
      </c>
      <c r="E92" s="1" t="s">
        <v>231</v>
      </c>
      <c r="F92" s="1" t="s">
        <v>31</v>
      </c>
      <c r="J92" s="1" t="e">
        <f>VLOOKUP(H92,[1]Sheet1!B:G,5,FALSE)</f>
        <v>#N/A</v>
      </c>
      <c r="K92" s="1" t="e">
        <f>VLOOKUP(H92,[1]Sheet1!B:G,6,FALSE)</f>
        <v>#N/A</v>
      </c>
      <c r="L92" s="1" t="s">
        <v>685</v>
      </c>
      <c r="M92" s="1">
        <v>2160.06</v>
      </c>
      <c r="N92" s="1">
        <v>2157</v>
      </c>
      <c r="O92" s="1">
        <v>2158.75</v>
      </c>
      <c r="P92" s="1">
        <v>2158.75</v>
      </c>
      <c r="Q92" s="1">
        <v>2158.75</v>
      </c>
      <c r="R92" s="1">
        <v>2158.75</v>
      </c>
      <c r="S92" s="1">
        <v>2158.75</v>
      </c>
      <c r="T92" s="1">
        <v>3177.41</v>
      </c>
      <c r="U92" s="1">
        <v>3168.31</v>
      </c>
      <c r="V92" s="1">
        <v>3168.31</v>
      </c>
      <c r="W92" s="1">
        <v>3163.76</v>
      </c>
      <c r="X92" s="1">
        <v>3163.76</v>
      </c>
      <c r="Y92" s="1">
        <f t="shared" si="17"/>
        <v>30952.35</v>
      </c>
      <c r="Z92" s="1">
        <f t="shared" si="18"/>
        <v>111</v>
      </c>
      <c r="AA92" s="1">
        <v>111</v>
      </c>
      <c r="AC92" s="1">
        <f t="shared" si="19"/>
        <v>-1.0000000009313226E-2</v>
      </c>
    </row>
    <row r="93" spans="1:30" x14ac:dyDescent="0.3">
      <c r="A93" s="1" t="s">
        <v>150</v>
      </c>
      <c r="B93" s="1" t="s">
        <v>151</v>
      </c>
      <c r="C93" s="1" t="s">
        <v>152</v>
      </c>
      <c r="D93" s="1" t="s">
        <v>43</v>
      </c>
      <c r="E93" s="1" t="s">
        <v>232</v>
      </c>
      <c r="F93" s="1" t="s">
        <v>31</v>
      </c>
      <c r="J93" s="1" t="e">
        <f>VLOOKUP(H93,[1]Sheet1!B:G,5,FALSE)</f>
        <v>#N/A</v>
      </c>
      <c r="K93" s="1" t="e">
        <f>VLOOKUP(H93,[1]Sheet1!B:G,6,FALSE)</f>
        <v>#N/A</v>
      </c>
      <c r="L93" s="1" t="s">
        <v>685</v>
      </c>
      <c r="M93" s="1">
        <v>4825.67</v>
      </c>
      <c r="N93" s="1">
        <v>4819</v>
      </c>
      <c r="O93" s="1">
        <v>4822.71</v>
      </c>
      <c r="P93" s="1">
        <v>4822.71</v>
      </c>
      <c r="Q93" s="1">
        <v>4822.71</v>
      </c>
      <c r="R93" s="1">
        <v>4822.71</v>
      </c>
      <c r="S93" s="1">
        <v>4822.71</v>
      </c>
      <c r="T93" s="1">
        <v>-4435.92</v>
      </c>
      <c r="U93" s="1">
        <v>0</v>
      </c>
      <c r="V93" s="1">
        <v>0</v>
      </c>
      <c r="W93" s="1">
        <v>0</v>
      </c>
      <c r="X93" s="1">
        <v>0</v>
      </c>
      <c r="Y93" s="1">
        <f t="shared" si="17"/>
        <v>29279.25</v>
      </c>
      <c r="Z93" s="1">
        <f t="shared" si="18"/>
        <v>105</v>
      </c>
      <c r="AA93" s="1">
        <v>105</v>
      </c>
      <c r="AC93" s="13">
        <f t="shared" si="19"/>
        <v>-43.05000000000291</v>
      </c>
    </row>
    <row r="94" spans="1:30" x14ac:dyDescent="0.3">
      <c r="A94" s="1" t="s">
        <v>150</v>
      </c>
      <c r="B94" s="1" t="s">
        <v>151</v>
      </c>
      <c r="C94" s="1" t="s">
        <v>152</v>
      </c>
      <c r="D94" s="1" t="s">
        <v>233</v>
      </c>
      <c r="E94" s="1" t="s">
        <v>234</v>
      </c>
      <c r="F94" s="1" t="s">
        <v>31</v>
      </c>
      <c r="J94" s="1" t="e">
        <f>VLOOKUP(H94,[1]Sheet1!B:G,5,FALSE)</f>
        <v>#N/A</v>
      </c>
      <c r="K94" s="1" t="e">
        <f>VLOOKUP(H94,[1]Sheet1!B:G,6,FALSE)</f>
        <v>#N/A</v>
      </c>
      <c r="L94" s="1" t="s">
        <v>685</v>
      </c>
      <c r="M94" s="1">
        <v>2527.73</v>
      </c>
      <c r="N94" s="1">
        <v>2524</v>
      </c>
      <c r="O94" s="1">
        <v>2526.21</v>
      </c>
      <c r="P94" s="1">
        <v>2526.21</v>
      </c>
      <c r="Q94" s="1">
        <v>2526.21</v>
      </c>
      <c r="R94" s="1">
        <v>2526.21</v>
      </c>
      <c r="S94" s="1">
        <v>2526.21</v>
      </c>
      <c r="T94" s="1">
        <v>3556.65</v>
      </c>
      <c r="U94" s="1">
        <v>3546.24</v>
      </c>
      <c r="V94" s="1">
        <v>3546.24</v>
      </c>
      <c r="W94" s="1">
        <v>3541.02</v>
      </c>
      <c r="X94" s="1">
        <v>3541.02</v>
      </c>
      <c r="Y94" s="1">
        <f t="shared" si="17"/>
        <v>35413.949999999997</v>
      </c>
      <c r="Z94" s="1">
        <f t="shared" si="18"/>
        <v>127</v>
      </c>
      <c r="AA94" s="1">
        <v>127</v>
      </c>
      <c r="AC94" s="1">
        <f t="shared" si="19"/>
        <v>0</v>
      </c>
    </row>
    <row r="95" spans="1:30" x14ac:dyDescent="0.3">
      <c r="A95" s="1" t="s">
        <v>150</v>
      </c>
      <c r="B95" s="1" t="s">
        <v>151</v>
      </c>
      <c r="C95" s="1" t="s">
        <v>152</v>
      </c>
      <c r="D95" s="1" t="s">
        <v>235</v>
      </c>
      <c r="E95" s="1" t="s">
        <v>236</v>
      </c>
      <c r="F95" s="1" t="s">
        <v>31</v>
      </c>
      <c r="J95" s="1" t="e">
        <f>VLOOKUP(H95,[1]Sheet1!B:G,5,FALSE)</f>
        <v>#N/A</v>
      </c>
      <c r="K95" s="1" t="e">
        <f>VLOOKUP(H95,[1]Sheet1!B:G,6,FALSE)</f>
        <v>#N/A</v>
      </c>
      <c r="L95" s="1" t="s">
        <v>685</v>
      </c>
      <c r="M95" s="1">
        <v>6572.1</v>
      </c>
      <c r="N95" s="1">
        <v>4234</v>
      </c>
      <c r="O95" s="1">
        <v>4238.08</v>
      </c>
      <c r="P95" s="1">
        <v>4238.08</v>
      </c>
      <c r="Q95" s="1">
        <v>4238.08</v>
      </c>
      <c r="R95" s="1">
        <v>4238.08</v>
      </c>
      <c r="S95" s="1">
        <v>4238.08</v>
      </c>
      <c r="T95" s="1">
        <v>9071.7000000000007</v>
      </c>
      <c r="U95" s="1">
        <v>9048.99</v>
      </c>
      <c r="V95" s="1">
        <v>9048.99</v>
      </c>
      <c r="W95" s="1">
        <v>9037.6299999999992</v>
      </c>
      <c r="X95" s="1">
        <v>9037.6299999999992</v>
      </c>
      <c r="Y95" s="1">
        <f t="shared" si="17"/>
        <v>77241.45</v>
      </c>
      <c r="Z95" s="1">
        <f t="shared" si="18"/>
        <v>277</v>
      </c>
      <c r="AA95" s="1">
        <v>277</v>
      </c>
      <c r="AC95" s="1">
        <f t="shared" si="19"/>
        <v>9.9999999802093953E-3</v>
      </c>
      <c r="AD95" s="1" t="s">
        <v>155</v>
      </c>
    </row>
    <row r="96" spans="1:30" x14ac:dyDescent="0.3">
      <c r="A96" s="1" t="s">
        <v>150</v>
      </c>
      <c r="B96" s="1" t="s">
        <v>151</v>
      </c>
      <c r="C96" s="1" t="s">
        <v>152</v>
      </c>
      <c r="D96" s="1" t="s">
        <v>237</v>
      </c>
      <c r="E96" s="1" t="s">
        <v>238</v>
      </c>
      <c r="F96" s="1" t="s">
        <v>86</v>
      </c>
      <c r="J96" s="1" t="e">
        <f>VLOOKUP(H96,[1]Sheet1!B:G,5,FALSE)</f>
        <v>#N/A</v>
      </c>
      <c r="K96" s="1" t="e">
        <f>VLOOKUP(H96,[1]Sheet1!B:G,6,FALSE)</f>
        <v>#N/A</v>
      </c>
      <c r="L96" s="1" t="s">
        <v>685</v>
      </c>
      <c r="M96" s="1">
        <v>6629.55</v>
      </c>
      <c r="N96" s="1">
        <v>6620</v>
      </c>
      <c r="O96" s="1">
        <v>6625.53</v>
      </c>
      <c r="P96" s="1">
        <v>6625.53</v>
      </c>
      <c r="Q96" s="1">
        <v>6625.53</v>
      </c>
      <c r="R96" s="1">
        <v>6625.53</v>
      </c>
      <c r="S96" s="1">
        <v>6625.53</v>
      </c>
      <c r="T96" s="1">
        <v>6991.46</v>
      </c>
      <c r="U96" s="1">
        <v>6967.57</v>
      </c>
      <c r="V96" s="1">
        <v>6967.57</v>
      </c>
      <c r="W96" s="1">
        <v>6955.63</v>
      </c>
      <c r="X96" s="1">
        <v>6955.63</v>
      </c>
      <c r="Y96" s="1">
        <f t="shared" si="17"/>
        <v>81215.06</v>
      </c>
      <c r="Z96" s="1">
        <f t="shared" si="18"/>
        <v>291.25</v>
      </c>
      <c r="AA96" s="1">
        <v>582.5</v>
      </c>
      <c r="AC96" s="1">
        <f t="shared" si="19"/>
        <v>0</v>
      </c>
    </row>
    <row r="97" spans="1:30" x14ac:dyDescent="0.3">
      <c r="A97" s="1" t="s">
        <v>150</v>
      </c>
      <c r="B97" s="1" t="s">
        <v>151</v>
      </c>
      <c r="C97" s="1" t="s">
        <v>152</v>
      </c>
      <c r="D97" s="1" t="s">
        <v>239</v>
      </c>
      <c r="E97" s="1" t="s">
        <v>240</v>
      </c>
      <c r="F97" s="1" t="s">
        <v>86</v>
      </c>
      <c r="J97" s="1" t="e">
        <f>VLOOKUP(H97,[1]Sheet1!B:G,5,FALSE)</f>
        <v>#N/A</v>
      </c>
      <c r="K97" s="1" t="e">
        <f>VLOOKUP(H97,[1]Sheet1!B:G,6,FALSE)</f>
        <v>#N/A</v>
      </c>
      <c r="L97" s="1" t="s">
        <v>685</v>
      </c>
      <c r="M97" s="1">
        <v>4768.22</v>
      </c>
      <c r="N97" s="1">
        <v>4761</v>
      </c>
      <c r="O97" s="1">
        <v>4765.3599999999997</v>
      </c>
      <c r="P97" s="1">
        <v>4765.3599999999997</v>
      </c>
      <c r="Q97" s="1">
        <v>4765.3599999999997</v>
      </c>
      <c r="R97" s="1">
        <v>4765.3599999999997</v>
      </c>
      <c r="S97" s="1">
        <v>4765.3599999999997</v>
      </c>
      <c r="T97" s="1">
        <v>6831.02</v>
      </c>
      <c r="U97" s="1">
        <v>6811.2</v>
      </c>
      <c r="V97" s="1">
        <v>6811.2</v>
      </c>
      <c r="W97" s="1">
        <v>6801.28</v>
      </c>
      <c r="X97" s="1">
        <v>6801.28</v>
      </c>
      <c r="Y97" s="1">
        <f t="shared" si="17"/>
        <v>67411.990000000005</v>
      </c>
      <c r="Z97" s="1">
        <f t="shared" si="18"/>
        <v>241.75</v>
      </c>
      <c r="AA97" s="1">
        <v>483.5</v>
      </c>
      <c r="AC97" s="1">
        <f t="shared" si="19"/>
        <v>-9.9999999947613105E-3</v>
      </c>
    </row>
    <row r="98" spans="1:30" x14ac:dyDescent="0.3">
      <c r="A98" s="1" t="s">
        <v>150</v>
      </c>
      <c r="B98" s="1" t="s">
        <v>151</v>
      </c>
      <c r="C98" s="1" t="s">
        <v>152</v>
      </c>
      <c r="D98" s="1" t="s">
        <v>241</v>
      </c>
      <c r="E98" s="1" t="s">
        <v>242</v>
      </c>
      <c r="F98" s="1" t="s">
        <v>86</v>
      </c>
      <c r="J98" s="1" t="e">
        <f>VLOOKUP(H98,[1]Sheet1!B:G,5,FALSE)</f>
        <v>#N/A</v>
      </c>
      <c r="K98" s="1" t="e">
        <f>VLOOKUP(H98,[1]Sheet1!B:G,6,FALSE)</f>
        <v>#N/A</v>
      </c>
      <c r="L98" s="1" t="s">
        <v>685</v>
      </c>
      <c r="M98" s="1">
        <v>5135.8900000000003</v>
      </c>
      <c r="N98" s="1">
        <v>5128</v>
      </c>
      <c r="O98" s="1">
        <v>5132.82</v>
      </c>
      <c r="P98" s="1">
        <v>5132.82</v>
      </c>
      <c r="Q98" s="1">
        <v>5132.82</v>
      </c>
      <c r="R98" s="1">
        <v>5132.82</v>
      </c>
      <c r="S98" s="1">
        <v>5132.82</v>
      </c>
      <c r="T98" s="1">
        <v>5018.0600000000004</v>
      </c>
      <c r="U98" s="1">
        <v>5000.1499999999996</v>
      </c>
      <c r="V98" s="1">
        <v>5000.1499999999996</v>
      </c>
      <c r="W98" s="1">
        <v>4991.1899999999996</v>
      </c>
      <c r="X98" s="1">
        <v>4991.1899999999996</v>
      </c>
      <c r="Y98" s="1">
        <f t="shared" si="17"/>
        <v>60928.73</v>
      </c>
      <c r="Z98" s="1">
        <f t="shared" si="18"/>
        <v>218.5</v>
      </c>
      <c r="AA98" s="1">
        <v>437</v>
      </c>
      <c r="AC98" s="1">
        <f t="shared" si="19"/>
        <v>0</v>
      </c>
    </row>
    <row r="99" spans="1:30" x14ac:dyDescent="0.3">
      <c r="A99" s="1" t="s">
        <v>150</v>
      </c>
      <c r="B99" s="1" t="s">
        <v>151</v>
      </c>
      <c r="C99" s="1" t="s">
        <v>152</v>
      </c>
      <c r="D99" s="1" t="s">
        <v>243</v>
      </c>
      <c r="E99" s="1" t="s">
        <v>244</v>
      </c>
      <c r="F99" s="1" t="s">
        <v>86</v>
      </c>
      <c r="J99" s="1" t="e">
        <f>VLOOKUP(H99,[1]Sheet1!B:G,5,FALSE)</f>
        <v>#N/A</v>
      </c>
      <c r="K99" s="1" t="e">
        <f>VLOOKUP(H99,[1]Sheet1!B:G,6,FALSE)</f>
        <v>#N/A</v>
      </c>
      <c r="L99" s="1" t="s">
        <v>685</v>
      </c>
      <c r="M99" s="1">
        <v>3446.91</v>
      </c>
      <c r="N99" s="1">
        <v>3442</v>
      </c>
      <c r="O99" s="1">
        <v>3444.81</v>
      </c>
      <c r="P99" s="1">
        <v>3444.81</v>
      </c>
      <c r="Q99" s="1">
        <v>3444.81</v>
      </c>
      <c r="R99" s="1">
        <v>3444.81</v>
      </c>
      <c r="S99" s="1">
        <v>3444.81</v>
      </c>
      <c r="T99" s="1">
        <v>2521.9499999999998</v>
      </c>
      <c r="U99" s="1">
        <v>2511.17</v>
      </c>
      <c r="V99" s="1">
        <v>2511.17</v>
      </c>
      <c r="W99" s="1">
        <v>2505.77</v>
      </c>
      <c r="X99" s="1">
        <v>2505.77</v>
      </c>
      <c r="Y99" s="1">
        <f t="shared" si="17"/>
        <v>36668.78</v>
      </c>
      <c r="Z99" s="1">
        <f t="shared" si="18"/>
        <v>131.5</v>
      </c>
      <c r="AA99" s="1">
        <v>263</v>
      </c>
      <c r="AC99" s="1">
        <f t="shared" si="19"/>
        <v>-9.9999999947613105E-3</v>
      </c>
    </row>
    <row r="100" spans="1:30" x14ac:dyDescent="0.3">
      <c r="A100" s="1" t="s">
        <v>150</v>
      </c>
      <c r="B100" s="1" t="s">
        <v>151</v>
      </c>
      <c r="C100" s="1" t="s">
        <v>152</v>
      </c>
      <c r="D100" s="1" t="s">
        <v>245</v>
      </c>
      <c r="E100" s="1" t="s">
        <v>246</v>
      </c>
      <c r="F100" s="1" t="s">
        <v>86</v>
      </c>
      <c r="J100" s="1" t="e">
        <f>VLOOKUP(H100,[1]Sheet1!B:G,5,FALSE)</f>
        <v>#N/A</v>
      </c>
      <c r="K100" s="1" t="e">
        <f>VLOOKUP(H100,[1]Sheet1!B:G,6,FALSE)</f>
        <v>#N/A</v>
      </c>
      <c r="L100" s="1" t="s">
        <v>685</v>
      </c>
      <c r="M100" s="1">
        <v>3791.6</v>
      </c>
      <c r="N100" s="1">
        <v>3786</v>
      </c>
      <c r="O100" s="1">
        <v>3789.31</v>
      </c>
      <c r="P100" s="1">
        <v>3789.31</v>
      </c>
      <c r="Q100" s="1">
        <v>3789.31</v>
      </c>
      <c r="R100" s="1">
        <v>3789.31</v>
      </c>
      <c r="S100" s="1">
        <v>3789.31</v>
      </c>
      <c r="T100" s="1">
        <v>4608.8999999999996</v>
      </c>
      <c r="U100" s="1">
        <v>4594.3500000000004</v>
      </c>
      <c r="V100" s="1">
        <v>4594.3500000000004</v>
      </c>
      <c r="W100" s="1">
        <v>4587.07</v>
      </c>
      <c r="X100" s="1">
        <v>4587.07</v>
      </c>
      <c r="Y100" s="1">
        <f t="shared" si="17"/>
        <v>49495.88</v>
      </c>
      <c r="Z100" s="1">
        <f t="shared" si="18"/>
        <v>177.5</v>
      </c>
      <c r="AA100" s="1">
        <v>355</v>
      </c>
      <c r="AC100" s="1">
        <f t="shared" si="19"/>
        <v>-1.0000000002037268E-2</v>
      </c>
    </row>
    <row r="101" spans="1:30" x14ac:dyDescent="0.3">
      <c r="A101" s="1" t="s">
        <v>150</v>
      </c>
      <c r="B101" s="1" t="s">
        <v>151</v>
      </c>
      <c r="C101" s="1" t="s">
        <v>152</v>
      </c>
      <c r="D101" s="1" t="s">
        <v>247</v>
      </c>
      <c r="E101" s="1" t="s">
        <v>248</v>
      </c>
      <c r="F101" s="1" t="s">
        <v>86</v>
      </c>
      <c r="J101" s="1" t="e">
        <f>VLOOKUP(H101,[1]Sheet1!B:G,5,FALSE)</f>
        <v>#N/A</v>
      </c>
      <c r="K101" s="1" t="e">
        <f>VLOOKUP(H101,[1]Sheet1!B:G,6,FALSE)</f>
        <v>#N/A</v>
      </c>
      <c r="L101" s="1" t="s">
        <v>685</v>
      </c>
      <c r="M101" s="1">
        <v>4136.29</v>
      </c>
      <c r="N101" s="1">
        <v>4130</v>
      </c>
      <c r="O101" s="1">
        <v>4133.8100000000004</v>
      </c>
      <c r="P101" s="1">
        <v>4133.8100000000004</v>
      </c>
      <c r="Q101" s="1">
        <v>4133.8100000000004</v>
      </c>
      <c r="R101" s="1">
        <v>4133.8100000000004</v>
      </c>
      <c r="S101" s="1">
        <v>4133.8100000000004</v>
      </c>
      <c r="T101" s="1">
        <v>4182.51</v>
      </c>
      <c r="U101" s="1">
        <v>4167.88</v>
      </c>
      <c r="V101" s="1">
        <v>4167.88</v>
      </c>
      <c r="W101" s="1">
        <v>4160.5600000000004</v>
      </c>
      <c r="X101" s="1">
        <v>4160.5600000000004</v>
      </c>
      <c r="Y101" s="1">
        <f t="shared" si="17"/>
        <v>49774.73</v>
      </c>
      <c r="Z101" s="1">
        <f t="shared" si="18"/>
        <v>178.5</v>
      </c>
      <c r="AA101" s="1">
        <v>357</v>
      </c>
      <c r="AC101" s="1">
        <f t="shared" si="19"/>
        <v>0</v>
      </c>
    </row>
    <row r="102" spans="1:30" x14ac:dyDescent="0.3">
      <c r="A102" s="1" t="s">
        <v>150</v>
      </c>
      <c r="B102" s="1" t="s">
        <v>151</v>
      </c>
      <c r="C102" s="1" t="s">
        <v>152</v>
      </c>
      <c r="D102" s="1" t="s">
        <v>249</v>
      </c>
      <c r="E102" s="1" t="s">
        <v>250</v>
      </c>
      <c r="F102" s="1" t="s">
        <v>86</v>
      </c>
      <c r="J102" s="1" t="e">
        <f>VLOOKUP(H102,[1]Sheet1!B:G,5,FALSE)</f>
        <v>#N/A</v>
      </c>
      <c r="K102" s="1" t="e">
        <f>VLOOKUP(H102,[1]Sheet1!B:G,6,FALSE)</f>
        <v>#N/A</v>
      </c>
      <c r="L102" s="1" t="s">
        <v>685</v>
      </c>
      <c r="M102" s="1">
        <v>3102.21</v>
      </c>
      <c r="N102" s="1">
        <v>3098</v>
      </c>
      <c r="O102" s="1">
        <v>3100.31</v>
      </c>
      <c r="P102" s="1">
        <v>3100.31</v>
      </c>
      <c r="Q102" s="1">
        <v>3100.31</v>
      </c>
      <c r="R102" s="1">
        <v>3100.31</v>
      </c>
      <c r="S102" s="1">
        <v>3100.31</v>
      </c>
      <c r="T102" s="1">
        <v>2613.2199999999998</v>
      </c>
      <c r="U102" s="1">
        <v>2603.02</v>
      </c>
      <c r="V102" s="1">
        <v>2603.02</v>
      </c>
      <c r="W102" s="1">
        <v>2597.91</v>
      </c>
      <c r="X102" s="1">
        <v>2597.91</v>
      </c>
      <c r="Y102" s="1">
        <f t="shared" si="17"/>
        <v>34716.83</v>
      </c>
      <c r="Z102" s="1">
        <f t="shared" si="18"/>
        <v>124.5</v>
      </c>
      <c r="AA102" s="1">
        <v>249</v>
      </c>
      <c r="AC102" s="1">
        <f t="shared" si="19"/>
        <v>-1.0000000002037268E-2</v>
      </c>
    </row>
    <row r="103" spans="1:30" x14ac:dyDescent="0.3">
      <c r="A103" s="1" t="s">
        <v>150</v>
      </c>
      <c r="B103" s="1" t="s">
        <v>151</v>
      </c>
      <c r="C103" s="1" t="s">
        <v>152</v>
      </c>
      <c r="D103" s="1" t="s">
        <v>251</v>
      </c>
      <c r="E103" s="1" t="s">
        <v>252</v>
      </c>
      <c r="F103" s="1" t="s">
        <v>86</v>
      </c>
      <c r="J103" s="1" t="e">
        <f>VLOOKUP(H103,[1]Sheet1!B:G,5,FALSE)</f>
        <v>#N/A</v>
      </c>
      <c r="K103" s="1" t="e">
        <f>VLOOKUP(H103,[1]Sheet1!B:G,6,FALSE)</f>
        <v>#N/A</v>
      </c>
      <c r="L103" s="1" t="s">
        <v>685</v>
      </c>
      <c r="M103" s="1">
        <v>3791.6</v>
      </c>
      <c r="N103" s="1">
        <v>3786</v>
      </c>
      <c r="O103" s="1">
        <v>3789.31</v>
      </c>
      <c r="P103" s="1">
        <v>3789.31</v>
      </c>
      <c r="Q103" s="1">
        <v>3789.31</v>
      </c>
      <c r="R103" s="1">
        <v>3789.31</v>
      </c>
      <c r="S103" s="1">
        <v>3789.31</v>
      </c>
      <c r="T103" s="1">
        <v>2570.3000000000002</v>
      </c>
      <c r="U103" s="1">
        <v>2558.7399999999998</v>
      </c>
      <c r="V103" s="1">
        <v>2558.7399999999998</v>
      </c>
      <c r="W103" s="1">
        <v>2552.96</v>
      </c>
      <c r="X103" s="1">
        <v>2552.96</v>
      </c>
      <c r="Y103" s="1">
        <f t="shared" si="17"/>
        <v>39317.85</v>
      </c>
      <c r="Z103" s="1">
        <f t="shared" si="18"/>
        <v>141</v>
      </c>
      <c r="AA103" s="1">
        <v>282</v>
      </c>
      <c r="AC103" s="1">
        <f t="shared" si="19"/>
        <v>0</v>
      </c>
    </row>
    <row r="104" spans="1:30" x14ac:dyDescent="0.3">
      <c r="A104" s="1" t="s">
        <v>150</v>
      </c>
      <c r="B104" s="1" t="s">
        <v>151</v>
      </c>
      <c r="C104" s="1" t="s">
        <v>152</v>
      </c>
      <c r="D104" s="1" t="s">
        <v>253</v>
      </c>
      <c r="E104" s="1" t="s">
        <v>254</v>
      </c>
      <c r="F104" s="1" t="s">
        <v>86</v>
      </c>
      <c r="J104" s="1" t="e">
        <f>VLOOKUP(H104,[1]Sheet1!B:G,5,FALSE)</f>
        <v>#N/A</v>
      </c>
      <c r="K104" s="1" t="e">
        <f>VLOOKUP(H104,[1]Sheet1!B:G,6,FALSE)</f>
        <v>#N/A</v>
      </c>
      <c r="L104" s="1" t="s">
        <v>685</v>
      </c>
      <c r="M104" s="1">
        <v>3102.21</v>
      </c>
      <c r="N104" s="1">
        <v>3098</v>
      </c>
      <c r="O104" s="1">
        <v>3100.31</v>
      </c>
      <c r="P104" s="1">
        <v>3100.31</v>
      </c>
      <c r="Q104" s="1">
        <v>3100.31</v>
      </c>
      <c r="R104" s="1">
        <v>3100.31</v>
      </c>
      <c r="S104" s="1">
        <v>3100.31</v>
      </c>
      <c r="T104" s="1">
        <v>2417.7399999999998</v>
      </c>
      <c r="U104" s="1">
        <v>2407.8200000000002</v>
      </c>
      <c r="V104" s="1">
        <v>2407.8200000000002</v>
      </c>
      <c r="W104" s="1">
        <v>2402.86</v>
      </c>
      <c r="X104" s="1">
        <v>2402.86</v>
      </c>
      <c r="Y104" s="1">
        <f t="shared" si="17"/>
        <v>33740.85</v>
      </c>
      <c r="Z104" s="1">
        <f t="shared" si="18"/>
        <v>121</v>
      </c>
      <c r="AA104" s="1">
        <v>242</v>
      </c>
      <c r="AC104" s="1">
        <f t="shared" si="19"/>
        <v>-1.0000000002037268E-2</v>
      </c>
    </row>
    <row r="105" spans="1:30" x14ac:dyDescent="0.3">
      <c r="A105" s="1" t="s">
        <v>150</v>
      </c>
      <c r="B105" s="1" t="s">
        <v>151</v>
      </c>
      <c r="C105" s="1" t="s">
        <v>152</v>
      </c>
      <c r="D105" s="1" t="s">
        <v>255</v>
      </c>
      <c r="E105" s="1" t="s">
        <v>256</v>
      </c>
      <c r="F105" s="1" t="s">
        <v>86</v>
      </c>
      <c r="J105" s="1" t="e">
        <f>VLOOKUP(H105,[1]Sheet1!B:G,5,FALSE)</f>
        <v>#N/A</v>
      </c>
      <c r="K105" s="1" t="e">
        <f>VLOOKUP(H105,[1]Sheet1!B:G,6,FALSE)</f>
        <v>#N/A</v>
      </c>
      <c r="L105" s="1" t="s">
        <v>685</v>
      </c>
      <c r="M105" s="1">
        <v>5744.84</v>
      </c>
      <c r="N105" s="1">
        <v>5736</v>
      </c>
      <c r="O105" s="1">
        <v>5741.42</v>
      </c>
      <c r="P105" s="1">
        <v>5741.42</v>
      </c>
      <c r="Q105" s="1">
        <v>5741.42</v>
      </c>
      <c r="R105" s="1">
        <v>5741.42</v>
      </c>
      <c r="S105" s="1">
        <v>5741.42</v>
      </c>
      <c r="T105" s="1">
        <v>6260.52</v>
      </c>
      <c r="U105" s="1">
        <v>6239.53</v>
      </c>
      <c r="V105" s="1">
        <v>6239.53</v>
      </c>
      <c r="W105" s="1">
        <v>6229.04</v>
      </c>
      <c r="X105" s="1">
        <v>6229.04</v>
      </c>
      <c r="Y105" s="1">
        <f t="shared" si="17"/>
        <v>71385.600000000006</v>
      </c>
      <c r="Z105" s="1">
        <f t="shared" si="18"/>
        <v>256</v>
      </c>
      <c r="AA105" s="1">
        <v>512</v>
      </c>
      <c r="AC105" s="1">
        <f t="shared" si="19"/>
        <v>0</v>
      </c>
    </row>
    <row r="106" spans="1:30" x14ac:dyDescent="0.3">
      <c r="A106" s="1" t="s">
        <v>150</v>
      </c>
      <c r="B106" s="1" t="s">
        <v>151</v>
      </c>
      <c r="C106" s="1" t="s">
        <v>152</v>
      </c>
      <c r="D106" s="1" t="s">
        <v>257</v>
      </c>
      <c r="E106" s="1" t="s">
        <v>258</v>
      </c>
      <c r="F106" s="1" t="s">
        <v>86</v>
      </c>
      <c r="J106" s="1" t="e">
        <f>VLOOKUP(H106,[1]Sheet1!B:G,5,FALSE)</f>
        <v>#N/A</v>
      </c>
      <c r="K106" s="1" t="e">
        <f>VLOOKUP(H106,[1]Sheet1!B:G,6,FALSE)</f>
        <v>#N/A</v>
      </c>
      <c r="L106" s="1" t="s">
        <v>685</v>
      </c>
      <c r="M106" s="1">
        <v>5744.84</v>
      </c>
      <c r="N106" s="1">
        <v>5736</v>
      </c>
      <c r="O106" s="1">
        <v>5741.42</v>
      </c>
      <c r="P106" s="1">
        <v>5741.42</v>
      </c>
      <c r="Q106" s="1">
        <v>5741.42</v>
      </c>
      <c r="R106" s="1">
        <v>5741.42</v>
      </c>
      <c r="S106" s="1">
        <v>5741.42</v>
      </c>
      <c r="T106" s="1">
        <v>5478.6</v>
      </c>
      <c r="U106" s="1">
        <v>5458.75</v>
      </c>
      <c r="V106" s="1">
        <v>5458.75</v>
      </c>
      <c r="W106" s="1">
        <v>5448.83</v>
      </c>
      <c r="X106" s="1">
        <v>5448.83</v>
      </c>
      <c r="Y106" s="1">
        <f t="shared" si="17"/>
        <v>67481.7</v>
      </c>
      <c r="Z106" s="1">
        <f t="shared" si="18"/>
        <v>242</v>
      </c>
      <c r="AA106" s="1">
        <v>484</v>
      </c>
      <c r="AC106" s="1">
        <f t="shared" si="19"/>
        <v>0</v>
      </c>
    </row>
    <row r="107" spans="1:30" x14ac:dyDescent="0.3">
      <c r="A107" s="1" t="s">
        <v>150</v>
      </c>
      <c r="B107" s="1" t="s">
        <v>151</v>
      </c>
      <c r="C107" s="1" t="s">
        <v>152</v>
      </c>
      <c r="D107" s="1" t="s">
        <v>259</v>
      </c>
      <c r="E107" s="1" t="s">
        <v>260</v>
      </c>
      <c r="F107" s="1" t="s">
        <v>86</v>
      </c>
      <c r="J107" s="1" t="e">
        <f>VLOOKUP(H107,[1]Sheet1!B:G,5,FALSE)</f>
        <v>#N/A</v>
      </c>
      <c r="K107" s="1" t="e">
        <f>VLOOKUP(H107,[1]Sheet1!B:G,6,FALSE)</f>
        <v>#N/A</v>
      </c>
      <c r="L107" s="1" t="s">
        <v>685</v>
      </c>
      <c r="M107" s="1">
        <v>5744.84</v>
      </c>
      <c r="N107" s="1">
        <v>5736</v>
      </c>
      <c r="O107" s="1">
        <v>5741.42</v>
      </c>
      <c r="P107" s="1">
        <v>5741.42</v>
      </c>
      <c r="Q107" s="1">
        <v>5741.42</v>
      </c>
      <c r="R107" s="1">
        <v>5741.42</v>
      </c>
      <c r="S107" s="1">
        <v>5741.42</v>
      </c>
      <c r="T107" s="1">
        <v>5366.89</v>
      </c>
      <c r="U107" s="1">
        <v>5347.21</v>
      </c>
      <c r="V107" s="1">
        <v>5347.21</v>
      </c>
      <c r="W107" s="1">
        <v>5337.38</v>
      </c>
      <c r="X107" s="1">
        <v>5337.38</v>
      </c>
      <c r="Y107" s="1">
        <f t="shared" si="17"/>
        <v>66924</v>
      </c>
      <c r="Z107" s="1">
        <f t="shared" si="18"/>
        <v>240</v>
      </c>
      <c r="AA107" s="1">
        <v>480</v>
      </c>
      <c r="AC107" s="1">
        <f t="shared" si="19"/>
        <v>-9.9999999947613105E-3</v>
      </c>
    </row>
    <row r="108" spans="1:30" x14ac:dyDescent="0.3">
      <c r="A108" s="1" t="s">
        <v>150</v>
      </c>
      <c r="B108" s="1" t="s">
        <v>151</v>
      </c>
      <c r="C108" s="1" t="s">
        <v>152</v>
      </c>
      <c r="D108" s="1" t="s">
        <v>261</v>
      </c>
      <c r="E108" s="1" t="s">
        <v>262</v>
      </c>
      <c r="F108" s="1" t="s">
        <v>86</v>
      </c>
      <c r="J108" s="1" t="e">
        <f>VLOOKUP(H108,[1]Sheet1!B:G,5,FALSE)</f>
        <v>#N/A</v>
      </c>
      <c r="K108" s="1" t="e">
        <f>VLOOKUP(H108,[1]Sheet1!B:G,6,FALSE)</f>
        <v>#N/A</v>
      </c>
      <c r="L108" s="1" t="s">
        <v>685</v>
      </c>
      <c r="M108" s="1">
        <v>3102.21</v>
      </c>
      <c r="N108" s="1">
        <v>3098</v>
      </c>
      <c r="O108" s="1">
        <v>3100.31</v>
      </c>
      <c r="P108" s="1">
        <v>3100.31</v>
      </c>
      <c r="Q108" s="1">
        <v>3100.31</v>
      </c>
      <c r="R108" s="1">
        <v>3100.31</v>
      </c>
      <c r="S108" s="1">
        <v>3100.31</v>
      </c>
      <c r="T108" s="1">
        <v>2697</v>
      </c>
      <c r="U108" s="1">
        <v>2686.67</v>
      </c>
      <c r="V108" s="1">
        <v>2686.67</v>
      </c>
      <c r="W108" s="1">
        <v>2681.5</v>
      </c>
      <c r="X108" s="1">
        <v>2681.5</v>
      </c>
      <c r="Y108" s="1">
        <f t="shared" si="17"/>
        <v>35135.1</v>
      </c>
      <c r="Z108" s="1">
        <f t="shared" si="18"/>
        <v>126</v>
      </c>
      <c r="AA108" s="1">
        <v>252</v>
      </c>
      <c r="AC108" s="1">
        <f t="shared" si="19"/>
        <v>0</v>
      </c>
    </row>
    <row r="109" spans="1:30" x14ac:dyDescent="0.3">
      <c r="A109" s="1" t="s">
        <v>150</v>
      </c>
      <c r="B109" s="1" t="s">
        <v>151</v>
      </c>
      <c r="C109" s="1" t="s">
        <v>152</v>
      </c>
      <c r="D109" s="1" t="s">
        <v>263</v>
      </c>
      <c r="E109" s="1" t="s">
        <v>264</v>
      </c>
      <c r="F109" s="1" t="s">
        <v>86</v>
      </c>
      <c r="J109" s="1" t="e">
        <f>VLOOKUP(H109,[1]Sheet1!B:G,5,FALSE)</f>
        <v>#N/A</v>
      </c>
      <c r="K109" s="1" t="e">
        <f>VLOOKUP(H109,[1]Sheet1!B:G,6,FALSE)</f>
        <v>#N/A</v>
      </c>
      <c r="L109" s="1" t="s">
        <v>685</v>
      </c>
      <c r="M109" s="1">
        <v>3791.6</v>
      </c>
      <c r="N109" s="1">
        <v>3786</v>
      </c>
      <c r="O109" s="1">
        <v>3789.31</v>
      </c>
      <c r="P109" s="1">
        <v>3789.31</v>
      </c>
      <c r="Q109" s="1">
        <v>3789.31</v>
      </c>
      <c r="R109" s="1">
        <v>3789.31</v>
      </c>
      <c r="S109" s="1">
        <v>3789.31</v>
      </c>
      <c r="T109" s="1">
        <v>3994.53</v>
      </c>
      <c r="U109" s="1">
        <v>3980.88</v>
      </c>
      <c r="V109" s="1">
        <v>3980.88</v>
      </c>
      <c r="W109" s="1">
        <v>3974.05</v>
      </c>
      <c r="X109" s="1">
        <v>3974.05</v>
      </c>
      <c r="Y109" s="1">
        <f t="shared" si="17"/>
        <v>46428.53</v>
      </c>
      <c r="Z109" s="1">
        <f t="shared" si="18"/>
        <v>166.5</v>
      </c>
      <c r="AA109" s="1">
        <v>333</v>
      </c>
      <c r="AC109" s="1">
        <f t="shared" si="19"/>
        <v>-1.0000000002037268E-2</v>
      </c>
    </row>
    <row r="110" spans="1:30" x14ac:dyDescent="0.3">
      <c r="A110" s="1" t="s">
        <v>150</v>
      </c>
      <c r="B110" s="1" t="s">
        <v>151</v>
      </c>
      <c r="C110" s="1" t="s">
        <v>152</v>
      </c>
      <c r="D110" s="12" t="s">
        <v>265</v>
      </c>
      <c r="E110" s="1" t="s">
        <v>266</v>
      </c>
      <c r="F110" s="1" t="s">
        <v>31</v>
      </c>
      <c r="J110" s="1" t="e">
        <f>VLOOKUP(H110,[1]Sheet1!B:G,5,FALSE)</f>
        <v>#N/A</v>
      </c>
      <c r="K110" s="1" t="e">
        <f>VLOOKUP(H110,[1]Sheet1!B:G,6,FALSE)</f>
        <v>#N/A</v>
      </c>
      <c r="L110" s="1" t="s">
        <v>685</v>
      </c>
      <c r="M110" s="1">
        <v>4940.5600000000004</v>
      </c>
      <c r="N110" s="1">
        <v>4933</v>
      </c>
      <c r="O110" s="1">
        <v>4937.6099999999997</v>
      </c>
      <c r="P110" s="1">
        <v>4937.6099999999997</v>
      </c>
      <c r="Q110" s="1">
        <v>4937.6099999999997</v>
      </c>
      <c r="R110" s="1">
        <v>4937.6099999999997</v>
      </c>
      <c r="S110" s="1">
        <v>4937.6099999999997</v>
      </c>
      <c r="T110" s="1">
        <v>906.96</v>
      </c>
      <c r="U110" s="1">
        <v>895.48</v>
      </c>
      <c r="V110" s="1">
        <v>895.48</v>
      </c>
      <c r="W110" s="1">
        <v>889.73</v>
      </c>
      <c r="X110" s="1">
        <v>889.73</v>
      </c>
      <c r="Y110" s="1">
        <f t="shared" si="17"/>
        <v>39039</v>
      </c>
      <c r="Z110" s="1">
        <f t="shared" si="18"/>
        <v>140</v>
      </c>
      <c r="AA110" s="1">
        <v>140</v>
      </c>
      <c r="AC110" s="1">
        <f t="shared" si="19"/>
        <v>9.9999999874853529E-3</v>
      </c>
      <c r="AD110" s="1" t="s">
        <v>267</v>
      </c>
    </row>
    <row r="111" spans="1:30" x14ac:dyDescent="0.3">
      <c r="A111" s="1" t="s">
        <v>150</v>
      </c>
      <c r="B111" s="1" t="s">
        <v>151</v>
      </c>
      <c r="C111" s="1" t="s">
        <v>152</v>
      </c>
      <c r="D111" s="12" t="s">
        <v>268</v>
      </c>
      <c r="E111" s="1" t="s">
        <v>269</v>
      </c>
      <c r="F111" s="1" t="s">
        <v>31</v>
      </c>
      <c r="J111" s="1" t="e">
        <f>VLOOKUP(H111,[1]Sheet1!B:G,5,FALSE)</f>
        <v>#N/A</v>
      </c>
      <c r="K111" s="1" t="e">
        <f>VLOOKUP(H111,[1]Sheet1!B:G,6,FALSE)</f>
        <v>#N/A</v>
      </c>
      <c r="L111" s="1" t="s">
        <v>685</v>
      </c>
      <c r="M111" s="1">
        <v>2297.94</v>
      </c>
      <c r="N111" s="1">
        <v>2295</v>
      </c>
      <c r="O111" s="1">
        <v>2296.5100000000002</v>
      </c>
      <c r="P111" s="1">
        <v>2296.5100000000002</v>
      </c>
      <c r="Q111" s="1">
        <v>2296.5100000000002</v>
      </c>
      <c r="R111" s="1">
        <v>2296.5100000000002</v>
      </c>
      <c r="S111" s="1">
        <v>2296.5100000000002</v>
      </c>
      <c r="T111" s="1">
        <v>1253.06</v>
      </c>
      <c r="U111" s="1">
        <v>1246.5</v>
      </c>
      <c r="V111" s="1">
        <v>1246.5</v>
      </c>
      <c r="W111" s="1">
        <v>1243.23</v>
      </c>
      <c r="X111" s="1">
        <v>1243.23</v>
      </c>
      <c r="Y111" s="1">
        <f t="shared" si="17"/>
        <v>22308</v>
      </c>
      <c r="Z111" s="1">
        <f t="shared" si="18"/>
        <v>80</v>
      </c>
      <c r="AA111" s="1">
        <v>80</v>
      </c>
      <c r="AC111" s="1">
        <f t="shared" si="19"/>
        <v>-1.0000000002037268E-2</v>
      </c>
      <c r="AD111" s="1" t="s">
        <v>267</v>
      </c>
    </row>
    <row r="112" spans="1:30" x14ac:dyDescent="0.3">
      <c r="A112" s="1" t="s">
        <v>150</v>
      </c>
      <c r="B112" s="1" t="s">
        <v>151</v>
      </c>
      <c r="C112" s="1" t="s">
        <v>152</v>
      </c>
      <c r="D112" s="1" t="s">
        <v>270</v>
      </c>
      <c r="E112" s="1" t="s">
        <v>271</v>
      </c>
      <c r="F112" s="1" t="s">
        <v>86</v>
      </c>
      <c r="J112" s="1" t="e">
        <f>VLOOKUP(H112,[1]Sheet1!B:G,5,FALSE)</f>
        <v>#N/A</v>
      </c>
      <c r="K112" s="1" t="e">
        <f>VLOOKUP(H112,[1]Sheet1!B:G,6,FALSE)</f>
        <v>#N/A</v>
      </c>
      <c r="L112" s="1" t="s">
        <v>685</v>
      </c>
      <c r="M112" s="1">
        <v>3741.04</v>
      </c>
      <c r="N112" s="1">
        <v>3736</v>
      </c>
      <c r="O112" s="1">
        <v>3738.74</v>
      </c>
      <c r="P112" s="1">
        <v>3738.74</v>
      </c>
      <c r="Q112" s="1">
        <v>3738.74</v>
      </c>
      <c r="R112" s="1">
        <v>3738.74</v>
      </c>
      <c r="S112" s="1">
        <v>3738.74</v>
      </c>
      <c r="T112" s="1">
        <v>3981.43</v>
      </c>
      <c r="U112" s="1">
        <v>3967.9</v>
      </c>
      <c r="V112" s="1">
        <v>3967.9</v>
      </c>
      <c r="W112" s="1">
        <v>3961.14</v>
      </c>
      <c r="X112" s="1">
        <v>3961.14</v>
      </c>
      <c r="Y112" s="1">
        <f t="shared" si="17"/>
        <v>46010.25</v>
      </c>
      <c r="Z112" s="1">
        <f t="shared" si="18"/>
        <v>165</v>
      </c>
      <c r="AA112" s="1">
        <v>330</v>
      </c>
      <c r="AC112" s="1">
        <f t="shared" si="19"/>
        <v>0</v>
      </c>
    </row>
    <row r="113" spans="1:30" x14ac:dyDescent="0.3">
      <c r="A113" s="1" t="s">
        <v>150</v>
      </c>
      <c r="B113" s="1" t="s">
        <v>151</v>
      </c>
      <c r="C113" s="1" t="s">
        <v>152</v>
      </c>
      <c r="D113" s="1" t="s">
        <v>272</v>
      </c>
      <c r="E113" s="1" t="s">
        <v>273</v>
      </c>
      <c r="F113" s="1" t="s">
        <v>86</v>
      </c>
      <c r="J113" s="1" t="e">
        <f>VLOOKUP(H113,[1]Sheet1!B:G,5,FALSE)</f>
        <v>#N/A</v>
      </c>
      <c r="K113" s="1" t="e">
        <f>VLOOKUP(H113,[1]Sheet1!B:G,6,FALSE)</f>
        <v>#N/A</v>
      </c>
      <c r="L113" s="1" t="s">
        <v>685</v>
      </c>
      <c r="M113" s="1">
        <v>3309.03</v>
      </c>
      <c r="N113" s="1">
        <v>3304</v>
      </c>
      <c r="O113" s="1">
        <v>3307.05</v>
      </c>
      <c r="P113" s="1">
        <v>3307.05</v>
      </c>
      <c r="Q113" s="1">
        <v>3307.05</v>
      </c>
      <c r="R113" s="1">
        <v>3307.05</v>
      </c>
      <c r="S113" s="1">
        <v>3307.05</v>
      </c>
      <c r="T113" s="1">
        <v>4558</v>
      </c>
      <c r="U113" s="1">
        <v>4544.51</v>
      </c>
      <c r="V113" s="1">
        <v>4544.51</v>
      </c>
      <c r="W113" s="1">
        <v>4537.7700000000004</v>
      </c>
      <c r="X113" s="1">
        <v>4537.7700000000004</v>
      </c>
      <c r="Y113" s="1">
        <f t="shared" si="17"/>
        <v>45870.83</v>
      </c>
      <c r="Z113" s="1">
        <f t="shared" si="18"/>
        <v>164.5</v>
      </c>
      <c r="AA113" s="1">
        <v>329</v>
      </c>
      <c r="AC113" s="1">
        <f t="shared" si="19"/>
        <v>-1.0000000009313226E-2</v>
      </c>
    </row>
    <row r="114" spans="1:30" x14ac:dyDescent="0.3">
      <c r="A114" s="1" t="s">
        <v>150</v>
      </c>
      <c r="B114" s="1" t="s">
        <v>151</v>
      </c>
      <c r="C114" s="1" t="s">
        <v>152</v>
      </c>
      <c r="D114" s="12" t="s">
        <v>274</v>
      </c>
      <c r="E114" s="1" t="s">
        <v>275</v>
      </c>
      <c r="F114" s="1" t="s">
        <v>31</v>
      </c>
      <c r="J114" s="1" t="e">
        <f>VLOOKUP(H114,[1]Sheet1!B:G,5,FALSE)</f>
        <v>#N/A</v>
      </c>
      <c r="K114" s="1" t="e">
        <f>VLOOKUP(H114,[1]Sheet1!B:G,6,FALSE)</f>
        <v>#N/A</v>
      </c>
      <c r="L114" s="1" t="s">
        <v>685</v>
      </c>
      <c r="M114" s="1">
        <v>6365.28</v>
      </c>
      <c r="N114" s="1">
        <v>3277</v>
      </c>
      <c r="O114" s="1">
        <v>3279.7</v>
      </c>
      <c r="P114" s="1">
        <v>3279.7</v>
      </c>
      <c r="Q114" s="1">
        <v>3279.7</v>
      </c>
      <c r="R114" s="1">
        <v>3279.7</v>
      </c>
      <c r="S114" s="1">
        <v>3279.7</v>
      </c>
      <c r="T114" s="1">
        <v>4733.5</v>
      </c>
      <c r="U114" s="1">
        <v>4718.91</v>
      </c>
      <c r="V114" s="1">
        <v>4718.91</v>
      </c>
      <c r="W114" s="1">
        <v>4711.6000000000004</v>
      </c>
      <c r="X114" s="1">
        <v>4711.6000000000004</v>
      </c>
      <c r="Y114" s="1">
        <f t="shared" si="17"/>
        <v>49635.3</v>
      </c>
      <c r="Z114" s="1">
        <f t="shared" si="18"/>
        <v>178</v>
      </c>
      <c r="AA114" s="1">
        <v>178</v>
      </c>
      <c r="AC114" s="1">
        <f t="shared" si="19"/>
        <v>0</v>
      </c>
      <c r="AD114" s="1" t="s">
        <v>155</v>
      </c>
    </row>
    <row r="115" spans="1:30" s="9" customFormat="1" ht="15.6" x14ac:dyDescent="0.3">
      <c r="A115" s="9" t="s">
        <v>39</v>
      </c>
      <c r="B115" s="9" t="s">
        <v>151</v>
      </c>
      <c r="C115" s="9" t="s">
        <v>152</v>
      </c>
      <c r="E115" s="9" t="s">
        <v>40</v>
      </c>
      <c r="G115" s="9" t="s">
        <v>150</v>
      </c>
      <c r="H115" s="10" t="str">
        <f>B115</f>
        <v>0880</v>
      </c>
      <c r="I115" s="9" t="s">
        <v>276</v>
      </c>
      <c r="J115" s="9" t="str">
        <f>VLOOKUP(H115,[1]Sheet1!B:G,5,FALSE)</f>
        <v>VC00000000014308</v>
      </c>
      <c r="K115" s="9" t="str">
        <f>VLOOKUP(H115,[1]Sheet1!B:G,6,FALSE)</f>
        <v>CN004</v>
      </c>
      <c r="L115" s="9" t="s">
        <v>685</v>
      </c>
      <c r="M115" s="9">
        <v>281345.60000000009</v>
      </c>
      <c r="N115" s="9">
        <v>261921.2</v>
      </c>
      <c r="O115" s="9">
        <v>265715.43000000005</v>
      </c>
      <c r="P115" s="9">
        <v>265715.43000000005</v>
      </c>
      <c r="Q115" s="9">
        <v>265715.43000000005</v>
      </c>
      <c r="R115" s="9">
        <v>265715.43000000005</v>
      </c>
      <c r="S115" s="9">
        <v>265715.43000000005</v>
      </c>
      <c r="T115" s="9">
        <v>273832.87</v>
      </c>
      <c r="U115" s="9">
        <v>281288.90000000002</v>
      </c>
      <c r="V115" s="9">
        <v>281288.90000000002</v>
      </c>
      <c r="W115" s="9">
        <v>280817.48</v>
      </c>
      <c r="X115" s="9">
        <v>280817.48</v>
      </c>
      <c r="Y115" s="9">
        <f t="shared" ref="Y115" si="20">SUM(M115:X115)</f>
        <v>3269889.5800000005</v>
      </c>
      <c r="Z115" s="11">
        <f>SUM(Z53:Z114)</f>
        <v>11726</v>
      </c>
      <c r="AA115" s="11">
        <f>SUM(AA53:AA114)</f>
        <v>20873</v>
      </c>
      <c r="AC115" s="9">
        <f t="shared" si="19"/>
        <v>0</v>
      </c>
      <c r="AD115" s="9" t="s">
        <v>42</v>
      </c>
    </row>
    <row r="116" spans="1:30" x14ac:dyDescent="0.3">
      <c r="A116" s="1" t="s">
        <v>277</v>
      </c>
      <c r="B116" s="1" t="s">
        <v>278</v>
      </c>
      <c r="C116" s="1" t="s">
        <v>279</v>
      </c>
      <c r="D116" s="1" t="s">
        <v>280</v>
      </c>
      <c r="E116" s="1" t="s">
        <v>281</v>
      </c>
      <c r="F116" s="1" t="s">
        <v>31</v>
      </c>
      <c r="J116" s="1" t="e">
        <f>VLOOKUP(H116,[1]Sheet1!B:G,5,FALSE)</f>
        <v>#N/A</v>
      </c>
      <c r="K116" s="1" t="e">
        <f>VLOOKUP(H116,[1]Sheet1!B:G,6,FALSE)</f>
        <v>#N/A</v>
      </c>
      <c r="L116" s="1" t="s">
        <v>685</v>
      </c>
      <c r="M116" s="1">
        <v>14477</v>
      </c>
      <c r="N116" s="1">
        <v>14456</v>
      </c>
      <c r="O116" s="1">
        <v>14468.24</v>
      </c>
      <c r="P116" s="1">
        <v>14468.24</v>
      </c>
      <c r="Q116" s="1">
        <v>14468.24</v>
      </c>
      <c r="R116" s="1">
        <v>14468.24</v>
      </c>
      <c r="S116" s="1">
        <v>14468.24</v>
      </c>
      <c r="T116" s="1">
        <v>16691.259999999998</v>
      </c>
      <c r="U116" s="1">
        <v>16637.02</v>
      </c>
      <c r="V116" s="1">
        <v>16637.02</v>
      </c>
      <c r="W116" s="1">
        <v>16609.89</v>
      </c>
      <c r="X116" s="1">
        <v>16609.89</v>
      </c>
      <c r="Y116" s="1">
        <f t="shared" ref="Y116:Y132" si="21">IF(F116="NO",ROUND($AA116*Z$294,2),ROUND($AA116/2*Z$294,2))</f>
        <v>184459.28</v>
      </c>
      <c r="Z116" s="1">
        <f t="shared" ref="Z116:Z132" si="22">IF(F116="NO",AA116,AA116/2)</f>
        <v>661.5</v>
      </c>
      <c r="AA116" s="1">
        <v>661.5</v>
      </c>
      <c r="AC116" s="1">
        <f t="shared" si="19"/>
        <v>0</v>
      </c>
    </row>
    <row r="117" spans="1:30" x14ac:dyDescent="0.3">
      <c r="A117" s="1" t="s">
        <v>277</v>
      </c>
      <c r="B117" s="1" t="s">
        <v>278</v>
      </c>
      <c r="C117" s="1" t="s">
        <v>279</v>
      </c>
      <c r="D117" s="1" t="s">
        <v>282</v>
      </c>
      <c r="E117" s="1" t="s">
        <v>283</v>
      </c>
      <c r="F117" s="1" t="s">
        <v>31</v>
      </c>
      <c r="J117" s="1" t="e">
        <f>VLOOKUP(H117,[1]Sheet1!B:G,5,FALSE)</f>
        <v>#N/A</v>
      </c>
      <c r="K117" s="1" t="e">
        <f>VLOOKUP(H117,[1]Sheet1!B:G,6,FALSE)</f>
        <v>#N/A</v>
      </c>
      <c r="L117" s="1" t="s">
        <v>685</v>
      </c>
      <c r="M117" s="1">
        <v>57678.21</v>
      </c>
      <c r="N117" s="1">
        <v>57593</v>
      </c>
      <c r="O117" s="1">
        <v>57643.46</v>
      </c>
      <c r="P117" s="1">
        <v>57643.46</v>
      </c>
      <c r="Q117" s="1">
        <v>57643.46</v>
      </c>
      <c r="R117" s="1">
        <v>57643.46</v>
      </c>
      <c r="S117" s="1">
        <v>57643.46</v>
      </c>
      <c r="T117" s="1">
        <v>60747.49</v>
      </c>
      <c r="U117" s="1">
        <v>60539.83</v>
      </c>
      <c r="V117" s="1">
        <v>60539.83</v>
      </c>
      <c r="W117" s="1">
        <v>60435.99</v>
      </c>
      <c r="X117" s="1">
        <v>60435.99</v>
      </c>
      <c r="Y117" s="1">
        <f t="shared" si="21"/>
        <v>706187.63</v>
      </c>
      <c r="Z117" s="1">
        <f t="shared" si="22"/>
        <v>2532.5</v>
      </c>
      <c r="AA117" s="1">
        <v>2532.5</v>
      </c>
      <c r="AC117" s="1">
        <f t="shared" si="19"/>
        <v>-9.9999998928979039E-3</v>
      </c>
    </row>
    <row r="118" spans="1:30" x14ac:dyDescent="0.3">
      <c r="A118" s="1" t="s">
        <v>277</v>
      </c>
      <c r="B118" s="1" t="s">
        <v>278</v>
      </c>
      <c r="C118" s="1" t="s">
        <v>279</v>
      </c>
      <c r="D118" s="1" t="s">
        <v>284</v>
      </c>
      <c r="E118" s="1" t="s">
        <v>285</v>
      </c>
      <c r="F118" s="1" t="s">
        <v>31</v>
      </c>
      <c r="J118" s="1" t="e">
        <f>VLOOKUP(H118,[1]Sheet1!B:G,5,FALSE)</f>
        <v>#N/A</v>
      </c>
      <c r="K118" s="1" t="e">
        <f>VLOOKUP(H118,[1]Sheet1!B:G,6,FALSE)</f>
        <v>#N/A</v>
      </c>
      <c r="L118" s="1" t="s">
        <v>685</v>
      </c>
      <c r="M118" s="1">
        <v>13787.62</v>
      </c>
      <c r="N118" s="1">
        <v>13767</v>
      </c>
      <c r="O118" s="1">
        <v>13779.34</v>
      </c>
      <c r="P118" s="1">
        <v>13779.34</v>
      </c>
      <c r="Q118" s="1">
        <v>13779.34</v>
      </c>
      <c r="R118" s="1">
        <v>13779.34</v>
      </c>
      <c r="S118" s="1">
        <v>13779.34</v>
      </c>
      <c r="T118" s="1">
        <v>9613.15</v>
      </c>
      <c r="U118" s="1">
        <v>9570.7099999999991</v>
      </c>
      <c r="V118" s="1">
        <v>9570.7099999999991</v>
      </c>
      <c r="W118" s="1">
        <v>9549.5</v>
      </c>
      <c r="X118" s="1">
        <v>9549.5</v>
      </c>
      <c r="Y118" s="1">
        <f t="shared" si="21"/>
        <v>144304.88</v>
      </c>
      <c r="Z118" s="1">
        <f t="shared" si="22"/>
        <v>517.5</v>
      </c>
      <c r="AA118" s="1">
        <v>517.5</v>
      </c>
      <c r="AC118" s="1">
        <f t="shared" si="19"/>
        <v>-9.9999999802093953E-3</v>
      </c>
    </row>
    <row r="119" spans="1:30" x14ac:dyDescent="0.3">
      <c r="A119" s="1" t="s">
        <v>277</v>
      </c>
      <c r="B119" s="1" t="s">
        <v>278</v>
      </c>
      <c r="C119" s="1" t="s">
        <v>279</v>
      </c>
      <c r="D119" s="1" t="s">
        <v>286</v>
      </c>
      <c r="E119" s="1" t="s">
        <v>287</v>
      </c>
      <c r="F119" s="1" t="s">
        <v>31</v>
      </c>
      <c r="J119" s="1" t="e">
        <f>VLOOKUP(H119,[1]Sheet1!B:G,5,FALSE)</f>
        <v>#N/A</v>
      </c>
      <c r="K119" s="1" t="e">
        <f>VLOOKUP(H119,[1]Sheet1!B:G,6,FALSE)</f>
        <v>#N/A</v>
      </c>
      <c r="L119" s="1" t="s">
        <v>685</v>
      </c>
      <c r="M119" s="1">
        <v>19417.560000000001</v>
      </c>
      <c r="N119" s="1">
        <v>19389</v>
      </c>
      <c r="O119" s="1">
        <v>19405.849999999999</v>
      </c>
      <c r="P119" s="1">
        <v>19405.849999999999</v>
      </c>
      <c r="Q119" s="1">
        <v>19405.849999999999</v>
      </c>
      <c r="R119" s="1">
        <v>19405.849999999999</v>
      </c>
      <c r="S119" s="1">
        <v>19405.849999999999</v>
      </c>
      <c r="T119" s="1">
        <v>23155.49</v>
      </c>
      <c r="U119" s="1">
        <v>23081.61</v>
      </c>
      <c r="V119" s="1">
        <v>23081.61</v>
      </c>
      <c r="W119" s="1">
        <v>23044.67</v>
      </c>
      <c r="X119" s="1">
        <v>23044.67</v>
      </c>
      <c r="Y119" s="1">
        <f t="shared" si="21"/>
        <v>251243.85</v>
      </c>
      <c r="Z119" s="1">
        <f t="shared" si="22"/>
        <v>901</v>
      </c>
      <c r="AA119" s="1">
        <v>901</v>
      </c>
      <c r="AC119" s="1">
        <f t="shared" si="19"/>
        <v>-9.9999999220017344E-3</v>
      </c>
    </row>
    <row r="120" spans="1:30" x14ac:dyDescent="0.3">
      <c r="A120" s="1" t="s">
        <v>277</v>
      </c>
      <c r="B120" s="1" t="s">
        <v>278</v>
      </c>
      <c r="C120" s="1" t="s">
        <v>279</v>
      </c>
      <c r="D120" s="1" t="s">
        <v>288</v>
      </c>
      <c r="E120" s="1" t="s">
        <v>289</v>
      </c>
      <c r="F120" s="1" t="s">
        <v>31</v>
      </c>
      <c r="J120" s="1" t="e">
        <f>VLOOKUP(H120,[1]Sheet1!B:G,5,FALSE)</f>
        <v>#N/A</v>
      </c>
      <c r="K120" s="1" t="e">
        <f>VLOOKUP(H120,[1]Sheet1!B:G,6,FALSE)</f>
        <v>#N/A</v>
      </c>
      <c r="L120" s="1" t="s">
        <v>685</v>
      </c>
      <c r="M120" s="1">
        <v>20320.650000000001</v>
      </c>
      <c r="N120" s="1">
        <v>20291</v>
      </c>
      <c r="O120" s="1">
        <v>20308.37</v>
      </c>
      <c r="P120" s="1">
        <v>20308.37</v>
      </c>
      <c r="Q120" s="1">
        <v>20308.37</v>
      </c>
      <c r="R120" s="1">
        <v>20308.37</v>
      </c>
      <c r="S120" s="1">
        <v>20308.37</v>
      </c>
      <c r="T120" s="1">
        <v>22254.99</v>
      </c>
      <c r="U120" s="1">
        <v>22180.58</v>
      </c>
      <c r="V120" s="1">
        <v>22180.58</v>
      </c>
      <c r="W120" s="1">
        <v>22143.360000000001</v>
      </c>
      <c r="X120" s="1">
        <v>22143.360000000001</v>
      </c>
      <c r="Y120" s="1">
        <f t="shared" si="21"/>
        <v>253056.38</v>
      </c>
      <c r="Z120" s="1">
        <f t="shared" si="22"/>
        <v>907.5</v>
      </c>
      <c r="AA120" s="1">
        <v>907.5</v>
      </c>
      <c r="AC120" s="1">
        <f t="shared" si="19"/>
        <v>1.0000000009313226E-2</v>
      </c>
    </row>
    <row r="121" spans="1:30" x14ac:dyDescent="0.3">
      <c r="A121" s="1" t="s">
        <v>277</v>
      </c>
      <c r="B121" s="1" t="s">
        <v>278</v>
      </c>
      <c r="C121" s="1" t="s">
        <v>279</v>
      </c>
      <c r="D121" s="1" t="s">
        <v>290</v>
      </c>
      <c r="E121" s="1" t="s">
        <v>291</v>
      </c>
      <c r="F121" s="1" t="s">
        <v>31</v>
      </c>
      <c r="J121" s="1" t="e">
        <f>VLOOKUP(H121,[1]Sheet1!B:G,5,FALSE)</f>
        <v>#N/A</v>
      </c>
      <c r="K121" s="1" t="e">
        <f>VLOOKUP(H121,[1]Sheet1!B:G,6,FALSE)</f>
        <v>#N/A</v>
      </c>
      <c r="L121" s="1" t="s">
        <v>685</v>
      </c>
      <c r="M121" s="1">
        <v>12362.9</v>
      </c>
      <c r="N121" s="1">
        <v>12345</v>
      </c>
      <c r="O121" s="1">
        <v>12355.41</v>
      </c>
      <c r="P121" s="1">
        <v>12355.41</v>
      </c>
      <c r="Q121" s="1">
        <v>12355.41</v>
      </c>
      <c r="R121" s="1">
        <v>12355.41</v>
      </c>
      <c r="S121" s="1">
        <v>12355.41</v>
      </c>
      <c r="T121" s="1">
        <v>10656.94</v>
      </c>
      <c r="U121" s="1">
        <v>10615.9</v>
      </c>
      <c r="V121" s="1">
        <v>10615.9</v>
      </c>
      <c r="W121" s="1">
        <v>10595.37</v>
      </c>
      <c r="X121" s="1">
        <v>10595.37</v>
      </c>
      <c r="Y121" s="1">
        <f t="shared" si="21"/>
        <v>139564.43</v>
      </c>
      <c r="Z121" s="1">
        <f t="shared" si="22"/>
        <v>500.5</v>
      </c>
      <c r="AA121" s="1">
        <v>500.5</v>
      </c>
      <c r="AC121" s="1">
        <f t="shared" si="19"/>
        <v>0</v>
      </c>
    </row>
    <row r="122" spans="1:30" x14ac:dyDescent="0.3">
      <c r="A122" s="1" t="s">
        <v>277</v>
      </c>
      <c r="B122" s="1" t="s">
        <v>278</v>
      </c>
      <c r="C122" s="1" t="s">
        <v>279</v>
      </c>
      <c r="D122" s="1" t="s">
        <v>292</v>
      </c>
      <c r="E122" s="1" t="s">
        <v>293</v>
      </c>
      <c r="F122" s="1" t="s">
        <v>31</v>
      </c>
      <c r="J122" s="1" t="e">
        <f>VLOOKUP(H122,[1]Sheet1!B:G,5,FALSE)</f>
        <v>#N/A</v>
      </c>
      <c r="K122" s="1" t="e">
        <f>VLOOKUP(H122,[1]Sheet1!B:G,6,FALSE)</f>
        <v>#N/A</v>
      </c>
      <c r="L122" s="1" t="s">
        <v>685</v>
      </c>
      <c r="M122" s="1">
        <v>9370.99</v>
      </c>
      <c r="N122" s="1">
        <v>9357</v>
      </c>
      <c r="O122" s="1">
        <v>9365.35</v>
      </c>
      <c r="P122" s="1">
        <v>9365.35</v>
      </c>
      <c r="Q122" s="1">
        <v>9365.35</v>
      </c>
      <c r="R122" s="1">
        <v>9365.35</v>
      </c>
      <c r="S122" s="1">
        <v>9365.35</v>
      </c>
      <c r="T122" s="1">
        <v>12134.16</v>
      </c>
      <c r="U122" s="1">
        <v>12097.09</v>
      </c>
      <c r="V122" s="1">
        <v>12097.09</v>
      </c>
      <c r="W122" s="1">
        <v>12078.56</v>
      </c>
      <c r="X122" s="1">
        <v>12078.56</v>
      </c>
      <c r="Y122" s="1">
        <f t="shared" si="21"/>
        <v>126040.2</v>
      </c>
      <c r="Z122" s="1">
        <f t="shared" si="22"/>
        <v>452</v>
      </c>
      <c r="AA122" s="1">
        <v>452</v>
      </c>
      <c r="AC122" s="1">
        <f t="shared" si="19"/>
        <v>0</v>
      </c>
    </row>
    <row r="123" spans="1:30" x14ac:dyDescent="0.3">
      <c r="A123" s="1" t="s">
        <v>277</v>
      </c>
      <c r="B123" s="1" t="s">
        <v>278</v>
      </c>
      <c r="C123" s="1" t="s">
        <v>279</v>
      </c>
      <c r="D123" s="1" t="s">
        <v>294</v>
      </c>
      <c r="E123" s="1" t="s">
        <v>295</v>
      </c>
      <c r="F123" s="1" t="s">
        <v>31</v>
      </c>
      <c r="J123" s="1" t="e">
        <f>VLOOKUP(H123,[1]Sheet1!B:G,5,FALSE)</f>
        <v>#N/A</v>
      </c>
      <c r="K123" s="1" t="e">
        <f>VLOOKUP(H123,[1]Sheet1!B:G,6,FALSE)</f>
        <v>#N/A</v>
      </c>
      <c r="L123" s="1" t="s">
        <v>685</v>
      </c>
      <c r="M123" s="1">
        <v>9858.15</v>
      </c>
      <c r="N123" s="1">
        <v>9844</v>
      </c>
      <c r="O123" s="1">
        <v>9852.17</v>
      </c>
      <c r="P123" s="1">
        <v>9852.17</v>
      </c>
      <c r="Q123" s="1">
        <v>9852.17</v>
      </c>
      <c r="R123" s="1">
        <v>9852.17</v>
      </c>
      <c r="S123" s="1">
        <v>9852.17</v>
      </c>
      <c r="T123" s="1">
        <v>7933.83</v>
      </c>
      <c r="U123" s="1">
        <v>7901.93</v>
      </c>
      <c r="V123" s="1">
        <v>7901.93</v>
      </c>
      <c r="W123" s="1">
        <v>7885.98</v>
      </c>
      <c r="X123" s="1">
        <v>7885.98</v>
      </c>
      <c r="Y123" s="1">
        <f t="shared" si="21"/>
        <v>108472.65</v>
      </c>
      <c r="Z123" s="1">
        <f t="shared" si="22"/>
        <v>389</v>
      </c>
      <c r="AA123" s="1">
        <v>389</v>
      </c>
      <c r="AC123" s="1">
        <f t="shared" si="19"/>
        <v>0</v>
      </c>
    </row>
    <row r="124" spans="1:30" x14ac:dyDescent="0.3">
      <c r="A124" s="1" t="s">
        <v>277</v>
      </c>
      <c r="B124" s="1" t="s">
        <v>278</v>
      </c>
      <c r="C124" s="1" t="s">
        <v>279</v>
      </c>
      <c r="D124" s="1" t="s">
        <v>296</v>
      </c>
      <c r="E124" s="1" t="s">
        <v>297</v>
      </c>
      <c r="F124" s="1" t="s">
        <v>31</v>
      </c>
      <c r="J124" s="1" t="e">
        <f>VLOOKUP(H124,[1]Sheet1!B:G,5,FALSE)</f>
        <v>#N/A</v>
      </c>
      <c r="K124" s="1" t="e">
        <f>VLOOKUP(H124,[1]Sheet1!B:G,6,FALSE)</f>
        <v>#N/A</v>
      </c>
      <c r="L124" s="1" t="s">
        <v>685</v>
      </c>
      <c r="M124" s="1">
        <v>16085.56</v>
      </c>
      <c r="N124" s="1">
        <v>16062</v>
      </c>
      <c r="O124" s="1">
        <v>16075.84</v>
      </c>
      <c r="P124" s="1">
        <v>16075.84</v>
      </c>
      <c r="Q124" s="1">
        <v>16075.84</v>
      </c>
      <c r="R124" s="1">
        <v>16075.84</v>
      </c>
      <c r="S124" s="1">
        <v>16075.84</v>
      </c>
      <c r="T124" s="1">
        <v>17177.490000000002</v>
      </c>
      <c r="U124" s="1">
        <v>17119.240000000002</v>
      </c>
      <c r="V124" s="1">
        <v>17119.240000000002</v>
      </c>
      <c r="W124" s="1">
        <v>17090.099999999999</v>
      </c>
      <c r="X124" s="1">
        <v>17090.099999999999</v>
      </c>
      <c r="Y124" s="1">
        <f t="shared" si="21"/>
        <v>198122.93</v>
      </c>
      <c r="Z124" s="1">
        <f t="shared" si="22"/>
        <v>710.5</v>
      </c>
      <c r="AA124" s="1">
        <v>710.5</v>
      </c>
      <c r="AC124" s="1">
        <f t="shared" si="19"/>
        <v>0</v>
      </c>
    </row>
    <row r="125" spans="1:30" x14ac:dyDescent="0.3">
      <c r="A125" s="1" t="s">
        <v>277</v>
      </c>
      <c r="B125" s="1" t="s">
        <v>278</v>
      </c>
      <c r="C125" s="1" t="s">
        <v>279</v>
      </c>
      <c r="D125" s="1" t="s">
        <v>298</v>
      </c>
      <c r="E125" s="1" t="s">
        <v>299</v>
      </c>
      <c r="F125" s="1" t="s">
        <v>31</v>
      </c>
      <c r="J125" s="1" t="e">
        <f>VLOOKUP(H125,[1]Sheet1!B:G,5,FALSE)</f>
        <v>#N/A</v>
      </c>
      <c r="K125" s="1" t="e">
        <f>VLOOKUP(H125,[1]Sheet1!B:G,6,FALSE)</f>
        <v>#N/A</v>
      </c>
      <c r="L125" s="1" t="s">
        <v>685</v>
      </c>
      <c r="M125" s="1">
        <v>15511.07</v>
      </c>
      <c r="N125" s="1">
        <v>15488</v>
      </c>
      <c r="O125" s="1">
        <v>15501.74</v>
      </c>
      <c r="P125" s="1">
        <v>15501.74</v>
      </c>
      <c r="Q125" s="1">
        <v>15501.74</v>
      </c>
      <c r="R125" s="1">
        <v>15501.74</v>
      </c>
      <c r="S125" s="1">
        <v>15501.74</v>
      </c>
      <c r="T125" s="1">
        <v>14630.17</v>
      </c>
      <c r="U125" s="1">
        <v>14576.83</v>
      </c>
      <c r="V125" s="1">
        <v>14576.83</v>
      </c>
      <c r="W125" s="1">
        <v>14550.17</v>
      </c>
      <c r="X125" s="1">
        <v>14550.17</v>
      </c>
      <c r="Y125" s="1">
        <f t="shared" si="21"/>
        <v>181391.93</v>
      </c>
      <c r="Z125" s="1">
        <f t="shared" si="22"/>
        <v>650.5</v>
      </c>
      <c r="AA125" s="1">
        <v>650.5</v>
      </c>
      <c r="AC125" s="1">
        <f t="shared" si="19"/>
        <v>-1.0000000009313226E-2</v>
      </c>
    </row>
    <row r="126" spans="1:30" x14ac:dyDescent="0.3">
      <c r="A126" s="1" t="s">
        <v>277</v>
      </c>
      <c r="B126" s="1" t="s">
        <v>278</v>
      </c>
      <c r="C126" s="1" t="s">
        <v>279</v>
      </c>
      <c r="D126" s="1" t="s">
        <v>300</v>
      </c>
      <c r="E126" s="1" t="s">
        <v>301</v>
      </c>
      <c r="F126" s="1" t="s">
        <v>31</v>
      </c>
      <c r="J126" s="1" t="e">
        <f>VLOOKUP(H126,[1]Sheet1!B:G,5,FALSE)</f>
        <v>#N/A</v>
      </c>
      <c r="K126" s="1" t="e">
        <f>VLOOKUP(H126,[1]Sheet1!B:G,6,FALSE)</f>
        <v>#N/A</v>
      </c>
      <c r="L126" s="1" t="s">
        <v>685</v>
      </c>
      <c r="M126" s="1">
        <v>15377.79</v>
      </c>
      <c r="N126" s="1">
        <v>15355</v>
      </c>
      <c r="O126" s="1">
        <v>15368.54</v>
      </c>
      <c r="P126" s="1">
        <v>15368.54</v>
      </c>
      <c r="Q126" s="1">
        <v>15368.54</v>
      </c>
      <c r="R126" s="1">
        <v>15368.54</v>
      </c>
      <c r="S126" s="1">
        <v>15368.54</v>
      </c>
      <c r="T126" s="1">
        <v>17693.009999999998</v>
      </c>
      <c r="U126" s="1">
        <v>17635.439999999999</v>
      </c>
      <c r="V126" s="1">
        <v>17635.439999999999</v>
      </c>
      <c r="W126" s="1">
        <v>17606.66</v>
      </c>
      <c r="X126" s="1">
        <v>17606.66</v>
      </c>
      <c r="Y126" s="1">
        <f t="shared" si="21"/>
        <v>195752.7</v>
      </c>
      <c r="Z126" s="1">
        <f t="shared" si="22"/>
        <v>702</v>
      </c>
      <c r="AA126" s="1">
        <v>702</v>
      </c>
      <c r="AC126" s="1">
        <f t="shared" si="19"/>
        <v>0</v>
      </c>
    </row>
    <row r="127" spans="1:30" x14ac:dyDescent="0.3">
      <c r="A127" s="1" t="s">
        <v>277</v>
      </c>
      <c r="B127" s="1" t="s">
        <v>278</v>
      </c>
      <c r="C127" s="1" t="s">
        <v>279</v>
      </c>
      <c r="D127" s="1" t="s">
        <v>302</v>
      </c>
      <c r="E127" s="1" t="s">
        <v>303</v>
      </c>
      <c r="F127" s="1" t="s">
        <v>31</v>
      </c>
      <c r="J127" s="1" t="e">
        <f>VLOOKUP(H127,[1]Sheet1!B:G,5,FALSE)</f>
        <v>#N/A</v>
      </c>
      <c r="K127" s="1" t="e">
        <f>VLOOKUP(H127,[1]Sheet1!B:G,6,FALSE)</f>
        <v>#N/A</v>
      </c>
      <c r="L127" s="1" t="s">
        <v>685</v>
      </c>
      <c r="M127" s="1">
        <v>17234.53</v>
      </c>
      <c r="N127" s="1">
        <v>17209</v>
      </c>
      <c r="O127" s="1">
        <v>17224.150000000001</v>
      </c>
      <c r="P127" s="1">
        <v>17224.150000000001</v>
      </c>
      <c r="Q127" s="1">
        <v>17224.150000000001</v>
      </c>
      <c r="R127" s="1">
        <v>17224.150000000001</v>
      </c>
      <c r="S127" s="1">
        <v>17224.150000000001</v>
      </c>
      <c r="T127" s="1">
        <v>16826.66</v>
      </c>
      <c r="U127" s="1">
        <v>16766.560000000001</v>
      </c>
      <c r="V127" s="1">
        <v>16766.560000000001</v>
      </c>
      <c r="W127" s="1">
        <v>16736.5</v>
      </c>
      <c r="X127" s="1">
        <v>16736.5</v>
      </c>
      <c r="Y127" s="1">
        <f t="shared" si="21"/>
        <v>204397.05</v>
      </c>
      <c r="Z127" s="1">
        <f t="shared" si="22"/>
        <v>733</v>
      </c>
      <c r="AA127" s="1">
        <v>733</v>
      </c>
      <c r="AC127" s="1">
        <f t="shared" si="19"/>
        <v>-1.0000000009313226E-2</v>
      </c>
    </row>
    <row r="128" spans="1:30" x14ac:dyDescent="0.3">
      <c r="A128" s="1" t="s">
        <v>277</v>
      </c>
      <c r="B128" s="1" t="s">
        <v>278</v>
      </c>
      <c r="C128" s="1" t="s">
        <v>279</v>
      </c>
      <c r="D128" s="1" t="s">
        <v>304</v>
      </c>
      <c r="E128" s="1" t="s">
        <v>305</v>
      </c>
      <c r="F128" s="1" t="s">
        <v>31</v>
      </c>
      <c r="J128" s="1" t="e">
        <f>VLOOKUP(H128,[1]Sheet1!B:G,5,FALSE)</f>
        <v>#N/A</v>
      </c>
      <c r="K128" s="1" t="e">
        <f>VLOOKUP(H128,[1]Sheet1!B:G,6,FALSE)</f>
        <v>#N/A</v>
      </c>
      <c r="L128" s="1" t="s">
        <v>685</v>
      </c>
      <c r="M128" s="1">
        <v>11443.72</v>
      </c>
      <c r="N128" s="1">
        <v>11427</v>
      </c>
      <c r="O128" s="1">
        <v>11436.81</v>
      </c>
      <c r="P128" s="1">
        <v>11436.81</v>
      </c>
      <c r="Q128" s="1">
        <v>11436.81</v>
      </c>
      <c r="R128" s="1">
        <v>11436.81</v>
      </c>
      <c r="S128" s="1">
        <v>11436.81</v>
      </c>
      <c r="T128" s="1">
        <v>12250.16</v>
      </c>
      <c r="U128" s="1">
        <v>12208.67</v>
      </c>
      <c r="V128" s="1">
        <v>12208.67</v>
      </c>
      <c r="W128" s="1">
        <v>12187.92</v>
      </c>
      <c r="X128" s="1">
        <v>12187.92</v>
      </c>
      <c r="Y128" s="1">
        <f t="shared" si="21"/>
        <v>141098.1</v>
      </c>
      <c r="Z128" s="1">
        <f t="shared" si="22"/>
        <v>506</v>
      </c>
      <c r="AA128" s="1">
        <v>506</v>
      </c>
      <c r="AC128" s="1">
        <f t="shared" si="19"/>
        <v>-9.9999999802093953E-3</v>
      </c>
    </row>
    <row r="129" spans="1:30" x14ac:dyDescent="0.3">
      <c r="A129" s="1" t="s">
        <v>277</v>
      </c>
      <c r="B129" s="1" t="s">
        <v>278</v>
      </c>
      <c r="C129" s="1" t="s">
        <v>279</v>
      </c>
      <c r="D129" s="12" t="s">
        <v>306</v>
      </c>
      <c r="E129" s="1" t="s">
        <v>307</v>
      </c>
      <c r="F129" s="1" t="s">
        <v>31</v>
      </c>
      <c r="J129" s="1" t="e">
        <f>VLOOKUP(H129,[1]Sheet1!B:G,5,FALSE)</f>
        <v>#N/A</v>
      </c>
      <c r="K129" s="1" t="e">
        <f>VLOOKUP(H129,[1]Sheet1!B:G,6,FALSE)</f>
        <v>#N/A</v>
      </c>
      <c r="L129" s="1" t="s">
        <v>685</v>
      </c>
      <c r="M129" s="1">
        <v>9651.33</v>
      </c>
      <c r="N129" s="1">
        <v>9637</v>
      </c>
      <c r="O129" s="1">
        <v>9645.5300000000007</v>
      </c>
      <c r="P129" s="1">
        <v>9645.5300000000007</v>
      </c>
      <c r="Q129" s="1">
        <v>9645.5300000000007</v>
      </c>
      <c r="R129" s="1">
        <v>9645.5300000000007</v>
      </c>
      <c r="S129" s="1">
        <v>9645.5300000000007</v>
      </c>
      <c r="T129" s="1">
        <v>4732.4799999999996</v>
      </c>
      <c r="U129" s="1">
        <v>4705.71</v>
      </c>
      <c r="V129" s="1">
        <v>4705.71</v>
      </c>
      <c r="W129" s="1">
        <v>4692.33</v>
      </c>
      <c r="X129" s="1">
        <v>4692.33</v>
      </c>
      <c r="Y129" s="1">
        <f t="shared" si="21"/>
        <v>91044.53</v>
      </c>
      <c r="Z129" s="1">
        <f t="shared" si="22"/>
        <v>326.5</v>
      </c>
      <c r="AA129" s="1">
        <v>326.5</v>
      </c>
      <c r="AC129" s="1">
        <f t="shared" si="19"/>
        <v>-1.0000000009313226E-2</v>
      </c>
    </row>
    <row r="130" spans="1:30" x14ac:dyDescent="0.3">
      <c r="A130" s="1" t="s">
        <v>277</v>
      </c>
      <c r="B130" s="1" t="s">
        <v>278</v>
      </c>
      <c r="C130" s="1" t="s">
        <v>279</v>
      </c>
      <c r="D130" s="1" t="s">
        <v>308</v>
      </c>
      <c r="E130" s="1" t="s">
        <v>309</v>
      </c>
      <c r="F130" s="1" t="s">
        <v>31</v>
      </c>
      <c r="J130" s="1" t="e">
        <f>VLOOKUP(H130,[1]Sheet1!B:G,5,FALSE)</f>
        <v>#N/A</v>
      </c>
      <c r="K130" s="1" t="e">
        <f>VLOOKUP(H130,[1]Sheet1!B:G,6,FALSE)</f>
        <v>#N/A</v>
      </c>
      <c r="L130" s="1" t="s">
        <v>685</v>
      </c>
      <c r="M130" s="1">
        <v>28379.52</v>
      </c>
      <c r="N130" s="1">
        <v>28338</v>
      </c>
      <c r="O130" s="1">
        <v>28362.38</v>
      </c>
      <c r="P130" s="1">
        <v>28362.38</v>
      </c>
      <c r="Q130" s="1">
        <v>28362.38</v>
      </c>
      <c r="R130" s="1">
        <v>28362.38</v>
      </c>
      <c r="S130" s="1">
        <v>28362.38</v>
      </c>
      <c r="T130" s="1">
        <v>32454.9</v>
      </c>
      <c r="U130" s="1">
        <v>32348.959999999999</v>
      </c>
      <c r="V130" s="1">
        <v>32348.959999999999</v>
      </c>
      <c r="W130" s="1">
        <v>32295.98</v>
      </c>
      <c r="X130" s="1">
        <v>32295.98</v>
      </c>
      <c r="Y130" s="1">
        <f t="shared" si="21"/>
        <v>360274.2</v>
      </c>
      <c r="Z130" s="1">
        <f t="shared" si="22"/>
        <v>1292</v>
      </c>
      <c r="AA130" s="1">
        <v>1292</v>
      </c>
      <c r="AC130" s="1">
        <f t="shared" si="19"/>
        <v>0</v>
      </c>
    </row>
    <row r="131" spans="1:30" x14ac:dyDescent="0.3">
      <c r="A131" s="1" t="s">
        <v>277</v>
      </c>
      <c r="B131" s="1" t="s">
        <v>278</v>
      </c>
      <c r="C131" s="1" t="s">
        <v>279</v>
      </c>
      <c r="D131" s="1" t="s">
        <v>310</v>
      </c>
      <c r="E131" s="1" t="s">
        <v>311</v>
      </c>
      <c r="F131" s="1" t="s">
        <v>31</v>
      </c>
      <c r="J131" s="1" t="e">
        <f>VLOOKUP(H131,[1]Sheet1!B:G,5,FALSE)</f>
        <v>#N/A</v>
      </c>
      <c r="K131" s="1" t="e">
        <f>VLOOKUP(H131,[1]Sheet1!B:G,6,FALSE)</f>
        <v>#N/A</v>
      </c>
      <c r="L131" s="1" t="s">
        <v>685</v>
      </c>
      <c r="M131" s="1">
        <v>42511.83</v>
      </c>
      <c r="N131" s="1">
        <v>42449</v>
      </c>
      <c r="O131" s="1">
        <v>42486.22</v>
      </c>
      <c r="P131" s="1">
        <v>42486.22</v>
      </c>
      <c r="Q131" s="1">
        <v>42486.22</v>
      </c>
      <c r="R131" s="1">
        <v>42486.22</v>
      </c>
      <c r="S131" s="1">
        <v>42486.22</v>
      </c>
      <c r="T131" s="1">
        <v>38206.76</v>
      </c>
      <c r="U131" s="1">
        <v>38063.35</v>
      </c>
      <c r="V131" s="1">
        <v>38063.35</v>
      </c>
      <c r="W131" s="1">
        <v>37991.629999999997</v>
      </c>
      <c r="X131" s="1">
        <v>37991.629999999997</v>
      </c>
      <c r="Y131" s="1">
        <f t="shared" si="21"/>
        <v>487708.65</v>
      </c>
      <c r="Z131" s="1">
        <f t="shared" si="22"/>
        <v>1749</v>
      </c>
      <c r="AA131" s="1">
        <v>1749</v>
      </c>
      <c r="AC131" s="1">
        <f t="shared" si="19"/>
        <v>0</v>
      </c>
    </row>
    <row r="132" spans="1:30" x14ac:dyDescent="0.3">
      <c r="A132" s="1" t="s">
        <v>277</v>
      </c>
      <c r="B132" s="1" t="s">
        <v>278</v>
      </c>
      <c r="C132" s="1" t="s">
        <v>279</v>
      </c>
      <c r="D132" s="1" t="s">
        <v>312</v>
      </c>
      <c r="E132" s="1" t="s">
        <v>313</v>
      </c>
      <c r="F132" s="1" t="s">
        <v>31</v>
      </c>
      <c r="J132" s="1" t="e">
        <f>VLOOKUP(H132,[1]Sheet1!B:G,5,FALSE)</f>
        <v>#N/A</v>
      </c>
      <c r="K132" s="1" t="e">
        <f>VLOOKUP(H132,[1]Sheet1!B:G,6,FALSE)</f>
        <v>#N/A</v>
      </c>
      <c r="L132" s="1" t="s">
        <v>685</v>
      </c>
      <c r="M132" s="1">
        <v>17923.91</v>
      </c>
      <c r="N132" s="1">
        <v>17897</v>
      </c>
      <c r="O132" s="1">
        <v>17913.150000000001</v>
      </c>
      <c r="P132" s="1">
        <v>17913.150000000001</v>
      </c>
      <c r="Q132" s="1">
        <v>17913.150000000001</v>
      </c>
      <c r="R132" s="1">
        <v>17913.150000000001</v>
      </c>
      <c r="S132" s="1">
        <v>17913.150000000001</v>
      </c>
      <c r="T132" s="1">
        <v>9327.5</v>
      </c>
      <c r="U132" s="1">
        <v>9276.99</v>
      </c>
      <c r="V132" s="1">
        <v>9276.99</v>
      </c>
      <c r="W132" s="1">
        <v>9251.73</v>
      </c>
      <c r="X132" s="1">
        <v>9251.73</v>
      </c>
      <c r="Y132" s="1">
        <f t="shared" si="21"/>
        <v>171771.6</v>
      </c>
      <c r="Z132" s="1">
        <f t="shared" si="22"/>
        <v>616</v>
      </c>
      <c r="AA132" s="1">
        <v>616</v>
      </c>
      <c r="AC132" s="1">
        <f t="shared" si="19"/>
        <v>0</v>
      </c>
    </row>
    <row r="133" spans="1:30" s="9" customFormat="1" ht="15.6" x14ac:dyDescent="0.3">
      <c r="A133" s="9" t="s">
        <v>39</v>
      </c>
      <c r="B133" s="9" t="s">
        <v>278</v>
      </c>
      <c r="C133" s="9" t="s">
        <v>279</v>
      </c>
      <c r="E133" s="9" t="s">
        <v>40</v>
      </c>
      <c r="G133" s="9" t="s">
        <v>277</v>
      </c>
      <c r="H133" s="10" t="str">
        <f>B133</f>
        <v>0900</v>
      </c>
      <c r="I133" s="9" t="s">
        <v>314</v>
      </c>
      <c r="J133" s="9" t="str">
        <f>VLOOKUP(H133,[1]Sheet1!B:G,5,FALSE)</f>
        <v>VC00000000014388</v>
      </c>
      <c r="K133" s="9" t="str">
        <f>VLOOKUP(H133,[1]Sheet1!B:G,6,FALSE)</f>
        <v>CN004</v>
      </c>
      <c r="L133" s="9" t="s">
        <v>685</v>
      </c>
      <c r="M133" s="9">
        <v>331392.33999999997</v>
      </c>
      <c r="N133" s="9">
        <v>330904</v>
      </c>
      <c r="O133" s="9">
        <v>331192.55000000005</v>
      </c>
      <c r="P133" s="9">
        <v>331192.55000000005</v>
      </c>
      <c r="Q133" s="9">
        <v>331192.55000000005</v>
      </c>
      <c r="R133" s="9">
        <v>331192.55000000005</v>
      </c>
      <c r="S133" s="9">
        <v>331192.55000000005</v>
      </c>
      <c r="T133" s="9">
        <v>326486.44000000006</v>
      </c>
      <c r="U133" s="9">
        <v>325326.41999999993</v>
      </c>
      <c r="V133" s="9">
        <v>325326.41999999993</v>
      </c>
      <c r="W133" s="9">
        <v>324746.34000000003</v>
      </c>
      <c r="X133" s="9">
        <v>324746.34000000003</v>
      </c>
      <c r="Y133" s="9">
        <f t="shared" ref="Y133:Y190" si="23">SUM(M133:X133)</f>
        <v>3944891.0499999993</v>
      </c>
      <c r="Z133" s="11">
        <f>SUM(Z116:Z132)</f>
        <v>14147</v>
      </c>
      <c r="AA133" s="11">
        <f t="shared" ref="AA133" si="24">SUM(AA116:AA132)</f>
        <v>14147</v>
      </c>
      <c r="AC133" s="9">
        <f t="shared" ref="AC133:AC196" si="25">Y133-SUM(M133:X133)</f>
        <v>0</v>
      </c>
      <c r="AD133" s="9" t="s">
        <v>42</v>
      </c>
    </row>
    <row r="134" spans="1:30" x14ac:dyDescent="0.3">
      <c r="A134" s="1" t="s">
        <v>315</v>
      </c>
      <c r="B134" s="1" t="s">
        <v>316</v>
      </c>
      <c r="C134" s="1" t="s">
        <v>317</v>
      </c>
      <c r="D134" s="1" t="s">
        <v>318</v>
      </c>
      <c r="E134" s="1" t="s">
        <v>319</v>
      </c>
      <c r="F134" s="1" t="s">
        <v>31</v>
      </c>
      <c r="J134" s="1" t="e">
        <f>VLOOKUP(H134,[1]Sheet1!B:G,5,FALSE)</f>
        <v>#N/A</v>
      </c>
      <c r="K134" s="1" t="e">
        <f>VLOOKUP(H134,[1]Sheet1!B:G,6,FALSE)</f>
        <v>#N/A</v>
      </c>
      <c r="L134" s="1" t="s">
        <v>685</v>
      </c>
      <c r="M134" s="1">
        <v>7583.19</v>
      </c>
      <c r="N134" s="1">
        <v>7572</v>
      </c>
      <c r="O134" s="1">
        <v>7578.62</v>
      </c>
      <c r="P134" s="1">
        <v>7578.62</v>
      </c>
      <c r="Q134" s="1">
        <v>7578.62</v>
      </c>
      <c r="R134" s="1">
        <v>7578.62</v>
      </c>
      <c r="S134" s="1">
        <v>7578.62</v>
      </c>
      <c r="T134" s="1">
        <v>8715.1299999999992</v>
      </c>
      <c r="U134" s="1">
        <v>8686.76</v>
      </c>
      <c r="V134" s="1">
        <v>8686.76</v>
      </c>
      <c r="W134" s="1">
        <v>8672.58</v>
      </c>
      <c r="X134" s="1">
        <v>8672.58</v>
      </c>
      <c r="Y134" s="1">
        <f>IF(F134="NO",ROUND($AA134*Z$294,2),ROUND($AA134/2*Z$294,2))</f>
        <v>96482.1</v>
      </c>
      <c r="Z134" s="1">
        <f>IF(F134="NO",AA134,AA134/2)</f>
        <v>346</v>
      </c>
      <c r="AA134" s="1">
        <v>346</v>
      </c>
      <c r="AC134" s="1">
        <f t="shared" si="25"/>
        <v>0</v>
      </c>
    </row>
    <row r="135" spans="1:30" s="9" customFormat="1" ht="15.6" x14ac:dyDescent="0.3">
      <c r="A135" s="9" t="s">
        <v>39</v>
      </c>
      <c r="B135" s="9" t="s">
        <v>316</v>
      </c>
      <c r="C135" s="9" t="s">
        <v>317</v>
      </c>
      <c r="E135" s="9" t="s">
        <v>40</v>
      </c>
      <c r="G135" s="9" t="s">
        <v>315</v>
      </c>
      <c r="H135" s="10" t="str">
        <f>B135</f>
        <v>0910</v>
      </c>
      <c r="I135" s="9" t="s">
        <v>320</v>
      </c>
      <c r="J135" s="9" t="str">
        <f>VLOOKUP(H135,[1]Sheet1!B:G,5,FALSE)</f>
        <v>VC00000000014405</v>
      </c>
      <c r="K135" s="9" t="str">
        <f>VLOOKUP(H135,[1]Sheet1!B:G,6,FALSE)</f>
        <v>CN002</v>
      </c>
      <c r="L135" s="9" t="s">
        <v>685</v>
      </c>
      <c r="M135" s="9">
        <v>7583.19</v>
      </c>
      <c r="N135" s="9">
        <v>7572</v>
      </c>
      <c r="O135" s="9">
        <v>7578.62</v>
      </c>
      <c r="P135" s="9">
        <v>7578.62</v>
      </c>
      <c r="Q135" s="9">
        <v>7578.62</v>
      </c>
      <c r="R135" s="9">
        <v>7578.62</v>
      </c>
      <c r="S135" s="9">
        <v>7578.62</v>
      </c>
      <c r="T135" s="9">
        <v>8715.1299999999992</v>
      </c>
      <c r="U135" s="9">
        <v>8686.76</v>
      </c>
      <c r="V135" s="9">
        <v>8686.76</v>
      </c>
      <c r="W135" s="9">
        <v>8672.58</v>
      </c>
      <c r="X135" s="9">
        <v>8672.58</v>
      </c>
      <c r="Y135" s="9">
        <f t="shared" si="23"/>
        <v>96482.099999999991</v>
      </c>
      <c r="Z135" s="11">
        <f>Z134</f>
        <v>346</v>
      </c>
      <c r="AA135" s="11">
        <f t="shared" ref="AA135" si="26">AA134</f>
        <v>346</v>
      </c>
      <c r="AC135" s="9">
        <f t="shared" si="25"/>
        <v>0</v>
      </c>
      <c r="AD135" s="9" t="s">
        <v>42</v>
      </c>
    </row>
    <row r="136" spans="1:30" x14ac:dyDescent="0.3">
      <c r="A136" s="1" t="s">
        <v>321</v>
      </c>
      <c r="B136" s="1" t="s">
        <v>322</v>
      </c>
      <c r="C136" s="1" t="s">
        <v>323</v>
      </c>
      <c r="D136" s="1" t="s">
        <v>324</v>
      </c>
      <c r="E136" s="1" t="s">
        <v>325</v>
      </c>
      <c r="F136" s="1" t="s">
        <v>31</v>
      </c>
      <c r="J136" s="1" t="e">
        <f>VLOOKUP(H136,[1]Sheet1!B:G,5,FALSE)</f>
        <v>#N/A</v>
      </c>
      <c r="K136" s="1" t="e">
        <f>VLOOKUP(H136,[1]Sheet1!B:G,6,FALSE)</f>
        <v>#N/A</v>
      </c>
      <c r="L136" s="1" t="s">
        <v>685</v>
      </c>
      <c r="M136" s="1">
        <v>8387.4699999999993</v>
      </c>
      <c r="N136" s="1">
        <v>8375</v>
      </c>
      <c r="O136" s="1">
        <v>8382.42</v>
      </c>
      <c r="P136" s="1">
        <v>8382.42</v>
      </c>
      <c r="Q136" s="1">
        <v>8382.42</v>
      </c>
      <c r="R136" s="1">
        <v>8382.42</v>
      </c>
      <c r="S136" s="1">
        <v>8382.42</v>
      </c>
      <c r="T136" s="1">
        <v>12309.37</v>
      </c>
      <c r="U136" s="1">
        <v>12274.07</v>
      </c>
      <c r="V136" s="1">
        <v>12274.07</v>
      </c>
      <c r="W136" s="1">
        <v>12256.43</v>
      </c>
      <c r="X136" s="1">
        <v>12256.43</v>
      </c>
      <c r="Y136" s="1">
        <f>IF(F136="NO",ROUND($AA136*Z$294,2),ROUND($AA136/2*Z$294,2))</f>
        <v>120044.93</v>
      </c>
      <c r="Z136" s="1">
        <f>IF(F136="NO",AA136,AA136/2)</f>
        <v>430.5</v>
      </c>
      <c r="AA136" s="1">
        <v>430.5</v>
      </c>
      <c r="AC136" s="1">
        <f t="shared" si="25"/>
        <v>-9.9999999802093953E-3</v>
      </c>
    </row>
    <row r="137" spans="1:30" s="9" customFormat="1" ht="15.6" x14ac:dyDescent="0.3">
      <c r="A137" s="9" t="s">
        <v>39</v>
      </c>
      <c r="B137" s="9" t="s">
        <v>322</v>
      </c>
      <c r="C137" s="9" t="s">
        <v>323</v>
      </c>
      <c r="E137" s="9" t="s">
        <v>40</v>
      </c>
      <c r="G137" s="9" t="s">
        <v>321</v>
      </c>
      <c r="H137" s="10" t="str">
        <f>B137</f>
        <v>0920</v>
      </c>
      <c r="I137" s="9" t="s">
        <v>326</v>
      </c>
      <c r="J137" s="9" t="str">
        <f>VLOOKUP(H137,[1]Sheet1!B:G,5,FALSE)</f>
        <v>VC00000000014309</v>
      </c>
      <c r="K137" s="9" t="str">
        <f>VLOOKUP(H137,[1]Sheet1!B:G,6,FALSE)</f>
        <v>CN003</v>
      </c>
      <c r="L137" s="9" t="s">
        <v>685</v>
      </c>
      <c r="M137" s="9">
        <v>8387.4699999999993</v>
      </c>
      <c r="N137" s="9">
        <v>8375</v>
      </c>
      <c r="O137" s="9">
        <v>8382.42</v>
      </c>
      <c r="P137" s="9">
        <v>8382.42</v>
      </c>
      <c r="Q137" s="9">
        <v>8382.42</v>
      </c>
      <c r="R137" s="9">
        <v>8382.42</v>
      </c>
      <c r="S137" s="9">
        <v>8382.42</v>
      </c>
      <c r="T137" s="9">
        <v>12309.37</v>
      </c>
      <c r="U137" s="9">
        <v>12274.07</v>
      </c>
      <c r="V137" s="9">
        <v>12274.07</v>
      </c>
      <c r="W137" s="9">
        <v>12256.43</v>
      </c>
      <c r="X137" s="9">
        <v>12256.43</v>
      </c>
      <c r="Y137" s="9">
        <f t="shared" si="23"/>
        <v>120044.93999999997</v>
      </c>
      <c r="Z137" s="11">
        <f>Z136</f>
        <v>430.5</v>
      </c>
      <c r="AA137" s="11">
        <f t="shared" ref="AA137" si="27">AA136</f>
        <v>430.5</v>
      </c>
      <c r="AC137" s="9">
        <f t="shared" si="25"/>
        <v>0</v>
      </c>
      <c r="AD137" s="9" t="s">
        <v>42</v>
      </c>
    </row>
    <row r="138" spans="1:30" x14ac:dyDescent="0.3">
      <c r="A138" s="1" t="s">
        <v>327</v>
      </c>
      <c r="B138" s="1" t="s">
        <v>328</v>
      </c>
      <c r="C138" s="1" t="s">
        <v>329</v>
      </c>
      <c r="D138" s="1" t="s">
        <v>330</v>
      </c>
      <c r="E138" s="1" t="s">
        <v>331</v>
      </c>
      <c r="F138" s="1" t="s">
        <v>31</v>
      </c>
      <c r="J138" s="1" t="e">
        <f>VLOOKUP(H138,[1]Sheet1!B:G,5,FALSE)</f>
        <v>#N/A</v>
      </c>
      <c r="K138" s="1" t="e">
        <f>VLOOKUP(H138,[1]Sheet1!B:G,6,FALSE)</f>
        <v>#N/A</v>
      </c>
      <c r="L138" s="1" t="s">
        <v>685</v>
      </c>
      <c r="M138" s="1">
        <v>22060.19</v>
      </c>
      <c r="N138" s="1">
        <v>22028</v>
      </c>
      <c r="O138" s="1">
        <v>22046.86</v>
      </c>
      <c r="P138" s="1">
        <v>22046.86</v>
      </c>
      <c r="Q138" s="1">
        <v>22046.86</v>
      </c>
      <c r="R138" s="1">
        <v>22046.86</v>
      </c>
      <c r="S138" s="1">
        <v>22046.86</v>
      </c>
      <c r="T138" s="1">
        <v>23311.94</v>
      </c>
      <c r="U138" s="1">
        <v>23232.400000000001</v>
      </c>
      <c r="V138" s="1">
        <v>23232.400000000001</v>
      </c>
      <c r="W138" s="1">
        <v>23192.639999999999</v>
      </c>
      <c r="X138" s="1">
        <v>23192.639999999999</v>
      </c>
      <c r="Y138" s="1">
        <f>IF(F138="NO",ROUND($AA138*Z$294,2),ROUND($AA138/2*Z$294,2))</f>
        <v>270484.5</v>
      </c>
      <c r="Z138" s="1">
        <f>IF(F138="NO",AA138,AA138/2)</f>
        <v>970</v>
      </c>
      <c r="AA138" s="1">
        <v>970</v>
      </c>
      <c r="AC138" s="1">
        <f t="shared" si="25"/>
        <v>-1.0000000009313226E-2</v>
      </c>
    </row>
    <row r="139" spans="1:30" x14ac:dyDescent="0.3">
      <c r="A139" s="1" t="s">
        <v>327</v>
      </c>
      <c r="B139" s="1" t="s">
        <v>328</v>
      </c>
      <c r="C139" s="1" t="s">
        <v>329</v>
      </c>
      <c r="D139" s="1" t="s">
        <v>332</v>
      </c>
      <c r="E139" s="1" t="s">
        <v>333</v>
      </c>
      <c r="F139" s="1" t="s">
        <v>31</v>
      </c>
      <c r="J139" s="1" t="e">
        <f>VLOOKUP(H139,[1]Sheet1!B:G,5,FALSE)</f>
        <v>#N/A</v>
      </c>
      <c r="K139" s="1" t="e">
        <f>VLOOKUP(H139,[1]Sheet1!B:G,6,FALSE)</f>
        <v>#N/A</v>
      </c>
      <c r="L139" s="1" t="s">
        <v>685</v>
      </c>
      <c r="M139" s="1">
        <v>11420.75</v>
      </c>
      <c r="N139" s="1">
        <v>11404</v>
      </c>
      <c r="O139" s="1">
        <v>11413.85</v>
      </c>
      <c r="P139" s="1">
        <v>11413.85</v>
      </c>
      <c r="Q139" s="1">
        <v>11413.85</v>
      </c>
      <c r="R139" s="1">
        <v>11413.85</v>
      </c>
      <c r="S139" s="1">
        <v>11413.85</v>
      </c>
      <c r="T139" s="1">
        <v>13846.17</v>
      </c>
      <c r="U139" s="1">
        <v>13802.38</v>
      </c>
      <c r="V139" s="1">
        <v>13802.38</v>
      </c>
      <c r="W139" s="1">
        <v>13780.49</v>
      </c>
      <c r="X139" s="1">
        <v>13780.49</v>
      </c>
      <c r="Y139" s="1">
        <f>IF(F139="NO",ROUND($AA139*Z$294,2),ROUND($AA139/2*Z$294,2))</f>
        <v>148905.9</v>
      </c>
      <c r="Z139" s="1">
        <f>IF(F139="NO",AA139,AA139/2)</f>
        <v>534</v>
      </c>
      <c r="AA139" s="1">
        <v>534</v>
      </c>
      <c r="AC139" s="1">
        <f t="shared" si="25"/>
        <v>-1.0000000009313226E-2</v>
      </c>
    </row>
    <row r="140" spans="1:30" x14ac:dyDescent="0.3">
      <c r="A140" s="1" t="s">
        <v>327</v>
      </c>
      <c r="B140" s="1" t="s">
        <v>328</v>
      </c>
      <c r="C140" s="1" t="s">
        <v>329</v>
      </c>
      <c r="D140" s="1" t="s">
        <v>334</v>
      </c>
      <c r="E140" s="1" t="s">
        <v>335</v>
      </c>
      <c r="F140" s="1" t="s">
        <v>31</v>
      </c>
      <c r="J140" s="1" t="e">
        <f>VLOOKUP(H140,[1]Sheet1!B:G,5,FALSE)</f>
        <v>#N/A</v>
      </c>
      <c r="K140" s="1" t="e">
        <f>VLOOKUP(H140,[1]Sheet1!B:G,6,FALSE)</f>
        <v>#N/A</v>
      </c>
      <c r="L140" s="1" t="s">
        <v>685</v>
      </c>
      <c r="M140" s="1">
        <v>9766.23</v>
      </c>
      <c r="N140" s="1">
        <v>9752</v>
      </c>
      <c r="O140" s="1">
        <v>9760.33</v>
      </c>
      <c r="P140" s="1">
        <v>9760.33</v>
      </c>
      <c r="Q140" s="1">
        <v>9760.33</v>
      </c>
      <c r="R140" s="1">
        <v>9760.33</v>
      </c>
      <c r="S140" s="1">
        <v>9760.33</v>
      </c>
      <c r="T140" s="1">
        <v>10938.83</v>
      </c>
      <c r="U140" s="1">
        <v>10902.71</v>
      </c>
      <c r="V140" s="1">
        <v>10902.71</v>
      </c>
      <c r="W140" s="1">
        <v>10884.65</v>
      </c>
      <c r="X140" s="1">
        <v>10884.65</v>
      </c>
      <c r="Y140" s="1">
        <f>IF(F140="NO",ROUND($AA140*Z$294,2),ROUND($AA140/2*Z$294,2))</f>
        <v>122833.43</v>
      </c>
      <c r="Z140" s="1">
        <f>IF(F140="NO",AA140,AA140/2)</f>
        <v>440.5</v>
      </c>
      <c r="AA140" s="1">
        <v>440.5</v>
      </c>
      <c r="AC140" s="1">
        <f t="shared" si="25"/>
        <v>0</v>
      </c>
    </row>
    <row r="141" spans="1:30" x14ac:dyDescent="0.3">
      <c r="A141" s="1" t="s">
        <v>327</v>
      </c>
      <c r="B141" s="1" t="s">
        <v>328</v>
      </c>
      <c r="C141" s="1" t="s">
        <v>329</v>
      </c>
      <c r="D141" s="1" t="s">
        <v>336</v>
      </c>
      <c r="E141" s="1" t="s">
        <v>337</v>
      </c>
      <c r="F141" s="1" t="s">
        <v>31</v>
      </c>
      <c r="J141" s="1" t="e">
        <f>VLOOKUP(H141,[1]Sheet1!B:G,5,FALSE)</f>
        <v>#N/A</v>
      </c>
      <c r="K141" s="1" t="e">
        <f>VLOOKUP(H141,[1]Sheet1!B:G,6,FALSE)</f>
        <v>#N/A</v>
      </c>
      <c r="L141" s="1" t="s">
        <v>685</v>
      </c>
      <c r="M141" s="1">
        <v>10248.799999999999</v>
      </c>
      <c r="N141" s="1">
        <v>10234</v>
      </c>
      <c r="O141" s="1">
        <v>10242.59</v>
      </c>
      <c r="P141" s="1">
        <v>10242.59</v>
      </c>
      <c r="Q141" s="1">
        <v>10242.59</v>
      </c>
      <c r="R141" s="1">
        <v>10242.59</v>
      </c>
      <c r="S141" s="1">
        <v>10242.59</v>
      </c>
      <c r="T141" s="1">
        <v>11967.14</v>
      </c>
      <c r="U141" s="1">
        <v>11928.52</v>
      </c>
      <c r="V141" s="1">
        <v>11928.52</v>
      </c>
      <c r="W141" s="1">
        <v>11909.21</v>
      </c>
      <c r="X141" s="1">
        <v>11909.21</v>
      </c>
      <c r="Y141" s="1">
        <f>IF(F141="NO",ROUND($AA141*Z$294,2),ROUND($AA141/2*Z$294,2))</f>
        <v>131338.35</v>
      </c>
      <c r="Z141" s="1">
        <f>IF(F141="NO",AA141,AA141/2)</f>
        <v>471</v>
      </c>
      <c r="AA141" s="1">
        <v>471</v>
      </c>
      <c r="AC141" s="1">
        <f t="shared" si="25"/>
        <v>0</v>
      </c>
    </row>
    <row r="142" spans="1:30" s="9" customFormat="1" ht="15.6" x14ac:dyDescent="0.3">
      <c r="A142" s="9" t="s">
        <v>39</v>
      </c>
      <c r="B142" s="9" t="s">
        <v>328</v>
      </c>
      <c r="C142" s="9" t="s">
        <v>329</v>
      </c>
      <c r="E142" s="9" t="s">
        <v>40</v>
      </c>
      <c r="G142" s="9" t="s">
        <v>327</v>
      </c>
      <c r="H142" s="10" t="str">
        <f>B142</f>
        <v>0980</v>
      </c>
      <c r="I142" s="9" t="s">
        <v>338</v>
      </c>
      <c r="J142" s="9" t="str">
        <f>VLOOKUP(H142,[1]Sheet1!B:G,5,FALSE)</f>
        <v>VC00000000014310</v>
      </c>
      <c r="K142" s="9" t="str">
        <f>VLOOKUP(H142,[1]Sheet1!B:G,6,FALSE)</f>
        <v>CN002</v>
      </c>
      <c r="L142" s="9" t="s">
        <v>685</v>
      </c>
      <c r="M142" s="9">
        <v>53495.97</v>
      </c>
      <c r="N142" s="9">
        <v>53418</v>
      </c>
      <c r="O142" s="9">
        <v>53463.630000000005</v>
      </c>
      <c r="P142" s="9">
        <v>53463.630000000005</v>
      </c>
      <c r="Q142" s="9">
        <v>53463.630000000005</v>
      </c>
      <c r="R142" s="9">
        <v>53463.630000000005</v>
      </c>
      <c r="S142" s="9">
        <v>53463.630000000005</v>
      </c>
      <c r="T142" s="9">
        <v>60064.08</v>
      </c>
      <c r="U142" s="9">
        <v>59866.009999999995</v>
      </c>
      <c r="V142" s="9">
        <v>59866.009999999995</v>
      </c>
      <c r="W142" s="9">
        <v>59766.99</v>
      </c>
      <c r="X142" s="9">
        <v>59766.99</v>
      </c>
      <c r="Y142" s="9">
        <f t="shared" si="23"/>
        <v>673562.2</v>
      </c>
      <c r="Z142" s="11">
        <f>SUM(Z138:Z141)</f>
        <v>2415.5</v>
      </c>
      <c r="AA142" s="11">
        <f t="shared" ref="AA142" si="28">SUM(AA138:AA141)</f>
        <v>2415.5</v>
      </c>
      <c r="AC142" s="9">
        <f t="shared" si="25"/>
        <v>0</v>
      </c>
      <c r="AD142" s="9" t="s">
        <v>42</v>
      </c>
    </row>
    <row r="143" spans="1:30" x14ac:dyDescent="0.3">
      <c r="A143" s="1" t="s">
        <v>327</v>
      </c>
      <c r="B143" s="1" t="s">
        <v>339</v>
      </c>
      <c r="C143" s="1" t="s">
        <v>340</v>
      </c>
      <c r="D143" s="1" t="s">
        <v>341</v>
      </c>
      <c r="E143" s="1" t="s">
        <v>342</v>
      </c>
      <c r="F143" s="1" t="s">
        <v>31</v>
      </c>
      <c r="J143" s="1" t="e">
        <f>VLOOKUP(H143,[1]Sheet1!B:G,5,FALSE)</f>
        <v>#N/A</v>
      </c>
      <c r="K143" s="1" t="e">
        <f>VLOOKUP(H143,[1]Sheet1!B:G,6,FALSE)</f>
        <v>#N/A</v>
      </c>
      <c r="L143" s="1" t="s">
        <v>685</v>
      </c>
      <c r="M143" s="1">
        <v>3161.96</v>
      </c>
      <c r="N143" s="1">
        <v>3157</v>
      </c>
      <c r="O143" s="1">
        <v>3160.09</v>
      </c>
      <c r="P143" s="1">
        <v>3160.09</v>
      </c>
      <c r="Q143" s="1">
        <v>3160.09</v>
      </c>
      <c r="R143" s="1">
        <v>3160.09</v>
      </c>
      <c r="S143" s="1">
        <v>3160.09</v>
      </c>
      <c r="T143" s="1">
        <v>1580.21</v>
      </c>
      <c r="U143" s="1">
        <v>1571.4</v>
      </c>
      <c r="V143" s="1">
        <v>1571.4</v>
      </c>
      <c r="W143" s="1">
        <v>1566.98</v>
      </c>
      <c r="X143" s="1">
        <v>1566.98</v>
      </c>
      <c r="Y143" s="1">
        <f>IF(F143="NO",ROUND($AA143*Z$294,2),ROUND($AA143/2*Z$294,2))</f>
        <v>29976.38</v>
      </c>
      <c r="Z143" s="1">
        <f>IF(F143="NO",AA143,AA143/2)</f>
        <v>107.5</v>
      </c>
      <c r="AA143" s="1">
        <v>107.5</v>
      </c>
      <c r="AC143" s="1">
        <f t="shared" si="25"/>
        <v>0</v>
      </c>
    </row>
    <row r="144" spans="1:30" s="9" customFormat="1" ht="15.6" x14ac:dyDescent="0.3">
      <c r="A144" s="9" t="s">
        <v>39</v>
      </c>
      <c r="B144" s="9" t="s">
        <v>339</v>
      </c>
      <c r="C144" s="9" t="s">
        <v>340</v>
      </c>
      <c r="E144" s="9" t="s">
        <v>40</v>
      </c>
      <c r="G144" s="9" t="s">
        <v>327</v>
      </c>
      <c r="H144" s="10" t="str">
        <f>B144</f>
        <v>0990</v>
      </c>
      <c r="I144" s="9" t="s">
        <v>343</v>
      </c>
      <c r="J144" s="9" t="str">
        <f>VLOOKUP(H144,[1]Sheet1!B:G,5,FALSE)</f>
        <v>VC00000000014311</v>
      </c>
      <c r="K144" s="9" t="str">
        <f>VLOOKUP(H144,[1]Sheet1!B:G,6,FALSE)</f>
        <v>CN002</v>
      </c>
      <c r="L144" s="9" t="s">
        <v>685</v>
      </c>
      <c r="M144" s="9">
        <v>3161.96</v>
      </c>
      <c r="N144" s="9">
        <v>3157</v>
      </c>
      <c r="O144" s="9">
        <v>3160.09</v>
      </c>
      <c r="P144" s="9">
        <v>3160.09</v>
      </c>
      <c r="Q144" s="9">
        <v>3160.09</v>
      </c>
      <c r="R144" s="9">
        <v>3160.09</v>
      </c>
      <c r="S144" s="9">
        <v>3160.09</v>
      </c>
      <c r="T144" s="9">
        <v>1580.21</v>
      </c>
      <c r="U144" s="9">
        <v>1571.4</v>
      </c>
      <c r="V144" s="9">
        <v>1571.4</v>
      </c>
      <c r="W144" s="9">
        <v>1566.98</v>
      </c>
      <c r="X144" s="9">
        <v>1566.98</v>
      </c>
      <c r="Y144" s="9">
        <f t="shared" si="23"/>
        <v>29976.38</v>
      </c>
      <c r="Z144" s="11">
        <f>Z143</f>
        <v>107.5</v>
      </c>
      <c r="AA144" s="11">
        <f t="shared" ref="AA144" si="29">AA143</f>
        <v>107.5</v>
      </c>
      <c r="AC144" s="9">
        <f t="shared" si="25"/>
        <v>0</v>
      </c>
      <c r="AD144" s="9" t="s">
        <v>42</v>
      </c>
    </row>
    <row r="145" spans="1:30" x14ac:dyDescent="0.3">
      <c r="A145" s="1" t="s">
        <v>327</v>
      </c>
      <c r="B145" s="1" t="s">
        <v>344</v>
      </c>
      <c r="C145" s="1" t="s">
        <v>345</v>
      </c>
      <c r="D145" s="1" t="s">
        <v>346</v>
      </c>
      <c r="E145" s="1" t="s">
        <v>347</v>
      </c>
      <c r="F145" s="1" t="s">
        <v>86</v>
      </c>
      <c r="J145" s="1" t="e">
        <f>VLOOKUP(H145,[1]Sheet1!B:G,5,FALSE)</f>
        <v>#N/A</v>
      </c>
      <c r="K145" s="1" t="e">
        <f>VLOOKUP(H145,[1]Sheet1!B:G,6,FALSE)</f>
        <v>#N/A</v>
      </c>
      <c r="L145" s="1" t="s">
        <v>685</v>
      </c>
      <c r="M145" s="1">
        <v>3274.56</v>
      </c>
      <c r="N145" s="1">
        <v>3270</v>
      </c>
      <c r="O145" s="1">
        <v>3272.56</v>
      </c>
      <c r="P145" s="1">
        <v>3272.56</v>
      </c>
      <c r="Q145" s="1">
        <v>3272.56</v>
      </c>
      <c r="R145" s="1">
        <v>3272.56</v>
      </c>
      <c r="S145" s="1">
        <v>3272.56</v>
      </c>
      <c r="T145" s="1">
        <v>3279.7</v>
      </c>
      <c r="U145" s="1">
        <v>3268.16</v>
      </c>
      <c r="V145" s="1">
        <v>3268.16</v>
      </c>
      <c r="W145" s="1">
        <v>3262.38</v>
      </c>
      <c r="X145" s="1">
        <v>3262.38</v>
      </c>
      <c r="Y145" s="1">
        <f t="shared" ref="Y145:Y150" si="30">IF(F145="NO",ROUND($AA145*Z$294,2),ROUND($AA145/2*Z$294,2))</f>
        <v>39248.14</v>
      </c>
      <c r="Z145" s="1">
        <f t="shared" ref="Z145:Z150" si="31">IF(F145="NO",AA145,AA145/2)</f>
        <v>140.75</v>
      </c>
      <c r="AA145" s="1">
        <v>281.5</v>
      </c>
      <c r="AC145" s="1">
        <f t="shared" si="25"/>
        <v>0</v>
      </c>
    </row>
    <row r="146" spans="1:30" x14ac:dyDescent="0.3">
      <c r="A146" s="1" t="s">
        <v>327</v>
      </c>
      <c r="B146" s="1" t="s">
        <v>344</v>
      </c>
      <c r="C146" s="1" t="s">
        <v>345</v>
      </c>
      <c r="D146" s="1" t="s">
        <v>348</v>
      </c>
      <c r="E146" s="1" t="s">
        <v>349</v>
      </c>
      <c r="F146" s="1" t="s">
        <v>86</v>
      </c>
      <c r="J146" s="1" t="e">
        <f>VLOOKUP(H146,[1]Sheet1!B:G,5,FALSE)</f>
        <v>#N/A</v>
      </c>
      <c r="K146" s="1" t="e">
        <f>VLOOKUP(H146,[1]Sheet1!B:G,6,FALSE)</f>
        <v>#N/A</v>
      </c>
      <c r="L146" s="1" t="s">
        <v>685</v>
      </c>
      <c r="M146" s="1">
        <v>2171.5500000000002</v>
      </c>
      <c r="N146" s="1">
        <v>2168</v>
      </c>
      <c r="O146" s="1">
        <v>2170.2800000000002</v>
      </c>
      <c r="P146" s="1">
        <v>2170.2800000000002</v>
      </c>
      <c r="Q146" s="1">
        <v>2170.2800000000002</v>
      </c>
      <c r="R146" s="1">
        <v>2170.2800000000002</v>
      </c>
      <c r="S146" s="1">
        <v>2170.2800000000002</v>
      </c>
      <c r="T146" s="1">
        <v>1932.64</v>
      </c>
      <c r="U146" s="1">
        <v>1925.34</v>
      </c>
      <c r="V146" s="1">
        <v>1925.34</v>
      </c>
      <c r="W146" s="1">
        <v>1921.69</v>
      </c>
      <c r="X146" s="1">
        <v>1921.69</v>
      </c>
      <c r="Y146" s="1">
        <f t="shared" si="30"/>
        <v>24817.65</v>
      </c>
      <c r="Z146" s="1">
        <f t="shared" si="31"/>
        <v>89</v>
      </c>
      <c r="AA146" s="1">
        <v>178</v>
      </c>
      <c r="AC146" s="1">
        <f t="shared" si="25"/>
        <v>0</v>
      </c>
    </row>
    <row r="147" spans="1:30" x14ac:dyDescent="0.3">
      <c r="A147" s="1" t="s">
        <v>327</v>
      </c>
      <c r="B147" s="1" t="s">
        <v>344</v>
      </c>
      <c r="C147" s="1" t="s">
        <v>345</v>
      </c>
      <c r="D147" s="1" t="s">
        <v>350</v>
      </c>
      <c r="E147" s="1" t="s">
        <v>351</v>
      </c>
      <c r="F147" s="1" t="s">
        <v>31</v>
      </c>
      <c r="J147" s="1" t="e">
        <f>VLOOKUP(H147,[1]Sheet1!B:G,5,FALSE)</f>
        <v>#N/A</v>
      </c>
      <c r="K147" s="1" t="e">
        <f>VLOOKUP(H147,[1]Sheet1!B:G,6,FALSE)</f>
        <v>#N/A</v>
      </c>
      <c r="L147" s="1" t="s">
        <v>685</v>
      </c>
      <c r="M147" s="1">
        <v>5285.25</v>
      </c>
      <c r="N147" s="1">
        <v>5277</v>
      </c>
      <c r="O147" s="1">
        <v>5282.12</v>
      </c>
      <c r="P147" s="1">
        <v>5282.12</v>
      </c>
      <c r="Q147" s="1">
        <v>5282.12</v>
      </c>
      <c r="R147" s="1">
        <v>5282.12</v>
      </c>
      <c r="S147" s="1">
        <v>5282.12</v>
      </c>
      <c r="T147" s="1">
        <v>3664.13</v>
      </c>
      <c r="U147" s="1">
        <v>3647.89</v>
      </c>
      <c r="V147" s="1">
        <v>3647.89</v>
      </c>
      <c r="W147" s="1">
        <v>3639.77</v>
      </c>
      <c r="X147" s="1">
        <v>3639.77</v>
      </c>
      <c r="Y147" s="1">
        <f t="shared" si="30"/>
        <v>55212.3</v>
      </c>
      <c r="Z147" s="1">
        <f t="shared" si="31"/>
        <v>198</v>
      </c>
      <c r="AA147" s="1">
        <v>198</v>
      </c>
      <c r="AC147" s="1">
        <f t="shared" si="25"/>
        <v>0</v>
      </c>
    </row>
    <row r="148" spans="1:30" x14ac:dyDescent="0.3">
      <c r="A148" s="1" t="s">
        <v>327</v>
      </c>
      <c r="B148" s="1" t="s">
        <v>344</v>
      </c>
      <c r="C148" s="1" t="s">
        <v>345</v>
      </c>
      <c r="D148" s="1" t="s">
        <v>352</v>
      </c>
      <c r="E148" s="1" t="s">
        <v>353</v>
      </c>
      <c r="F148" s="1" t="s">
        <v>31</v>
      </c>
      <c r="J148" s="1" t="e">
        <f>VLOOKUP(H148,[1]Sheet1!B:G,5,FALSE)</f>
        <v>#N/A</v>
      </c>
      <c r="K148" s="1" t="e">
        <f>VLOOKUP(H148,[1]Sheet1!B:G,6,FALSE)</f>
        <v>#N/A</v>
      </c>
      <c r="L148" s="1" t="s">
        <v>685</v>
      </c>
      <c r="M148" s="1">
        <v>6549.12</v>
      </c>
      <c r="N148" s="1">
        <v>6539</v>
      </c>
      <c r="O148" s="1">
        <v>6545.22</v>
      </c>
      <c r="P148" s="1">
        <v>6545.22</v>
      </c>
      <c r="Q148" s="1">
        <v>6545.22</v>
      </c>
      <c r="R148" s="1">
        <v>6545.22</v>
      </c>
      <c r="S148" s="1">
        <v>6545.22</v>
      </c>
      <c r="T148" s="1">
        <v>-6997.079999999999</v>
      </c>
      <c r="U148" s="1">
        <v>0</v>
      </c>
      <c r="V148" s="1">
        <v>0</v>
      </c>
      <c r="W148" s="1">
        <v>0</v>
      </c>
      <c r="X148" s="1">
        <v>0</v>
      </c>
      <c r="Y148" s="1">
        <f t="shared" si="30"/>
        <v>38760.15</v>
      </c>
      <c r="Z148" s="1">
        <f t="shared" si="31"/>
        <v>139</v>
      </c>
      <c r="AA148" s="1">
        <v>139</v>
      </c>
      <c r="AC148" s="13">
        <f t="shared" si="25"/>
        <v>-56.989999999997963</v>
      </c>
    </row>
    <row r="149" spans="1:30" x14ac:dyDescent="0.3">
      <c r="A149" s="1" t="s">
        <v>327</v>
      </c>
      <c r="B149" s="1" t="s">
        <v>344</v>
      </c>
      <c r="C149" s="1" t="s">
        <v>345</v>
      </c>
      <c r="D149" s="1" t="s">
        <v>354</v>
      </c>
      <c r="E149" s="1" t="s">
        <v>355</v>
      </c>
      <c r="F149" s="1" t="s">
        <v>86</v>
      </c>
      <c r="J149" s="1" t="e">
        <f>VLOOKUP(H149,[1]Sheet1!B:G,5,FALSE)</f>
        <v>#N/A</v>
      </c>
      <c r="K149" s="1" t="e">
        <f>VLOOKUP(H149,[1]Sheet1!B:G,6,FALSE)</f>
        <v>#N/A</v>
      </c>
      <c r="L149" s="1" t="s">
        <v>685</v>
      </c>
      <c r="M149" s="1">
        <v>1757.92</v>
      </c>
      <c r="N149" s="1">
        <v>1755</v>
      </c>
      <c r="O149" s="1">
        <v>1756.9</v>
      </c>
      <c r="P149" s="1">
        <v>1756.9</v>
      </c>
      <c r="Q149" s="1">
        <v>1756.9</v>
      </c>
      <c r="R149" s="1">
        <v>1756.9</v>
      </c>
      <c r="S149" s="1">
        <v>1756.9</v>
      </c>
      <c r="T149" s="1">
        <v>2455.4899999999998</v>
      </c>
      <c r="U149" s="1">
        <v>2448.2800000000002</v>
      </c>
      <c r="V149" s="1">
        <v>2448.2800000000002</v>
      </c>
      <c r="W149" s="1">
        <v>2444.67</v>
      </c>
      <c r="X149" s="1">
        <v>2444.67</v>
      </c>
      <c r="Y149" s="1">
        <f t="shared" si="30"/>
        <v>24538.799999999999</v>
      </c>
      <c r="Z149" s="1">
        <f t="shared" si="31"/>
        <v>88</v>
      </c>
      <c r="AA149" s="1">
        <v>176</v>
      </c>
      <c r="AC149" s="1">
        <f t="shared" si="25"/>
        <v>-9.9999999983992893E-3</v>
      </c>
    </row>
    <row r="150" spans="1:30" x14ac:dyDescent="0.3">
      <c r="A150" s="1" t="s">
        <v>327</v>
      </c>
      <c r="B150" s="1" t="s">
        <v>344</v>
      </c>
      <c r="C150" s="1" t="s">
        <v>345</v>
      </c>
      <c r="D150" s="1" t="s">
        <v>356</v>
      </c>
      <c r="E150" s="1" t="s">
        <v>357</v>
      </c>
      <c r="F150" s="1" t="s">
        <v>86</v>
      </c>
      <c r="J150" s="1" t="e">
        <f>VLOOKUP(H150,[1]Sheet1!B:G,5,FALSE)</f>
        <v>#N/A</v>
      </c>
      <c r="K150" s="1" t="e">
        <f>VLOOKUP(H150,[1]Sheet1!B:G,6,FALSE)</f>
        <v>#N/A</v>
      </c>
      <c r="L150" s="1" t="s">
        <v>685</v>
      </c>
      <c r="M150" s="1">
        <v>7307.44</v>
      </c>
      <c r="N150" s="1">
        <v>7297</v>
      </c>
      <c r="O150" s="1">
        <v>7303</v>
      </c>
      <c r="P150" s="1">
        <v>7303</v>
      </c>
      <c r="Q150" s="1">
        <v>7303</v>
      </c>
      <c r="R150" s="1">
        <v>7303</v>
      </c>
      <c r="S150" s="1">
        <v>7303</v>
      </c>
      <c r="T150" s="1">
        <v>5973.19</v>
      </c>
      <c r="U150" s="1">
        <v>5949.41</v>
      </c>
      <c r="V150" s="1">
        <v>5949.41</v>
      </c>
      <c r="W150" s="1">
        <v>5937.52</v>
      </c>
      <c r="X150" s="1">
        <v>5937.52</v>
      </c>
      <c r="Y150" s="1">
        <f t="shared" si="30"/>
        <v>80866.5</v>
      </c>
      <c r="Z150" s="1">
        <f t="shared" si="31"/>
        <v>290</v>
      </c>
      <c r="AA150" s="1">
        <v>580</v>
      </c>
      <c r="AC150" s="1">
        <f t="shared" si="25"/>
        <v>9.9999999802093953E-3</v>
      </c>
    </row>
    <row r="151" spans="1:30" s="9" customFormat="1" ht="15.6" x14ac:dyDescent="0.3">
      <c r="A151" s="9" t="s">
        <v>39</v>
      </c>
      <c r="B151" s="9" t="s">
        <v>344</v>
      </c>
      <c r="C151" s="9" t="s">
        <v>345</v>
      </c>
      <c r="E151" s="9" t="s">
        <v>40</v>
      </c>
      <c r="G151" s="9" t="s">
        <v>327</v>
      </c>
      <c r="H151" s="10" t="str">
        <f>B151</f>
        <v>1010</v>
      </c>
      <c r="I151" s="9" t="s">
        <v>358</v>
      </c>
      <c r="J151" s="9" t="str">
        <f>VLOOKUP(H151,[1]Sheet1!B:G,5,FALSE)</f>
        <v>VC00000000014312</v>
      </c>
      <c r="K151" s="9" t="str">
        <f>VLOOKUP(H151,[1]Sheet1!B:G,6,FALSE)</f>
        <v>CN003</v>
      </c>
      <c r="L151" s="9" t="s">
        <v>685</v>
      </c>
      <c r="M151" s="9">
        <v>26345.84</v>
      </c>
      <c r="N151" s="9">
        <v>26306</v>
      </c>
      <c r="O151" s="9">
        <v>26330.080000000002</v>
      </c>
      <c r="P151" s="9">
        <v>26330.080000000002</v>
      </c>
      <c r="Q151" s="9">
        <v>26330.080000000002</v>
      </c>
      <c r="R151" s="9">
        <v>26330.080000000002</v>
      </c>
      <c r="S151" s="9">
        <v>26330.080000000002</v>
      </c>
      <c r="T151" s="9">
        <v>10308.070000000002</v>
      </c>
      <c r="U151" s="9">
        <v>17239.080000000002</v>
      </c>
      <c r="V151" s="9">
        <v>17239.080000000002</v>
      </c>
      <c r="W151" s="9">
        <v>17206.03</v>
      </c>
      <c r="X151" s="9">
        <v>17206.03</v>
      </c>
      <c r="Y151" s="9">
        <f t="shared" si="23"/>
        <v>263500.53000000009</v>
      </c>
      <c r="Z151" s="11">
        <f>SUM(Z145:Z150)</f>
        <v>944.75</v>
      </c>
      <c r="AA151" s="11">
        <f t="shared" ref="AA151" si="32">SUM(AA145:AA150)</f>
        <v>1552.5</v>
      </c>
      <c r="AC151" s="9">
        <f t="shared" si="25"/>
        <v>0</v>
      </c>
      <c r="AD151" s="9" t="s">
        <v>42</v>
      </c>
    </row>
    <row r="152" spans="1:30" x14ac:dyDescent="0.3">
      <c r="A152" s="1" t="s">
        <v>327</v>
      </c>
      <c r="B152" s="1" t="s">
        <v>359</v>
      </c>
      <c r="C152" s="1" t="s">
        <v>360</v>
      </c>
      <c r="D152" s="1" t="s">
        <v>361</v>
      </c>
      <c r="E152" s="1" t="s">
        <v>362</v>
      </c>
      <c r="F152" s="1" t="s">
        <v>31</v>
      </c>
      <c r="J152" s="1" t="e">
        <f>VLOOKUP(H152,[1]Sheet1!B:G,5,FALSE)</f>
        <v>#N/A</v>
      </c>
      <c r="K152" s="1" t="e">
        <f>VLOOKUP(H152,[1]Sheet1!B:G,6,FALSE)</f>
        <v>#N/A</v>
      </c>
      <c r="L152" s="1" t="s">
        <v>685</v>
      </c>
      <c r="M152" s="1">
        <v>33618.81</v>
      </c>
      <c r="N152" s="1">
        <v>33569</v>
      </c>
      <c r="O152" s="1">
        <v>33598.57</v>
      </c>
      <c r="P152" s="1">
        <v>33598.57</v>
      </c>
      <c r="Q152" s="1">
        <v>33598.57</v>
      </c>
      <c r="R152" s="1">
        <v>33598.57</v>
      </c>
      <c r="S152" s="1">
        <v>33598.57</v>
      </c>
      <c r="T152" s="1">
        <v>36462.61</v>
      </c>
      <c r="U152" s="1">
        <v>36340.019999999997</v>
      </c>
      <c r="V152" s="1">
        <v>36340.019999999997</v>
      </c>
      <c r="W152" s="1">
        <v>36278.720000000001</v>
      </c>
      <c r="X152" s="1">
        <v>36278.720000000001</v>
      </c>
      <c r="Y152" s="1">
        <f>IF(F152="NO",ROUND($AA152*Z$294,2),ROUND($AA152/2*Z$294,2))</f>
        <v>416880.75</v>
      </c>
      <c r="Z152" s="1">
        <f>IF(F152="NO",AA152,AA152/2)</f>
        <v>1495</v>
      </c>
      <c r="AA152" s="1">
        <v>1495</v>
      </c>
      <c r="AC152" s="1">
        <f t="shared" si="25"/>
        <v>0</v>
      </c>
    </row>
    <row r="153" spans="1:30" s="9" customFormat="1" ht="15.6" x14ac:dyDescent="0.3">
      <c r="A153" s="9" t="s">
        <v>39</v>
      </c>
      <c r="B153" s="9" t="s">
        <v>359</v>
      </c>
      <c r="C153" s="9" t="s">
        <v>360</v>
      </c>
      <c r="E153" s="9" t="s">
        <v>40</v>
      </c>
      <c r="G153" s="9" t="s">
        <v>327</v>
      </c>
      <c r="H153" s="10" t="str">
        <f>B153</f>
        <v>1020</v>
      </c>
      <c r="I153" s="9" t="s">
        <v>363</v>
      </c>
      <c r="J153" s="9" t="str">
        <f>VLOOKUP(H153,[1]Sheet1!B:G,5,FALSE)</f>
        <v>VC00000000014313</v>
      </c>
      <c r="K153" s="9" t="str">
        <f>VLOOKUP(H153,[1]Sheet1!B:G,6,FALSE)</f>
        <v>CN002</v>
      </c>
      <c r="L153" s="9" t="s">
        <v>685</v>
      </c>
      <c r="M153" s="9">
        <v>33618.81</v>
      </c>
      <c r="N153" s="9">
        <v>33569</v>
      </c>
      <c r="O153" s="9">
        <v>33598.57</v>
      </c>
      <c r="P153" s="9">
        <v>33598.57</v>
      </c>
      <c r="Q153" s="9">
        <v>33598.57</v>
      </c>
      <c r="R153" s="9">
        <v>33598.57</v>
      </c>
      <c r="S153" s="9">
        <v>33598.57</v>
      </c>
      <c r="T153" s="9">
        <v>36462.61</v>
      </c>
      <c r="U153" s="9">
        <v>36340.019999999997</v>
      </c>
      <c r="V153" s="9">
        <v>36340.019999999997</v>
      </c>
      <c r="W153" s="9">
        <v>36278.720000000001</v>
      </c>
      <c r="X153" s="9">
        <v>36278.720000000001</v>
      </c>
      <c r="Y153" s="9">
        <f t="shared" si="23"/>
        <v>416880.75</v>
      </c>
      <c r="Z153" s="11">
        <f>SUM(Z152:Z152)</f>
        <v>1495</v>
      </c>
      <c r="AA153" s="11">
        <f t="shared" ref="AA153" si="33">SUM(AA152:AA152)</f>
        <v>1495</v>
      </c>
      <c r="AC153" s="9">
        <f t="shared" si="25"/>
        <v>0</v>
      </c>
      <c r="AD153" s="9" t="s">
        <v>42</v>
      </c>
    </row>
    <row r="154" spans="1:30" x14ac:dyDescent="0.3">
      <c r="A154" s="1" t="s">
        <v>327</v>
      </c>
      <c r="B154" s="1" t="s">
        <v>364</v>
      </c>
      <c r="C154" s="1" t="s">
        <v>365</v>
      </c>
      <c r="D154" s="12" t="s">
        <v>366</v>
      </c>
      <c r="E154" s="1" t="s">
        <v>367</v>
      </c>
      <c r="F154" s="1" t="s">
        <v>31</v>
      </c>
      <c r="J154" s="1" t="e">
        <f>VLOOKUP(H154,[1]Sheet1!B:G,5,FALSE)</f>
        <v>#N/A</v>
      </c>
      <c r="K154" s="1" t="e">
        <f>VLOOKUP(H154,[1]Sheet1!B:G,6,FALSE)</f>
        <v>#N/A</v>
      </c>
      <c r="L154" s="1" t="s">
        <v>685</v>
      </c>
      <c r="M154" s="1">
        <v>15051.49</v>
      </c>
      <c r="N154" s="1">
        <v>15029</v>
      </c>
      <c r="O154" s="1">
        <v>15042.44</v>
      </c>
      <c r="P154" s="1">
        <v>15042.44</v>
      </c>
      <c r="Q154" s="1">
        <v>15042.44</v>
      </c>
      <c r="R154" s="1">
        <v>15042.44</v>
      </c>
      <c r="S154" s="1">
        <v>15042.44</v>
      </c>
      <c r="T154" s="1">
        <v>9464.58</v>
      </c>
      <c r="U154" s="1">
        <v>9419.77</v>
      </c>
      <c r="V154" s="1">
        <v>9419.77</v>
      </c>
      <c r="W154" s="1">
        <v>9397.36</v>
      </c>
      <c r="X154" s="1">
        <v>9397.36</v>
      </c>
      <c r="Y154" s="1">
        <f>IF(F154="NO",ROUND($AA154*Z$294,2),ROUND($AA154/2*Z$294,2))</f>
        <v>152391.53</v>
      </c>
      <c r="Z154" s="1">
        <f>IF(F154="NO",AA154,AA154/2)</f>
        <v>546.5</v>
      </c>
      <c r="AA154" s="1">
        <v>546.5</v>
      </c>
      <c r="AC154" s="1">
        <f t="shared" si="25"/>
        <v>0</v>
      </c>
    </row>
    <row r="155" spans="1:30" x14ac:dyDescent="0.3">
      <c r="A155" s="1" t="s">
        <v>327</v>
      </c>
      <c r="B155" s="1" t="s">
        <v>364</v>
      </c>
      <c r="C155" s="1" t="s">
        <v>365</v>
      </c>
      <c r="D155" s="1" t="s">
        <v>368</v>
      </c>
      <c r="E155" s="1" t="s">
        <v>369</v>
      </c>
      <c r="F155" s="1" t="s">
        <v>31</v>
      </c>
      <c r="J155" s="1" t="e">
        <f>VLOOKUP(H155,[1]Sheet1!B:G,5,FALSE)</f>
        <v>#N/A</v>
      </c>
      <c r="K155" s="1" t="e">
        <f>VLOOKUP(H155,[1]Sheet1!B:G,6,FALSE)</f>
        <v>#N/A</v>
      </c>
      <c r="L155" s="1" t="s">
        <v>685</v>
      </c>
      <c r="M155" s="1">
        <v>67582.320000000007</v>
      </c>
      <c r="N155" s="1">
        <v>67483</v>
      </c>
      <c r="O155" s="1">
        <v>67541.55</v>
      </c>
      <c r="P155" s="1">
        <v>67541.55</v>
      </c>
      <c r="Q155" s="1">
        <v>67541.55</v>
      </c>
      <c r="R155" s="1">
        <v>67541.55</v>
      </c>
      <c r="S155" s="1">
        <v>67541.55</v>
      </c>
      <c r="T155" s="1">
        <v>67667.520000000004</v>
      </c>
      <c r="U155" s="1">
        <v>67429.350000000006</v>
      </c>
      <c r="V155" s="1">
        <v>67429.350000000006</v>
      </c>
      <c r="W155" s="1">
        <v>67310.27</v>
      </c>
      <c r="X155" s="1">
        <v>67310.27</v>
      </c>
      <c r="Y155" s="1">
        <f>IF(F155="NO",ROUND($AA155*Z$294,2),ROUND($AA155/2*Z$294,2))</f>
        <v>809919.83</v>
      </c>
      <c r="Z155" s="1">
        <f>IF(F155="NO",AA155,AA155/2)</f>
        <v>2904.5</v>
      </c>
      <c r="AA155" s="1">
        <v>2904.5</v>
      </c>
      <c r="AC155" s="1">
        <f t="shared" si="25"/>
        <v>0</v>
      </c>
      <c r="AD155" s="1" t="s">
        <v>370</v>
      </c>
    </row>
    <row r="156" spans="1:30" s="9" customFormat="1" ht="15.6" x14ac:dyDescent="0.3">
      <c r="A156" s="9" t="s">
        <v>39</v>
      </c>
      <c r="B156" s="9" t="s">
        <v>364</v>
      </c>
      <c r="C156" s="9" t="s">
        <v>365</v>
      </c>
      <c r="E156" s="9" t="s">
        <v>40</v>
      </c>
      <c r="G156" s="9" t="s">
        <v>327</v>
      </c>
      <c r="H156" s="10" t="str">
        <f>B156</f>
        <v>1040</v>
      </c>
      <c r="I156" s="9" t="s">
        <v>371</v>
      </c>
      <c r="J156" s="9" t="str">
        <f>VLOOKUP(H156,[1]Sheet1!B:G,5,FALSE)</f>
        <v>VC00000000014315</v>
      </c>
      <c r="K156" s="9" t="str">
        <f>VLOOKUP(H156,[1]Sheet1!B:G,6,FALSE)</f>
        <v>CN001</v>
      </c>
      <c r="L156" s="9" t="s">
        <v>685</v>
      </c>
      <c r="M156" s="9">
        <v>82633.810000000012</v>
      </c>
      <c r="N156" s="9">
        <v>82512</v>
      </c>
      <c r="O156" s="9">
        <v>82583.990000000005</v>
      </c>
      <c r="P156" s="9">
        <v>82583.990000000005</v>
      </c>
      <c r="Q156" s="9">
        <v>82583.990000000005</v>
      </c>
      <c r="R156" s="9">
        <v>82583.990000000005</v>
      </c>
      <c r="S156" s="9">
        <v>82583.990000000005</v>
      </c>
      <c r="T156" s="9">
        <v>77132.100000000006</v>
      </c>
      <c r="U156" s="9">
        <v>76849.12000000001</v>
      </c>
      <c r="V156" s="9">
        <v>76849.12000000001</v>
      </c>
      <c r="W156" s="9">
        <v>76707.63</v>
      </c>
      <c r="X156" s="9">
        <v>76707.63</v>
      </c>
      <c r="Y156" s="9">
        <f t="shared" si="23"/>
        <v>962311.36</v>
      </c>
      <c r="Z156" s="11">
        <f>SUM(Z154:Z155)</f>
        <v>3451</v>
      </c>
      <c r="AA156" s="11">
        <f t="shared" ref="AA156" si="34">SUM(AA154:AA155)</f>
        <v>3451</v>
      </c>
      <c r="AC156" s="9">
        <f t="shared" si="25"/>
        <v>0</v>
      </c>
      <c r="AD156" s="9" t="s">
        <v>42</v>
      </c>
    </row>
    <row r="157" spans="1:30" x14ac:dyDescent="0.3">
      <c r="A157" s="1" t="s">
        <v>327</v>
      </c>
      <c r="B157" s="1" t="s">
        <v>372</v>
      </c>
      <c r="C157" s="1" t="s">
        <v>373</v>
      </c>
      <c r="D157" s="1" t="s">
        <v>374</v>
      </c>
      <c r="E157" s="1" t="s">
        <v>375</v>
      </c>
      <c r="F157" s="1" t="s">
        <v>31</v>
      </c>
      <c r="J157" s="1" t="e">
        <f>VLOOKUP(H157,[1]Sheet1!B:G,5,FALSE)</f>
        <v>#N/A</v>
      </c>
      <c r="K157" s="1" t="e">
        <f>VLOOKUP(H157,[1]Sheet1!B:G,6,FALSE)</f>
        <v>#N/A</v>
      </c>
      <c r="L157" s="1" t="s">
        <v>685</v>
      </c>
      <c r="M157" s="1">
        <v>20819.310000000001</v>
      </c>
      <c r="N157" s="1">
        <v>20789</v>
      </c>
      <c r="O157" s="1">
        <v>20806.72</v>
      </c>
      <c r="P157" s="1">
        <v>20806.72</v>
      </c>
      <c r="Q157" s="1">
        <v>20806.72</v>
      </c>
      <c r="R157" s="1">
        <v>20806.72</v>
      </c>
      <c r="S157" s="1">
        <v>20806.72</v>
      </c>
      <c r="T157" s="1">
        <v>20496.12</v>
      </c>
      <c r="U157" s="1">
        <v>20423.27</v>
      </c>
      <c r="V157" s="1">
        <v>20423.27</v>
      </c>
      <c r="W157" s="1">
        <v>20386.830000000002</v>
      </c>
      <c r="X157" s="1">
        <v>20386.830000000002</v>
      </c>
      <c r="Y157" s="1">
        <f>IF(F157="NO",ROUND($AA157*Z$294,2),ROUND($AA157/2*Z$294,2))</f>
        <v>247758.23</v>
      </c>
      <c r="Z157" s="1">
        <f>IF(F157="NO",AA157,AA157/2)</f>
        <v>888.5</v>
      </c>
      <c r="AA157" s="1">
        <v>888.5</v>
      </c>
      <c r="AC157" s="1">
        <f t="shared" si="25"/>
        <v>0</v>
      </c>
    </row>
    <row r="158" spans="1:30" s="9" customFormat="1" ht="15.6" x14ac:dyDescent="0.3">
      <c r="A158" s="9" t="s">
        <v>39</v>
      </c>
      <c r="B158" s="9" t="s">
        <v>372</v>
      </c>
      <c r="C158" s="9" t="s">
        <v>373</v>
      </c>
      <c r="E158" s="9" t="s">
        <v>40</v>
      </c>
      <c r="G158" s="9" t="s">
        <v>327</v>
      </c>
      <c r="H158" s="10" t="str">
        <f>B158</f>
        <v>1080</v>
      </c>
      <c r="I158" s="9" t="s">
        <v>376</v>
      </c>
      <c r="J158" s="9" t="str">
        <f>VLOOKUP(H158,[1]Sheet1!B:G,5,FALSE)</f>
        <v>VC00000000014319</v>
      </c>
      <c r="K158" s="9" t="str">
        <f>VLOOKUP(H158,[1]Sheet1!B:G,6,FALSE)</f>
        <v>CN002</v>
      </c>
      <c r="L158" s="9" t="s">
        <v>685</v>
      </c>
      <c r="M158" s="9">
        <v>20819.310000000001</v>
      </c>
      <c r="N158" s="9">
        <v>20789</v>
      </c>
      <c r="O158" s="9">
        <v>20806.72</v>
      </c>
      <c r="P158" s="9">
        <v>20806.72</v>
      </c>
      <c r="Q158" s="9">
        <v>20806.72</v>
      </c>
      <c r="R158" s="9">
        <v>20806.72</v>
      </c>
      <c r="S158" s="9">
        <v>20806.72</v>
      </c>
      <c r="T158" s="9">
        <v>20496.12</v>
      </c>
      <c r="U158" s="9">
        <v>20423.27</v>
      </c>
      <c r="V158" s="9">
        <v>20423.27</v>
      </c>
      <c r="W158" s="9">
        <v>20386.830000000002</v>
      </c>
      <c r="X158" s="9">
        <v>20386.830000000002</v>
      </c>
      <c r="Y158" s="9">
        <f t="shared" si="23"/>
        <v>247758.22999999998</v>
      </c>
      <c r="Z158" s="11">
        <f>Z157</f>
        <v>888.5</v>
      </c>
      <c r="AA158" s="11">
        <f t="shared" ref="AA158" si="35">AA157</f>
        <v>888.5</v>
      </c>
      <c r="AC158" s="9">
        <f t="shared" si="25"/>
        <v>0</v>
      </c>
      <c r="AD158" s="9" t="s">
        <v>42</v>
      </c>
    </row>
    <row r="159" spans="1:30" x14ac:dyDescent="0.3">
      <c r="A159" s="1" t="s">
        <v>327</v>
      </c>
      <c r="B159" s="1" t="s">
        <v>377</v>
      </c>
      <c r="C159" s="1" t="s">
        <v>378</v>
      </c>
      <c r="D159" s="1" t="s">
        <v>379</v>
      </c>
      <c r="E159" s="1" t="s">
        <v>380</v>
      </c>
      <c r="F159" s="1" t="s">
        <v>31</v>
      </c>
      <c r="J159" s="1" t="e">
        <f>VLOOKUP(H159,[1]Sheet1!B:G,5,FALSE)</f>
        <v>#N/A</v>
      </c>
      <c r="K159" s="1" t="e">
        <f>VLOOKUP(H159,[1]Sheet1!B:G,6,FALSE)</f>
        <v>#N/A</v>
      </c>
      <c r="L159" s="1" t="s">
        <v>685</v>
      </c>
      <c r="M159" s="1">
        <v>33320.080000000002</v>
      </c>
      <c r="N159" s="1">
        <v>33271</v>
      </c>
      <c r="O159" s="1">
        <v>33299.99</v>
      </c>
      <c r="P159" s="1">
        <v>33299.99</v>
      </c>
      <c r="Q159" s="1">
        <v>33299.99</v>
      </c>
      <c r="R159" s="1">
        <v>33299.99</v>
      </c>
      <c r="S159" s="1">
        <v>33299.99</v>
      </c>
      <c r="T159" s="1">
        <v>33529.410000000003</v>
      </c>
      <c r="U159" s="1">
        <v>33411.75</v>
      </c>
      <c r="V159" s="1">
        <v>33411.75</v>
      </c>
      <c r="W159" s="1">
        <v>33352.910000000003</v>
      </c>
      <c r="X159" s="1">
        <v>33352.910000000003</v>
      </c>
      <c r="Y159" s="1">
        <f t="shared" ref="Y159:Y164" si="36">IF(F159="NO",ROUND($AA159*Z$294,2),ROUND($AA159/2*Z$294,2))</f>
        <v>400149.75</v>
      </c>
      <c r="Z159" s="1">
        <f t="shared" ref="Z159:Z164" si="37">IF(F159="NO",AA159,AA159/2)</f>
        <v>1435</v>
      </c>
      <c r="AA159" s="1">
        <v>1435</v>
      </c>
      <c r="AC159" s="1">
        <f t="shared" si="25"/>
        <v>-1.0000000009313226E-2</v>
      </c>
    </row>
    <row r="160" spans="1:30" x14ac:dyDescent="0.3">
      <c r="A160" s="1" t="s">
        <v>327</v>
      </c>
      <c r="B160" s="1" t="s">
        <v>377</v>
      </c>
      <c r="C160" s="1" t="s">
        <v>378</v>
      </c>
      <c r="D160" s="1" t="s">
        <v>381</v>
      </c>
      <c r="E160" s="1" t="s">
        <v>382</v>
      </c>
      <c r="F160" s="1" t="s">
        <v>31</v>
      </c>
      <c r="J160" s="1" t="e">
        <f>VLOOKUP(H160,[1]Sheet1!B:G,5,FALSE)</f>
        <v>#N/A</v>
      </c>
      <c r="K160" s="1" t="e">
        <f>VLOOKUP(H160,[1]Sheet1!B:G,6,FALSE)</f>
        <v>#N/A</v>
      </c>
      <c r="L160" s="1" t="s">
        <v>685</v>
      </c>
      <c r="M160" s="1">
        <v>15235.32</v>
      </c>
      <c r="N160" s="1">
        <v>15213</v>
      </c>
      <c r="O160" s="1">
        <v>15226.12</v>
      </c>
      <c r="P160" s="1">
        <v>15226.12</v>
      </c>
      <c r="Q160" s="1">
        <v>15226.12</v>
      </c>
      <c r="R160" s="1">
        <v>15226.12</v>
      </c>
      <c r="S160" s="1">
        <v>15226.12</v>
      </c>
      <c r="T160" s="1">
        <v>21131.74</v>
      </c>
      <c r="U160" s="1">
        <v>21069.42</v>
      </c>
      <c r="V160" s="1">
        <v>21069.42</v>
      </c>
      <c r="W160" s="1">
        <v>21038.25</v>
      </c>
      <c r="X160" s="1">
        <v>21038.25</v>
      </c>
      <c r="Y160" s="1">
        <f t="shared" si="36"/>
        <v>211926</v>
      </c>
      <c r="Z160" s="1">
        <f t="shared" si="37"/>
        <v>760</v>
      </c>
      <c r="AA160" s="1">
        <v>760</v>
      </c>
      <c r="AC160" s="1">
        <f t="shared" si="25"/>
        <v>0</v>
      </c>
    </row>
    <row r="161" spans="1:30" x14ac:dyDescent="0.3">
      <c r="A161" s="1" t="s">
        <v>327</v>
      </c>
      <c r="B161" s="1" t="s">
        <v>377</v>
      </c>
      <c r="C161" s="1" t="s">
        <v>378</v>
      </c>
      <c r="D161" s="1" t="s">
        <v>383</v>
      </c>
      <c r="E161" s="1" t="s">
        <v>384</v>
      </c>
      <c r="F161" s="1" t="s">
        <v>31</v>
      </c>
      <c r="J161" s="1" t="e">
        <f>VLOOKUP(H161,[1]Sheet1!B:G,5,FALSE)</f>
        <v>#N/A</v>
      </c>
      <c r="K161" s="1" t="e">
        <f>VLOOKUP(H161,[1]Sheet1!B:G,6,FALSE)</f>
        <v>#N/A</v>
      </c>
      <c r="L161" s="1" t="s">
        <v>685</v>
      </c>
      <c r="M161" s="1">
        <v>7468.29</v>
      </c>
      <c r="N161" s="1">
        <v>7457</v>
      </c>
      <c r="O161" s="1">
        <v>7463.82</v>
      </c>
      <c r="P161" s="1">
        <v>7463.82</v>
      </c>
      <c r="Q161" s="1">
        <v>7463.82</v>
      </c>
      <c r="R161" s="1">
        <v>7463.82</v>
      </c>
      <c r="S161" s="1">
        <v>7463.82</v>
      </c>
      <c r="T161" s="1">
        <v>7200.35</v>
      </c>
      <c r="U161" s="1">
        <v>7174.44</v>
      </c>
      <c r="V161" s="1">
        <v>7174.44</v>
      </c>
      <c r="W161" s="1">
        <v>7161.49</v>
      </c>
      <c r="X161" s="1">
        <v>7161.49</v>
      </c>
      <c r="Y161" s="1">
        <f t="shared" si="36"/>
        <v>88116.6</v>
      </c>
      <c r="Z161" s="1">
        <f t="shared" si="37"/>
        <v>316</v>
      </c>
      <c r="AA161" s="1">
        <v>316</v>
      </c>
      <c r="AC161" s="1">
        <f t="shared" si="25"/>
        <v>0</v>
      </c>
    </row>
    <row r="162" spans="1:30" x14ac:dyDescent="0.3">
      <c r="A162" s="1" t="s">
        <v>327</v>
      </c>
      <c r="B162" s="1" t="s">
        <v>377</v>
      </c>
      <c r="C162" s="1" t="s">
        <v>378</v>
      </c>
      <c r="D162" s="1" t="s">
        <v>385</v>
      </c>
      <c r="E162" s="1" t="s">
        <v>386</v>
      </c>
      <c r="F162" s="1" t="s">
        <v>31</v>
      </c>
      <c r="J162" s="1" t="e">
        <f>VLOOKUP(H162,[1]Sheet1!B:G,5,FALSE)</f>
        <v>#N/A</v>
      </c>
      <c r="K162" s="1" t="e">
        <f>VLOOKUP(H162,[1]Sheet1!B:G,6,FALSE)</f>
        <v>#N/A</v>
      </c>
      <c r="L162" s="1" t="s">
        <v>685</v>
      </c>
      <c r="M162" s="1">
        <v>10800.3</v>
      </c>
      <c r="N162" s="1">
        <v>10784</v>
      </c>
      <c r="O162" s="1">
        <v>10793.83</v>
      </c>
      <c r="P162" s="1">
        <v>10793.83</v>
      </c>
      <c r="Q162" s="1">
        <v>10793.83</v>
      </c>
      <c r="R162" s="1">
        <v>10793.83</v>
      </c>
      <c r="S162" s="1">
        <v>10793.83</v>
      </c>
      <c r="T162" s="1">
        <v>11893.75</v>
      </c>
      <c r="U162" s="1">
        <v>11854.11</v>
      </c>
      <c r="V162" s="1">
        <v>11854.11</v>
      </c>
      <c r="W162" s="1">
        <v>11834.28</v>
      </c>
      <c r="X162" s="1">
        <v>11834.28</v>
      </c>
      <c r="Y162" s="1">
        <f t="shared" si="36"/>
        <v>134823.98000000001</v>
      </c>
      <c r="Z162" s="1">
        <f t="shared" si="37"/>
        <v>483.5</v>
      </c>
      <c r="AA162" s="1">
        <v>483.5</v>
      </c>
      <c r="AC162" s="1">
        <f t="shared" si="25"/>
        <v>0</v>
      </c>
    </row>
    <row r="163" spans="1:30" x14ac:dyDescent="0.3">
      <c r="A163" s="1" t="s">
        <v>327</v>
      </c>
      <c r="B163" s="1" t="s">
        <v>377</v>
      </c>
      <c r="C163" s="1" t="s">
        <v>378</v>
      </c>
      <c r="D163" s="1" t="s">
        <v>387</v>
      </c>
      <c r="E163" s="1" t="s">
        <v>388</v>
      </c>
      <c r="F163" s="1" t="s">
        <v>31</v>
      </c>
      <c r="J163" s="1" t="e">
        <f>VLOOKUP(H163,[1]Sheet1!B:G,5,FALSE)</f>
        <v>#N/A</v>
      </c>
      <c r="K163" s="1" t="e">
        <f>VLOOKUP(H163,[1]Sheet1!B:G,6,FALSE)</f>
        <v>#N/A</v>
      </c>
      <c r="L163" s="1" t="s">
        <v>685</v>
      </c>
      <c r="M163" s="1">
        <v>9069.5</v>
      </c>
      <c r="N163" s="1">
        <v>9056</v>
      </c>
      <c r="O163" s="1">
        <v>9064.0400000000009</v>
      </c>
      <c r="P163" s="1">
        <v>9064.0400000000009</v>
      </c>
      <c r="Q163" s="1">
        <v>9064.0400000000009</v>
      </c>
      <c r="R163" s="1">
        <v>9064.0400000000009</v>
      </c>
      <c r="S163" s="1">
        <v>9064.0400000000009</v>
      </c>
      <c r="T163" s="1">
        <v>10042.620000000001</v>
      </c>
      <c r="U163" s="1">
        <v>10009.25</v>
      </c>
      <c r="V163" s="1">
        <v>10009.25</v>
      </c>
      <c r="W163" s="1">
        <v>9992.57</v>
      </c>
      <c r="X163" s="1">
        <v>9992.57</v>
      </c>
      <c r="Y163" s="1">
        <f t="shared" si="36"/>
        <v>113491.95</v>
      </c>
      <c r="Z163" s="1">
        <f t="shared" si="37"/>
        <v>407</v>
      </c>
      <c r="AA163" s="1">
        <v>407</v>
      </c>
      <c r="AC163" s="1">
        <f t="shared" si="25"/>
        <v>-1.0000000023865141E-2</v>
      </c>
    </row>
    <row r="164" spans="1:30" x14ac:dyDescent="0.3">
      <c r="A164" s="1" t="s">
        <v>327</v>
      </c>
      <c r="B164" s="1" t="s">
        <v>377</v>
      </c>
      <c r="C164" s="1" t="s">
        <v>378</v>
      </c>
      <c r="D164" s="1" t="s">
        <v>389</v>
      </c>
      <c r="E164" s="1" t="s">
        <v>390</v>
      </c>
      <c r="F164" s="1" t="s">
        <v>31</v>
      </c>
      <c r="J164" s="1" t="e">
        <f>VLOOKUP(H164,[1]Sheet1!B:G,5,FALSE)</f>
        <v>#N/A</v>
      </c>
      <c r="K164" s="1" t="e">
        <f>VLOOKUP(H164,[1]Sheet1!B:G,6,FALSE)</f>
        <v>#N/A</v>
      </c>
      <c r="L164" s="1" t="s">
        <v>685</v>
      </c>
      <c r="M164" s="1">
        <v>30700.43</v>
      </c>
      <c r="N164" s="1">
        <v>30655</v>
      </c>
      <c r="O164" s="1">
        <v>30681.95</v>
      </c>
      <c r="P164" s="1">
        <v>30681.95</v>
      </c>
      <c r="Q164" s="1">
        <v>30681.95</v>
      </c>
      <c r="R164" s="1">
        <v>30681.95</v>
      </c>
      <c r="S164" s="1">
        <v>30681.95</v>
      </c>
      <c r="T164" s="1">
        <v>17758.09</v>
      </c>
      <c r="U164" s="1">
        <v>17668.96</v>
      </c>
      <c r="V164" s="1">
        <v>17668.96</v>
      </c>
      <c r="W164" s="1">
        <v>17624.38</v>
      </c>
      <c r="X164" s="1">
        <v>17624.38</v>
      </c>
      <c r="Y164" s="1">
        <f t="shared" si="36"/>
        <v>303109.95</v>
      </c>
      <c r="Z164" s="1">
        <f t="shared" si="37"/>
        <v>1087</v>
      </c>
      <c r="AA164" s="1">
        <v>1087</v>
      </c>
      <c r="AC164" s="1">
        <f t="shared" si="25"/>
        <v>0</v>
      </c>
    </row>
    <row r="165" spans="1:30" s="9" customFormat="1" ht="15.6" x14ac:dyDescent="0.3">
      <c r="A165" s="9" t="s">
        <v>39</v>
      </c>
      <c r="B165" s="9" t="s">
        <v>377</v>
      </c>
      <c r="C165" s="9" t="s">
        <v>378</v>
      </c>
      <c r="E165" s="9" t="s">
        <v>40</v>
      </c>
      <c r="G165" s="9" t="s">
        <v>327</v>
      </c>
      <c r="H165" s="10" t="str">
        <f>B165</f>
        <v>1110</v>
      </c>
      <c r="I165" s="9" t="s">
        <v>391</v>
      </c>
      <c r="J165" s="9" t="str">
        <f>VLOOKUP(H165,[1]Sheet1!B:G,5,FALSE)</f>
        <v>VC00000000014320</v>
      </c>
      <c r="K165" s="9" t="str">
        <f>VLOOKUP(H165,[1]Sheet1!B:G,6,FALSE)</f>
        <v>CN003</v>
      </c>
      <c r="L165" s="9" t="s">
        <v>685</v>
      </c>
      <c r="M165" s="9">
        <v>106593.92000000001</v>
      </c>
      <c r="N165" s="9">
        <v>106436</v>
      </c>
      <c r="O165" s="9">
        <v>106529.74999999999</v>
      </c>
      <c r="P165" s="9">
        <v>106529.74999999999</v>
      </c>
      <c r="Q165" s="9">
        <v>106529.74999999999</v>
      </c>
      <c r="R165" s="9">
        <v>106529.74999999999</v>
      </c>
      <c r="S165" s="9">
        <v>106529.74999999999</v>
      </c>
      <c r="T165" s="9">
        <v>101555.95999999999</v>
      </c>
      <c r="U165" s="9">
        <v>101187.93</v>
      </c>
      <c r="V165" s="9">
        <v>101187.93</v>
      </c>
      <c r="W165" s="9">
        <v>101003.88</v>
      </c>
      <c r="X165" s="9">
        <v>101003.88</v>
      </c>
      <c r="Y165" s="9">
        <f t="shared" si="23"/>
        <v>1251618.2499999995</v>
      </c>
      <c r="Z165" s="11">
        <f>SUM(Z159:Z164)</f>
        <v>4488.5</v>
      </c>
      <c r="AA165" s="11">
        <f t="shared" ref="AA165" si="38">SUM(AA159:AA164)</f>
        <v>4488.5</v>
      </c>
      <c r="AC165" s="9">
        <f t="shared" si="25"/>
        <v>0</v>
      </c>
      <c r="AD165" s="9" t="s">
        <v>42</v>
      </c>
    </row>
    <row r="166" spans="1:30" x14ac:dyDescent="0.3">
      <c r="A166" s="1" t="s">
        <v>392</v>
      </c>
      <c r="B166" s="1" t="s">
        <v>393</v>
      </c>
      <c r="C166" s="1" t="s">
        <v>394</v>
      </c>
      <c r="D166" s="1" t="s">
        <v>395</v>
      </c>
      <c r="E166" s="1" t="s">
        <v>396</v>
      </c>
      <c r="F166" s="1" t="s">
        <v>31</v>
      </c>
      <c r="J166" s="1" t="e">
        <f>VLOOKUP(H166,[1]Sheet1!B:G,5,FALSE)</f>
        <v>#N/A</v>
      </c>
      <c r="K166" s="1" t="e">
        <f>VLOOKUP(H166,[1]Sheet1!B:G,6,FALSE)</f>
        <v>#N/A</v>
      </c>
      <c r="L166" s="1" t="s">
        <v>685</v>
      </c>
      <c r="M166" s="1">
        <v>5859.74</v>
      </c>
      <c r="N166" s="1">
        <v>5851</v>
      </c>
      <c r="O166" s="1">
        <v>5856.22</v>
      </c>
      <c r="P166" s="1">
        <v>5856.22</v>
      </c>
      <c r="Q166" s="1">
        <v>5856.22</v>
      </c>
      <c r="R166" s="1">
        <v>5856.22</v>
      </c>
      <c r="S166" s="1">
        <v>5856.22</v>
      </c>
      <c r="T166" s="1">
        <v>5876.34</v>
      </c>
      <c r="U166" s="1">
        <v>5855.67</v>
      </c>
      <c r="V166" s="1">
        <v>5855.67</v>
      </c>
      <c r="W166" s="1">
        <v>5845.34</v>
      </c>
      <c r="X166" s="1">
        <v>5845.34</v>
      </c>
      <c r="Y166" s="1">
        <f>IF(F166="NO",ROUND($AA166*Z$294,2),ROUND($AA166/2*Z$294,2))</f>
        <v>70270.2</v>
      </c>
      <c r="Z166" s="1">
        <f>IF(F166="NO",AA166,AA166/2)</f>
        <v>252</v>
      </c>
      <c r="AA166" s="1">
        <v>252</v>
      </c>
      <c r="AC166" s="1">
        <f t="shared" si="25"/>
        <v>0</v>
      </c>
    </row>
    <row r="167" spans="1:30" s="9" customFormat="1" ht="15.6" x14ac:dyDescent="0.3">
      <c r="A167" s="9" t="s">
        <v>39</v>
      </c>
      <c r="B167" s="9" t="s">
        <v>393</v>
      </c>
      <c r="C167" s="9" t="s">
        <v>394</v>
      </c>
      <c r="E167" s="9" t="s">
        <v>40</v>
      </c>
      <c r="G167" s="9" t="s">
        <v>392</v>
      </c>
      <c r="H167" s="10" t="str">
        <f>B167</f>
        <v>1140</v>
      </c>
      <c r="I167" s="9" t="s">
        <v>397</v>
      </c>
      <c r="J167" s="9" t="str">
        <f>VLOOKUP(H167,[1]Sheet1!B:G,5,FALSE)</f>
        <v>VC00000000014435</v>
      </c>
      <c r="K167" s="9" t="str">
        <f>VLOOKUP(H167,[1]Sheet1!B:G,6,FALSE)</f>
        <v>CN003</v>
      </c>
      <c r="L167" s="9" t="s">
        <v>685</v>
      </c>
      <c r="M167" s="9">
        <v>5859.74</v>
      </c>
      <c r="N167" s="9">
        <v>5851</v>
      </c>
      <c r="O167" s="9">
        <v>5856.22</v>
      </c>
      <c r="P167" s="9">
        <v>5856.22</v>
      </c>
      <c r="Q167" s="9">
        <v>5856.22</v>
      </c>
      <c r="R167" s="9">
        <v>5856.22</v>
      </c>
      <c r="S167" s="9">
        <v>5856.22</v>
      </c>
      <c r="T167" s="9">
        <v>5876.34</v>
      </c>
      <c r="U167" s="9">
        <v>5855.67</v>
      </c>
      <c r="V167" s="9">
        <v>5855.67</v>
      </c>
      <c r="W167" s="9">
        <v>5845.34</v>
      </c>
      <c r="X167" s="9">
        <v>5845.34</v>
      </c>
      <c r="Y167" s="9">
        <f t="shared" si="23"/>
        <v>70270.2</v>
      </c>
      <c r="Z167" s="11">
        <f>Z166</f>
        <v>252</v>
      </c>
      <c r="AA167" s="11">
        <f t="shared" ref="AA167" si="39">AA166</f>
        <v>252</v>
      </c>
      <c r="AC167" s="9">
        <f t="shared" si="25"/>
        <v>0</v>
      </c>
      <c r="AD167" s="9" t="s">
        <v>42</v>
      </c>
    </row>
    <row r="168" spans="1:30" x14ac:dyDescent="0.3">
      <c r="A168" s="1" t="s">
        <v>398</v>
      </c>
      <c r="B168" s="1" t="s">
        <v>399</v>
      </c>
      <c r="C168" s="1" t="s">
        <v>400</v>
      </c>
      <c r="D168" s="1" t="s">
        <v>401</v>
      </c>
      <c r="E168" s="1" t="s">
        <v>402</v>
      </c>
      <c r="F168" s="1" t="s">
        <v>31</v>
      </c>
      <c r="J168" s="1" t="e">
        <f>VLOOKUP(H168,[1]Sheet1!B:G,5,FALSE)</f>
        <v>#N/A</v>
      </c>
      <c r="K168" s="1" t="e">
        <f>VLOOKUP(H168,[1]Sheet1!B:G,6,FALSE)</f>
        <v>#N/A</v>
      </c>
      <c r="L168" s="1" t="s">
        <v>685</v>
      </c>
      <c r="M168" s="1">
        <v>2964.34</v>
      </c>
      <c r="N168" s="1">
        <v>2960</v>
      </c>
      <c r="O168" s="1">
        <v>2962.55</v>
      </c>
      <c r="P168" s="1">
        <v>2962.55</v>
      </c>
      <c r="Q168" s="1">
        <v>2962.55</v>
      </c>
      <c r="R168" s="1">
        <v>2962.55</v>
      </c>
      <c r="S168" s="1">
        <v>2962.55</v>
      </c>
      <c r="T168" s="1">
        <v>3392.6</v>
      </c>
      <c r="U168" s="1">
        <v>3381.53</v>
      </c>
      <c r="V168" s="1">
        <v>3381.53</v>
      </c>
      <c r="W168" s="1">
        <v>3376</v>
      </c>
      <c r="X168" s="1">
        <v>3376</v>
      </c>
      <c r="Y168" s="1">
        <f>IF(F168="NO",ROUND($AA168*Z$294,2),ROUND($AA168/2*Z$294,2))</f>
        <v>37644.75</v>
      </c>
      <c r="Z168" s="1">
        <f>IF(F168="NO",AA168,AA168/2)</f>
        <v>135</v>
      </c>
      <c r="AA168" s="1">
        <v>135</v>
      </c>
      <c r="AC168" s="1">
        <f t="shared" si="25"/>
        <v>0</v>
      </c>
    </row>
    <row r="169" spans="1:30" s="9" customFormat="1" ht="15.6" x14ac:dyDescent="0.3">
      <c r="A169" s="9" t="s">
        <v>39</v>
      </c>
      <c r="B169" s="9" t="s">
        <v>399</v>
      </c>
      <c r="C169" s="9" t="s">
        <v>400</v>
      </c>
      <c r="E169" s="9" t="s">
        <v>40</v>
      </c>
      <c r="G169" s="9" t="s">
        <v>398</v>
      </c>
      <c r="H169" s="10" t="str">
        <f>B169</f>
        <v>1180</v>
      </c>
      <c r="I169" s="9" t="s">
        <v>403</v>
      </c>
      <c r="J169" s="9" t="str">
        <f>VLOOKUP(H169,[1]Sheet1!B:G,5,FALSE)</f>
        <v>VC00000000014400</v>
      </c>
      <c r="K169" s="9" t="str">
        <f>VLOOKUP(H169,[1]Sheet1!B:G,6,FALSE)</f>
        <v>CN003</v>
      </c>
      <c r="L169" s="9" t="s">
        <v>685</v>
      </c>
      <c r="M169" s="9">
        <v>2964.34</v>
      </c>
      <c r="N169" s="9">
        <v>2960</v>
      </c>
      <c r="O169" s="9">
        <v>2962.55</v>
      </c>
      <c r="P169" s="9">
        <v>2962.55</v>
      </c>
      <c r="Q169" s="9">
        <v>2962.55</v>
      </c>
      <c r="R169" s="9">
        <v>2962.55</v>
      </c>
      <c r="S169" s="9">
        <v>2962.55</v>
      </c>
      <c r="T169" s="9">
        <v>3392.6</v>
      </c>
      <c r="U169" s="9">
        <v>3381.53</v>
      </c>
      <c r="V169" s="9">
        <v>3381.53</v>
      </c>
      <c r="W169" s="9">
        <v>3376</v>
      </c>
      <c r="X169" s="9">
        <v>3376</v>
      </c>
      <c r="Y169" s="9">
        <f t="shared" si="23"/>
        <v>37644.749999999993</v>
      </c>
      <c r="Z169" s="11">
        <f>Z168</f>
        <v>135</v>
      </c>
      <c r="AA169" s="11">
        <f t="shared" ref="AA169" si="40">AA168</f>
        <v>135</v>
      </c>
      <c r="AC169" s="9">
        <f t="shared" si="25"/>
        <v>0</v>
      </c>
      <c r="AD169" s="9" t="s">
        <v>42</v>
      </c>
    </row>
    <row r="170" spans="1:30" x14ac:dyDescent="0.3">
      <c r="A170" s="1" t="s">
        <v>404</v>
      </c>
      <c r="B170" s="1" t="s">
        <v>405</v>
      </c>
      <c r="C170" s="1" t="s">
        <v>406</v>
      </c>
      <c r="D170" s="1" t="s">
        <v>407</v>
      </c>
      <c r="E170" s="1" t="s">
        <v>408</v>
      </c>
      <c r="F170" s="1" t="s">
        <v>31</v>
      </c>
      <c r="J170" s="1" t="e">
        <f>VLOOKUP(H170,[1]Sheet1!B:G,5,FALSE)</f>
        <v>#N/A</v>
      </c>
      <c r="K170" s="1" t="e">
        <f>VLOOKUP(H170,[1]Sheet1!B:G,6,FALSE)</f>
        <v>#N/A</v>
      </c>
      <c r="L170" s="1" t="s">
        <v>685</v>
      </c>
      <c r="M170" s="1">
        <v>919.17</v>
      </c>
      <c r="N170" s="1">
        <v>918</v>
      </c>
      <c r="O170" s="1">
        <v>918.6</v>
      </c>
      <c r="P170" s="1">
        <v>918.6</v>
      </c>
      <c r="Q170" s="1">
        <v>918.6</v>
      </c>
      <c r="R170" s="1">
        <v>918.6</v>
      </c>
      <c r="S170" s="1">
        <v>918.6</v>
      </c>
      <c r="T170" s="1">
        <v>1394.86</v>
      </c>
      <c r="U170" s="1">
        <v>1390.93</v>
      </c>
      <c r="V170" s="1">
        <v>1390.93</v>
      </c>
      <c r="W170" s="1">
        <v>1388.96</v>
      </c>
      <c r="X170" s="1">
        <v>1388.96</v>
      </c>
      <c r="Y170" s="1">
        <f>IF(F170="NO",ROUND($AA170*Z$294,2),ROUND($AA170/2*Z$294,2))</f>
        <v>13384.8</v>
      </c>
      <c r="Z170" s="1">
        <f>IF(F170="NO",AA170,AA170/2)</f>
        <v>48</v>
      </c>
      <c r="AA170" s="1">
        <v>48</v>
      </c>
      <c r="AC170" s="1">
        <f t="shared" si="25"/>
        <v>-1.0000000002037268E-2</v>
      </c>
    </row>
    <row r="171" spans="1:30" s="9" customFormat="1" ht="15.6" x14ac:dyDescent="0.3">
      <c r="A171" s="9" t="s">
        <v>39</v>
      </c>
      <c r="B171" s="9" t="s">
        <v>405</v>
      </c>
      <c r="C171" s="9" t="s">
        <v>406</v>
      </c>
      <c r="E171" s="9" t="s">
        <v>40</v>
      </c>
      <c r="G171" s="9" t="s">
        <v>404</v>
      </c>
      <c r="H171" s="10" t="str">
        <f>B171</f>
        <v>1360</v>
      </c>
      <c r="I171" s="9" t="s">
        <v>409</v>
      </c>
      <c r="J171" s="9" t="str">
        <f>VLOOKUP(H171,[1]Sheet1!B:G,5,FALSE)</f>
        <v>VC00000000014427</v>
      </c>
      <c r="K171" s="9" t="str">
        <f>VLOOKUP(H171,[1]Sheet1!B:G,6,FALSE)</f>
        <v>CN002</v>
      </c>
      <c r="L171" s="9" t="s">
        <v>685</v>
      </c>
      <c r="M171" s="9">
        <v>919.17</v>
      </c>
      <c r="N171" s="9">
        <v>918</v>
      </c>
      <c r="O171" s="9">
        <v>918.6</v>
      </c>
      <c r="P171" s="9">
        <v>918.6</v>
      </c>
      <c r="Q171" s="9">
        <v>918.6</v>
      </c>
      <c r="R171" s="9">
        <v>918.6</v>
      </c>
      <c r="S171" s="9">
        <v>918.6</v>
      </c>
      <c r="T171" s="9">
        <v>1394.86</v>
      </c>
      <c r="U171" s="9">
        <v>1390.93</v>
      </c>
      <c r="V171" s="9">
        <v>1390.93</v>
      </c>
      <c r="W171" s="9">
        <v>1388.96</v>
      </c>
      <c r="X171" s="9">
        <v>1388.96</v>
      </c>
      <c r="Y171" s="9">
        <f t="shared" si="23"/>
        <v>13384.810000000001</v>
      </c>
      <c r="Z171" s="11">
        <f>Z170</f>
        <v>48</v>
      </c>
      <c r="AA171" s="11">
        <f t="shared" ref="AA171" si="41">AA170</f>
        <v>48</v>
      </c>
      <c r="AC171" s="9">
        <f t="shared" si="25"/>
        <v>0</v>
      </c>
      <c r="AD171" s="9" t="s">
        <v>42</v>
      </c>
    </row>
    <row r="172" spans="1:30" x14ac:dyDescent="0.3">
      <c r="A172" s="1" t="s">
        <v>410</v>
      </c>
      <c r="B172" s="1" t="s">
        <v>411</v>
      </c>
      <c r="C172" s="1" t="s">
        <v>412</v>
      </c>
      <c r="D172" s="1" t="s">
        <v>413</v>
      </c>
      <c r="E172" s="1" t="s">
        <v>414</v>
      </c>
      <c r="F172" s="1" t="s">
        <v>31</v>
      </c>
      <c r="J172" s="1" t="e">
        <f>VLOOKUP(H172,[1]Sheet1!B:G,5,FALSE)</f>
        <v>#N/A</v>
      </c>
      <c r="K172" s="1" t="e">
        <f>VLOOKUP(H172,[1]Sheet1!B:G,6,FALSE)</f>
        <v>#N/A</v>
      </c>
      <c r="L172" s="1" t="s">
        <v>685</v>
      </c>
      <c r="M172" s="1">
        <v>18084.759999999998</v>
      </c>
      <c r="N172" s="1">
        <v>18058</v>
      </c>
      <c r="O172" s="1">
        <v>18073.87</v>
      </c>
      <c r="P172" s="1">
        <v>18073.87</v>
      </c>
      <c r="Q172" s="1">
        <v>18073.87</v>
      </c>
      <c r="R172" s="1">
        <v>18073.87</v>
      </c>
      <c r="S172" s="1">
        <v>18073.87</v>
      </c>
      <c r="T172" s="1">
        <v>19071.990000000002</v>
      </c>
      <c r="U172" s="1">
        <v>19006.849999999999</v>
      </c>
      <c r="V172" s="1">
        <v>19006.849999999999</v>
      </c>
      <c r="W172" s="1">
        <v>18974.27</v>
      </c>
      <c r="X172" s="1">
        <v>18974.27</v>
      </c>
      <c r="Y172" s="1">
        <f t="shared" ref="Y172:Y189" si="42">IF(F172="NO",ROUND($AA172*Z$294,2),ROUND($AA172/2*Z$294,2))</f>
        <v>221546.33</v>
      </c>
      <c r="Z172" s="1">
        <f t="shared" ref="Z172:Z189" si="43">IF(F172="NO",AA172,AA172/2)</f>
        <v>794.5</v>
      </c>
      <c r="AA172" s="1">
        <v>794.5</v>
      </c>
      <c r="AC172" s="1">
        <f t="shared" si="25"/>
        <v>-9.9999999802093953E-3</v>
      </c>
    </row>
    <row r="173" spans="1:30" x14ac:dyDescent="0.3">
      <c r="A173" s="1" t="s">
        <v>410</v>
      </c>
      <c r="B173" s="1" t="s">
        <v>411</v>
      </c>
      <c r="C173" s="1" t="s">
        <v>412</v>
      </c>
      <c r="D173" s="1" t="s">
        <v>415</v>
      </c>
      <c r="E173" s="1" t="s">
        <v>416</v>
      </c>
      <c r="F173" s="1" t="s">
        <v>31</v>
      </c>
      <c r="J173" s="1" t="e">
        <f>VLOOKUP(H173,[1]Sheet1!B:G,5,FALSE)</f>
        <v>#N/A</v>
      </c>
      <c r="K173" s="1" t="e">
        <f>VLOOKUP(H173,[1]Sheet1!B:G,6,FALSE)</f>
        <v>#N/A</v>
      </c>
      <c r="L173" s="1" t="s">
        <v>685</v>
      </c>
      <c r="M173" s="1">
        <v>8961.9500000000007</v>
      </c>
      <c r="N173" s="1">
        <v>8949</v>
      </c>
      <c r="O173" s="1">
        <v>8956.5300000000007</v>
      </c>
      <c r="P173" s="1">
        <v>8956.5300000000007</v>
      </c>
      <c r="Q173" s="1">
        <v>8956.5300000000007</v>
      </c>
      <c r="R173" s="1">
        <v>8956.5300000000007</v>
      </c>
      <c r="S173" s="1">
        <v>8956.5300000000007</v>
      </c>
      <c r="T173" s="1">
        <v>10053.41</v>
      </c>
      <c r="U173" s="1">
        <v>10020.25</v>
      </c>
      <c r="V173" s="1">
        <v>10020.25</v>
      </c>
      <c r="W173" s="1">
        <v>10003.66</v>
      </c>
      <c r="X173" s="1">
        <v>10003.66</v>
      </c>
      <c r="Y173" s="1">
        <f t="shared" si="42"/>
        <v>112794.83</v>
      </c>
      <c r="Z173" s="1">
        <f t="shared" si="43"/>
        <v>404.5</v>
      </c>
      <c r="AA173" s="1">
        <v>404.5</v>
      </c>
      <c r="AC173" s="1">
        <f t="shared" si="25"/>
        <v>0</v>
      </c>
    </row>
    <row r="174" spans="1:30" x14ac:dyDescent="0.3">
      <c r="A174" s="1" t="s">
        <v>410</v>
      </c>
      <c r="B174" s="1" t="s">
        <v>411</v>
      </c>
      <c r="C174" s="1" t="s">
        <v>412</v>
      </c>
      <c r="D174" s="1" t="s">
        <v>417</v>
      </c>
      <c r="E174" s="1" t="s">
        <v>418</v>
      </c>
      <c r="F174" s="1" t="s">
        <v>31</v>
      </c>
      <c r="J174" s="1" t="e">
        <f>VLOOKUP(H174,[1]Sheet1!B:G,5,FALSE)</f>
        <v>#N/A</v>
      </c>
      <c r="K174" s="1" t="e">
        <f>VLOOKUP(H174,[1]Sheet1!B:G,6,FALSE)</f>
        <v>#N/A</v>
      </c>
      <c r="L174" s="1" t="s">
        <v>685</v>
      </c>
      <c r="M174" s="1">
        <v>8456.41</v>
      </c>
      <c r="N174" s="1">
        <v>8444</v>
      </c>
      <c r="O174" s="1">
        <v>8451.2999999999993</v>
      </c>
      <c r="P174" s="1">
        <v>8451.2999999999993</v>
      </c>
      <c r="Q174" s="1">
        <v>8451.2999999999993</v>
      </c>
      <c r="R174" s="1">
        <v>8451.2999999999993</v>
      </c>
      <c r="S174" s="1">
        <v>8451.2999999999993</v>
      </c>
      <c r="T174" s="1">
        <v>9392.3799999999992</v>
      </c>
      <c r="U174" s="1">
        <v>9361.2199999999993</v>
      </c>
      <c r="V174" s="1">
        <v>9361.2199999999993</v>
      </c>
      <c r="W174" s="1">
        <v>9345.6299999999992</v>
      </c>
      <c r="X174" s="1">
        <v>9345.6299999999992</v>
      </c>
      <c r="Y174" s="1">
        <f t="shared" si="42"/>
        <v>105963</v>
      </c>
      <c r="Z174" s="1">
        <f t="shared" si="43"/>
        <v>380</v>
      </c>
      <c r="AA174" s="1">
        <v>380</v>
      </c>
      <c r="AC174" s="1">
        <f t="shared" si="25"/>
        <v>9.9999999802093953E-3</v>
      </c>
    </row>
    <row r="175" spans="1:30" x14ac:dyDescent="0.3">
      <c r="A175" s="1" t="s">
        <v>410</v>
      </c>
      <c r="B175" s="1" t="s">
        <v>411</v>
      </c>
      <c r="C175" s="1" t="s">
        <v>412</v>
      </c>
      <c r="D175" s="1" t="s">
        <v>419</v>
      </c>
      <c r="E175" s="1" t="s">
        <v>420</v>
      </c>
      <c r="F175" s="1" t="s">
        <v>31</v>
      </c>
      <c r="J175" s="1" t="e">
        <f>VLOOKUP(H175,[1]Sheet1!B:G,5,FALSE)</f>
        <v>#N/A</v>
      </c>
      <c r="K175" s="1" t="e">
        <f>VLOOKUP(H175,[1]Sheet1!B:G,6,FALSE)</f>
        <v>#N/A</v>
      </c>
      <c r="L175" s="1" t="s">
        <v>685</v>
      </c>
      <c r="M175" s="1">
        <v>2470.2800000000002</v>
      </c>
      <c r="N175" s="1">
        <v>2467</v>
      </c>
      <c r="O175" s="1">
        <v>2468.7600000000002</v>
      </c>
      <c r="P175" s="1">
        <v>2468.7600000000002</v>
      </c>
      <c r="Q175" s="1">
        <v>2468.7600000000002</v>
      </c>
      <c r="R175" s="1">
        <v>2468.7600000000002</v>
      </c>
      <c r="S175" s="1">
        <v>2468.7600000000002</v>
      </c>
      <c r="T175" s="1">
        <v>9305.9699999999993</v>
      </c>
      <c r="U175" s="1">
        <v>9287.23</v>
      </c>
      <c r="V175" s="1">
        <v>9287.23</v>
      </c>
      <c r="W175" s="1">
        <v>9277.86</v>
      </c>
      <c r="X175" s="1">
        <v>9277.86</v>
      </c>
      <c r="Y175" s="1">
        <f t="shared" si="42"/>
        <v>63717.23</v>
      </c>
      <c r="Z175" s="1">
        <f t="shared" si="43"/>
        <v>228.5</v>
      </c>
      <c r="AA175" s="1">
        <v>228.5</v>
      </c>
      <c r="AC175" s="1">
        <f t="shared" si="25"/>
        <v>0</v>
      </c>
      <c r="AD175" s="1" t="s">
        <v>421</v>
      </c>
    </row>
    <row r="176" spans="1:30" x14ac:dyDescent="0.3">
      <c r="A176" s="1" t="s">
        <v>410</v>
      </c>
      <c r="B176" s="1" t="s">
        <v>411</v>
      </c>
      <c r="C176" s="1" t="s">
        <v>412</v>
      </c>
      <c r="D176" s="1" t="s">
        <v>422</v>
      </c>
      <c r="E176" s="1" t="s">
        <v>423</v>
      </c>
      <c r="F176" s="1" t="s">
        <v>86</v>
      </c>
      <c r="J176" s="1" t="e">
        <f>VLOOKUP(H176,[1]Sheet1!B:G,5,FALSE)</f>
        <v>#N/A</v>
      </c>
      <c r="K176" s="1" t="e">
        <f>VLOOKUP(H176,[1]Sheet1!B:G,6,FALSE)</f>
        <v>#N/A</v>
      </c>
      <c r="L176" s="1" t="s">
        <v>685</v>
      </c>
      <c r="M176" s="1">
        <v>3446.91</v>
      </c>
      <c r="N176" s="1">
        <v>3442</v>
      </c>
      <c r="O176" s="1">
        <v>3444.81</v>
      </c>
      <c r="P176" s="1">
        <v>3444.81</v>
      </c>
      <c r="Q176" s="1">
        <v>3444.81</v>
      </c>
      <c r="R176" s="1">
        <v>3444.81</v>
      </c>
      <c r="S176" s="1">
        <v>3444.81</v>
      </c>
      <c r="T176" s="1">
        <v>567.13</v>
      </c>
      <c r="U176" s="1">
        <v>559.21</v>
      </c>
      <c r="V176" s="1">
        <v>559.21</v>
      </c>
      <c r="W176" s="1">
        <v>555.26</v>
      </c>
      <c r="X176" s="1">
        <v>555.26</v>
      </c>
      <c r="Y176" s="1">
        <f t="shared" si="42"/>
        <v>26909.03</v>
      </c>
      <c r="Z176" s="1">
        <f t="shared" si="43"/>
        <v>96.5</v>
      </c>
      <c r="AA176" s="1">
        <v>193</v>
      </c>
      <c r="AC176" s="1">
        <f t="shared" si="25"/>
        <v>0</v>
      </c>
    </row>
    <row r="177" spans="1:30" x14ac:dyDescent="0.3">
      <c r="A177" s="1" t="s">
        <v>410</v>
      </c>
      <c r="B177" s="1" t="s">
        <v>411</v>
      </c>
      <c r="C177" s="1" t="s">
        <v>412</v>
      </c>
      <c r="D177" s="1" t="s">
        <v>424</v>
      </c>
      <c r="E177" s="1" t="s">
        <v>425</v>
      </c>
      <c r="F177" s="1" t="s">
        <v>31</v>
      </c>
      <c r="J177" s="1" t="e">
        <f>VLOOKUP(H177,[1]Sheet1!B:G,5,FALSE)</f>
        <v>#N/A</v>
      </c>
      <c r="K177" s="1" t="e">
        <f>VLOOKUP(H177,[1]Sheet1!B:G,6,FALSE)</f>
        <v>#N/A</v>
      </c>
      <c r="L177" s="1" t="s">
        <v>685</v>
      </c>
      <c r="M177" s="1">
        <v>11581.6</v>
      </c>
      <c r="N177" s="1">
        <v>11565</v>
      </c>
      <c r="O177" s="1">
        <v>11574.57</v>
      </c>
      <c r="P177" s="1">
        <v>11574.57</v>
      </c>
      <c r="Q177" s="1">
        <v>11574.57</v>
      </c>
      <c r="R177" s="1">
        <v>11574.57</v>
      </c>
      <c r="S177" s="1">
        <v>11574.57</v>
      </c>
      <c r="T177" s="1">
        <v>12615.74</v>
      </c>
      <c r="U177" s="1">
        <v>12573.43</v>
      </c>
      <c r="V177" s="1">
        <v>12573.43</v>
      </c>
      <c r="W177" s="1">
        <v>12552.28</v>
      </c>
      <c r="X177" s="1">
        <v>12552.28</v>
      </c>
      <c r="Y177" s="1">
        <f t="shared" si="42"/>
        <v>143886.6</v>
      </c>
      <c r="Z177" s="1">
        <f t="shared" si="43"/>
        <v>516</v>
      </c>
      <c r="AA177" s="1">
        <v>516</v>
      </c>
      <c r="AC177" s="1">
        <f t="shared" si="25"/>
        <v>-1.0000000009313226E-2</v>
      </c>
    </row>
    <row r="178" spans="1:30" x14ac:dyDescent="0.3">
      <c r="A178" s="1" t="s">
        <v>410</v>
      </c>
      <c r="B178" s="1" t="s">
        <v>411</v>
      </c>
      <c r="C178" s="1" t="s">
        <v>412</v>
      </c>
      <c r="D178" s="1" t="s">
        <v>426</v>
      </c>
      <c r="E178" s="1" t="s">
        <v>427</v>
      </c>
      <c r="F178" s="1" t="s">
        <v>31</v>
      </c>
      <c r="J178" s="1" t="e">
        <f>VLOOKUP(H178,[1]Sheet1!B:G,5,FALSE)</f>
        <v>#N/A</v>
      </c>
      <c r="K178" s="1" t="e">
        <f>VLOOKUP(H178,[1]Sheet1!B:G,6,FALSE)</f>
        <v>#N/A</v>
      </c>
      <c r="L178" s="1" t="s">
        <v>685</v>
      </c>
      <c r="M178" s="1">
        <v>3446.91</v>
      </c>
      <c r="N178" s="1">
        <v>3442</v>
      </c>
      <c r="O178" s="1">
        <v>3444.81</v>
      </c>
      <c r="P178" s="1">
        <v>3444.81</v>
      </c>
      <c r="Q178" s="1">
        <v>3444.81</v>
      </c>
      <c r="R178" s="1">
        <v>3444.81</v>
      </c>
      <c r="S178" s="1">
        <v>3444.81</v>
      </c>
      <c r="T178" s="1">
        <v>3555.21</v>
      </c>
      <c r="U178" s="1">
        <v>3542.91</v>
      </c>
      <c r="V178" s="1">
        <v>3542.91</v>
      </c>
      <c r="W178" s="1">
        <v>3536.76</v>
      </c>
      <c r="X178" s="1">
        <v>3536.76</v>
      </c>
      <c r="Y178" s="1">
        <f t="shared" si="42"/>
        <v>41827.5</v>
      </c>
      <c r="Z178" s="1">
        <f t="shared" si="43"/>
        <v>150</v>
      </c>
      <c r="AA178" s="1">
        <v>150</v>
      </c>
      <c r="AC178" s="1">
        <f t="shared" si="25"/>
        <v>-1.0000000009313226E-2</v>
      </c>
    </row>
    <row r="179" spans="1:30" x14ac:dyDescent="0.3">
      <c r="A179" s="1" t="s">
        <v>410</v>
      </c>
      <c r="B179" s="1" t="s">
        <v>411</v>
      </c>
      <c r="C179" s="1" t="s">
        <v>412</v>
      </c>
      <c r="D179" s="1" t="s">
        <v>428</v>
      </c>
      <c r="E179" s="1" t="s">
        <v>429</v>
      </c>
      <c r="F179" s="1" t="s">
        <v>31</v>
      </c>
      <c r="J179" s="1" t="e">
        <f>VLOOKUP(H179,[1]Sheet1!B:G,5,FALSE)</f>
        <v>#N/A</v>
      </c>
      <c r="K179" s="1" t="e">
        <f>VLOOKUP(H179,[1]Sheet1!B:G,6,FALSE)</f>
        <v>#N/A</v>
      </c>
      <c r="L179" s="1" t="s">
        <v>685</v>
      </c>
      <c r="M179" s="1">
        <v>6910.81</v>
      </c>
      <c r="N179" s="1">
        <v>6901</v>
      </c>
      <c r="O179" s="1">
        <v>6906.61</v>
      </c>
      <c r="P179" s="1">
        <v>6906.61</v>
      </c>
      <c r="Q179" s="1">
        <v>6906.61</v>
      </c>
      <c r="R179" s="1">
        <v>6906.61</v>
      </c>
      <c r="S179" s="1">
        <v>6906.61</v>
      </c>
      <c r="T179" s="1">
        <v>19401.990000000002</v>
      </c>
      <c r="U179" s="1">
        <v>19359.32</v>
      </c>
      <c r="V179" s="1">
        <v>19359.32</v>
      </c>
      <c r="W179" s="1">
        <v>19337.97</v>
      </c>
      <c r="X179" s="1">
        <v>19337.97</v>
      </c>
      <c r="Y179" s="1">
        <f t="shared" si="42"/>
        <v>145141.43</v>
      </c>
      <c r="Z179" s="1">
        <f t="shared" si="43"/>
        <v>520.5</v>
      </c>
      <c r="AA179" s="1">
        <v>520.5</v>
      </c>
      <c r="AC179" s="1">
        <f t="shared" si="25"/>
        <v>0</v>
      </c>
      <c r="AD179" s="1" t="s">
        <v>421</v>
      </c>
    </row>
    <row r="180" spans="1:30" x14ac:dyDescent="0.3">
      <c r="A180" s="1" t="s">
        <v>410</v>
      </c>
      <c r="B180" s="1" t="s">
        <v>411</v>
      </c>
      <c r="C180" s="1" t="s">
        <v>412</v>
      </c>
      <c r="D180" s="1" t="s">
        <v>428</v>
      </c>
      <c r="E180" s="1" t="s">
        <v>430</v>
      </c>
      <c r="F180" s="1" t="s">
        <v>31</v>
      </c>
      <c r="J180" s="1" t="e">
        <f>VLOOKUP(H180,[1]Sheet1!B:G,5,FALSE)</f>
        <v>#N/A</v>
      </c>
      <c r="K180" s="1" t="e">
        <f>VLOOKUP(H180,[1]Sheet1!B:G,6,FALSE)</f>
        <v>#N/A</v>
      </c>
      <c r="L180" s="1" t="s">
        <v>685</v>
      </c>
      <c r="M180" s="1">
        <v>1240.8900000000001</v>
      </c>
      <c r="N180" s="1">
        <v>1239</v>
      </c>
      <c r="O180" s="1">
        <v>1240.1400000000001</v>
      </c>
      <c r="P180" s="1">
        <v>1240.1400000000001</v>
      </c>
      <c r="Q180" s="1">
        <v>1240.1400000000001</v>
      </c>
      <c r="R180" s="1">
        <v>1240.1400000000001</v>
      </c>
      <c r="S180" s="1">
        <v>1240.1400000000001</v>
      </c>
      <c r="T180" s="1">
        <v>10551.32</v>
      </c>
      <c r="U180" s="1">
        <v>10533.28</v>
      </c>
      <c r="V180" s="1">
        <v>10533.28</v>
      </c>
      <c r="W180" s="1">
        <v>10524.27</v>
      </c>
      <c r="X180" s="1">
        <v>10524.27</v>
      </c>
      <c r="Y180" s="1">
        <f t="shared" si="42"/>
        <v>61347</v>
      </c>
      <c r="Z180" s="1">
        <f t="shared" si="43"/>
        <v>220</v>
      </c>
      <c r="AA180" s="1">
        <v>220</v>
      </c>
      <c r="AC180" s="1">
        <f t="shared" si="25"/>
        <v>-1.0000000009313226E-2</v>
      </c>
      <c r="AD180" s="1" t="s">
        <v>421</v>
      </c>
    </row>
    <row r="181" spans="1:30" x14ac:dyDescent="0.3">
      <c r="A181" s="1" t="s">
        <v>410</v>
      </c>
      <c r="B181" s="1" t="s">
        <v>411</v>
      </c>
      <c r="C181" s="1" t="s">
        <v>412</v>
      </c>
      <c r="D181" s="1" t="s">
        <v>431</v>
      </c>
      <c r="E181" s="1" t="s">
        <v>432</v>
      </c>
      <c r="F181" s="1" t="s">
        <v>31</v>
      </c>
      <c r="J181" s="1" t="e">
        <f>VLOOKUP(H181,[1]Sheet1!B:G,5,FALSE)</f>
        <v>#N/A</v>
      </c>
      <c r="K181" s="1" t="e">
        <f>VLOOKUP(H181,[1]Sheet1!B:G,6,FALSE)</f>
        <v>#N/A</v>
      </c>
      <c r="L181" s="1" t="s">
        <v>685</v>
      </c>
      <c r="M181" s="1">
        <v>23806.62</v>
      </c>
      <c r="N181" s="1">
        <v>23772</v>
      </c>
      <c r="O181" s="1">
        <v>23792.23</v>
      </c>
      <c r="P181" s="1">
        <v>23792.23</v>
      </c>
      <c r="Q181" s="1">
        <v>23792.23</v>
      </c>
      <c r="R181" s="1">
        <v>23792.23</v>
      </c>
      <c r="S181" s="1">
        <v>23792.23</v>
      </c>
      <c r="T181" s="1">
        <v>26732.95</v>
      </c>
      <c r="U181" s="1">
        <v>26644.799999999999</v>
      </c>
      <c r="V181" s="1">
        <v>26644.799999999999</v>
      </c>
      <c r="W181" s="1">
        <v>26600.720000000001</v>
      </c>
      <c r="X181" s="1">
        <v>26600.720000000001</v>
      </c>
      <c r="Y181" s="1">
        <f t="shared" si="42"/>
        <v>299763.75</v>
      </c>
      <c r="Z181" s="1">
        <f t="shared" si="43"/>
        <v>1075</v>
      </c>
      <c r="AA181" s="1">
        <v>1075</v>
      </c>
      <c r="AC181" s="1">
        <f t="shared" si="25"/>
        <v>-1.0000000009313226E-2</v>
      </c>
    </row>
    <row r="182" spans="1:30" x14ac:dyDescent="0.3">
      <c r="A182" s="1" t="s">
        <v>410</v>
      </c>
      <c r="B182" s="1" t="s">
        <v>411</v>
      </c>
      <c r="C182" s="1" t="s">
        <v>412</v>
      </c>
      <c r="D182" s="1" t="s">
        <v>433</v>
      </c>
      <c r="E182" s="1" t="s">
        <v>434</v>
      </c>
      <c r="F182" s="1" t="s">
        <v>31</v>
      </c>
      <c r="J182" s="1" t="e">
        <f>VLOOKUP(H182,[1]Sheet1!B:G,5,FALSE)</f>
        <v>#N/A</v>
      </c>
      <c r="K182" s="1" t="e">
        <f>VLOOKUP(H182,[1]Sheet1!B:G,6,FALSE)</f>
        <v>#N/A</v>
      </c>
      <c r="L182" s="1" t="s">
        <v>685</v>
      </c>
      <c r="M182" s="1">
        <v>16706</v>
      </c>
      <c r="N182" s="1">
        <v>16681</v>
      </c>
      <c r="O182" s="1">
        <v>16695.97</v>
      </c>
      <c r="P182" s="1">
        <v>16695.97</v>
      </c>
      <c r="Q182" s="1">
        <v>16695.97</v>
      </c>
      <c r="R182" s="1">
        <v>16695.97</v>
      </c>
      <c r="S182" s="1">
        <v>16695.97</v>
      </c>
      <c r="T182" s="1">
        <v>17845.41</v>
      </c>
      <c r="U182" s="1">
        <v>17784.89</v>
      </c>
      <c r="V182" s="1">
        <v>17784.89</v>
      </c>
      <c r="W182" s="1">
        <v>17754.63</v>
      </c>
      <c r="X182" s="1">
        <v>17754.63</v>
      </c>
      <c r="Y182" s="1">
        <f t="shared" si="42"/>
        <v>205791.3</v>
      </c>
      <c r="Z182" s="1">
        <f t="shared" si="43"/>
        <v>738</v>
      </c>
      <c r="AA182" s="1">
        <v>738</v>
      </c>
      <c r="AC182" s="1">
        <f t="shared" si="25"/>
        <v>0</v>
      </c>
    </row>
    <row r="183" spans="1:30" x14ac:dyDescent="0.3">
      <c r="A183" s="1" t="s">
        <v>410</v>
      </c>
      <c r="B183" s="1" t="s">
        <v>411</v>
      </c>
      <c r="C183" s="1" t="s">
        <v>412</v>
      </c>
      <c r="D183" s="1" t="s">
        <v>435</v>
      </c>
      <c r="E183" s="1" t="s">
        <v>436</v>
      </c>
      <c r="F183" s="1" t="s">
        <v>31</v>
      </c>
      <c r="J183" s="1" t="e">
        <f>VLOOKUP(H183,[1]Sheet1!B:G,5,FALSE)</f>
        <v>#N/A</v>
      </c>
      <c r="K183" s="1" t="e">
        <f>VLOOKUP(H183,[1]Sheet1!B:G,6,FALSE)</f>
        <v>#N/A</v>
      </c>
      <c r="L183" s="1" t="s">
        <v>685</v>
      </c>
      <c r="M183" s="1">
        <v>8617.26</v>
      </c>
      <c r="N183" s="1">
        <v>8605</v>
      </c>
      <c r="O183" s="1">
        <v>8612.02</v>
      </c>
      <c r="P183" s="1">
        <v>8612.02</v>
      </c>
      <c r="Q183" s="1">
        <v>8612.02</v>
      </c>
      <c r="R183" s="1">
        <v>8612.02</v>
      </c>
      <c r="S183" s="1">
        <v>8612.02</v>
      </c>
      <c r="T183" s="1">
        <v>9614.1</v>
      </c>
      <c r="U183" s="1">
        <v>9582.2900000000009</v>
      </c>
      <c r="V183" s="1">
        <v>9582.2900000000009</v>
      </c>
      <c r="W183" s="1">
        <v>9566.3799999999992</v>
      </c>
      <c r="X183" s="1">
        <v>9566.3799999999992</v>
      </c>
      <c r="Y183" s="1">
        <f t="shared" si="42"/>
        <v>108193.8</v>
      </c>
      <c r="Z183" s="1">
        <f t="shared" si="43"/>
        <v>388</v>
      </c>
      <c r="AA183" s="1">
        <v>388</v>
      </c>
      <c r="AC183" s="1">
        <f t="shared" si="25"/>
        <v>0</v>
      </c>
    </row>
    <row r="184" spans="1:30" x14ac:dyDescent="0.3">
      <c r="A184" s="1" t="s">
        <v>410</v>
      </c>
      <c r="B184" s="1" t="s">
        <v>411</v>
      </c>
      <c r="C184" s="1" t="s">
        <v>412</v>
      </c>
      <c r="D184" s="1" t="s">
        <v>437</v>
      </c>
      <c r="E184" s="1" t="s">
        <v>438</v>
      </c>
      <c r="F184" s="1" t="s">
        <v>31</v>
      </c>
      <c r="J184" s="1" t="e">
        <f>VLOOKUP(H184,[1]Sheet1!B:G,5,FALSE)</f>
        <v>#N/A</v>
      </c>
      <c r="K184" s="1" t="e">
        <f>VLOOKUP(H184,[1]Sheet1!B:G,6,FALSE)</f>
        <v>#N/A</v>
      </c>
      <c r="L184" s="1" t="s">
        <v>685</v>
      </c>
      <c r="M184" s="1">
        <v>11489.68</v>
      </c>
      <c r="N184" s="1">
        <v>11473</v>
      </c>
      <c r="O184" s="1">
        <v>11482.73</v>
      </c>
      <c r="P184" s="1">
        <v>11482.73</v>
      </c>
      <c r="Q184" s="1">
        <v>11482.73</v>
      </c>
      <c r="R184" s="1">
        <v>11482.73</v>
      </c>
      <c r="S184" s="1">
        <v>11482.73</v>
      </c>
      <c r="T184" s="1">
        <v>15118.08</v>
      </c>
      <c r="U184" s="1">
        <v>15072.28</v>
      </c>
      <c r="V184" s="1">
        <v>15072.28</v>
      </c>
      <c r="W184" s="1">
        <v>15049.38</v>
      </c>
      <c r="X184" s="1">
        <v>15049.38</v>
      </c>
      <c r="Y184" s="1">
        <f t="shared" si="42"/>
        <v>155737.73000000001</v>
      </c>
      <c r="Z184" s="1">
        <f t="shared" si="43"/>
        <v>558.5</v>
      </c>
      <c r="AA184" s="1">
        <v>558.5</v>
      </c>
      <c r="AC184" s="1">
        <f t="shared" si="25"/>
        <v>0</v>
      </c>
    </row>
    <row r="185" spans="1:30" x14ac:dyDescent="0.3">
      <c r="A185" s="1" t="s">
        <v>410</v>
      </c>
      <c r="B185" s="1" t="s">
        <v>411</v>
      </c>
      <c r="C185" s="1" t="s">
        <v>412</v>
      </c>
      <c r="D185" s="1" t="s">
        <v>439</v>
      </c>
      <c r="E185" s="1" t="s">
        <v>440</v>
      </c>
      <c r="F185" s="1" t="s">
        <v>31</v>
      </c>
      <c r="J185" s="1" t="e">
        <f>VLOOKUP(H185,[1]Sheet1!B:G,5,FALSE)</f>
        <v>#N/A</v>
      </c>
      <c r="K185" s="1" t="e">
        <f>VLOOKUP(H185,[1]Sheet1!B:G,6,FALSE)</f>
        <v>#N/A</v>
      </c>
      <c r="L185" s="1" t="s">
        <v>685</v>
      </c>
      <c r="M185" s="1">
        <v>5055.46</v>
      </c>
      <c r="N185" s="1">
        <v>5048</v>
      </c>
      <c r="O185" s="1">
        <v>5052.41</v>
      </c>
      <c r="P185" s="1">
        <v>5052.41</v>
      </c>
      <c r="Q185" s="1">
        <v>5052.41</v>
      </c>
      <c r="R185" s="1">
        <v>5052.41</v>
      </c>
      <c r="S185" s="1">
        <v>5052.41</v>
      </c>
      <c r="T185" s="1">
        <v>1192.99</v>
      </c>
      <c r="U185" s="1">
        <v>1180.8599999999999</v>
      </c>
      <c r="V185" s="1">
        <v>1180.8599999999999</v>
      </c>
      <c r="W185" s="1">
        <v>1174.79</v>
      </c>
      <c r="X185" s="1">
        <v>1174.79</v>
      </c>
      <c r="Y185" s="1">
        <f t="shared" si="42"/>
        <v>41269.800000000003</v>
      </c>
      <c r="Z185" s="1">
        <f t="shared" si="43"/>
        <v>148</v>
      </c>
      <c r="AA185" s="1">
        <v>148</v>
      </c>
      <c r="AC185" s="1">
        <f t="shared" si="25"/>
        <v>0</v>
      </c>
    </row>
    <row r="186" spans="1:30" x14ac:dyDescent="0.3">
      <c r="A186" s="1" t="s">
        <v>410</v>
      </c>
      <c r="B186" s="1" t="s">
        <v>411</v>
      </c>
      <c r="C186" s="1" t="s">
        <v>412</v>
      </c>
      <c r="D186" s="1" t="s">
        <v>441</v>
      </c>
      <c r="E186" s="1" t="s">
        <v>442</v>
      </c>
      <c r="F186" s="1" t="s">
        <v>31</v>
      </c>
      <c r="J186" s="1" t="e">
        <f>VLOOKUP(H186,[1]Sheet1!B:G,5,FALSE)</f>
        <v>#N/A</v>
      </c>
      <c r="K186" s="1" t="e">
        <f>VLOOKUP(H186,[1]Sheet1!B:G,6,FALSE)</f>
        <v>#N/A</v>
      </c>
      <c r="L186" s="1" t="s">
        <v>685</v>
      </c>
      <c r="M186" s="1">
        <v>6893.81</v>
      </c>
      <c r="N186" s="1">
        <v>6884</v>
      </c>
      <c r="O186" s="1">
        <v>6889.62</v>
      </c>
      <c r="P186" s="1">
        <v>6889.62</v>
      </c>
      <c r="Q186" s="1">
        <v>6889.62</v>
      </c>
      <c r="R186" s="1">
        <v>6889.62</v>
      </c>
      <c r="S186" s="1">
        <v>6889.62</v>
      </c>
      <c r="T186" s="1">
        <v>8199.5300000000007</v>
      </c>
      <c r="U186" s="1">
        <v>8173.34</v>
      </c>
      <c r="V186" s="1">
        <v>8173.34</v>
      </c>
      <c r="W186" s="1">
        <v>8160.23</v>
      </c>
      <c r="X186" s="1">
        <v>8160.23</v>
      </c>
      <c r="Y186" s="1">
        <f t="shared" si="42"/>
        <v>89092.58</v>
      </c>
      <c r="Z186" s="1">
        <f t="shared" si="43"/>
        <v>319.5</v>
      </c>
      <c r="AA186" s="1">
        <v>319.5</v>
      </c>
      <c r="AC186" s="1">
        <f t="shared" si="25"/>
        <v>0</v>
      </c>
    </row>
    <row r="187" spans="1:30" x14ac:dyDescent="0.3">
      <c r="A187" s="1" t="s">
        <v>410</v>
      </c>
      <c r="B187" s="1" t="s">
        <v>411</v>
      </c>
      <c r="C187" s="1" t="s">
        <v>412</v>
      </c>
      <c r="D187" s="1" t="s">
        <v>443</v>
      </c>
      <c r="E187" s="1" t="s">
        <v>444</v>
      </c>
      <c r="F187" s="1" t="s">
        <v>31</v>
      </c>
      <c r="J187" s="1" t="e">
        <f>VLOOKUP(H187,[1]Sheet1!B:G,5,FALSE)</f>
        <v>#N/A</v>
      </c>
      <c r="K187" s="1" t="e">
        <f>VLOOKUP(H187,[1]Sheet1!B:G,6,FALSE)</f>
        <v>#N/A</v>
      </c>
      <c r="L187" s="1" t="s">
        <v>685</v>
      </c>
      <c r="M187" s="1">
        <v>1562.6</v>
      </c>
      <c r="N187" s="1">
        <v>1560</v>
      </c>
      <c r="O187" s="1">
        <v>1561.68</v>
      </c>
      <c r="P187" s="1">
        <v>1561.68</v>
      </c>
      <c r="Q187" s="1">
        <v>1561.68</v>
      </c>
      <c r="R187" s="1">
        <v>1561.68</v>
      </c>
      <c r="S187" s="1">
        <v>1561.68</v>
      </c>
      <c r="T187" s="1">
        <v>1081.1400000000001</v>
      </c>
      <c r="U187" s="1">
        <v>1076.3499999999999</v>
      </c>
      <c r="V187" s="1">
        <v>1076.3499999999999</v>
      </c>
      <c r="W187" s="1">
        <v>1073.95</v>
      </c>
      <c r="X187" s="1">
        <v>1073.95</v>
      </c>
      <c r="Y187" s="1">
        <f t="shared" si="42"/>
        <v>16312.73</v>
      </c>
      <c r="Z187" s="1">
        <f t="shared" si="43"/>
        <v>58.5</v>
      </c>
      <c r="AA187" s="1">
        <v>58.5</v>
      </c>
      <c r="AC187" s="1">
        <f t="shared" si="25"/>
        <v>-1.0000000002037268E-2</v>
      </c>
    </row>
    <row r="188" spans="1:30" x14ac:dyDescent="0.3">
      <c r="A188" s="1" t="s">
        <v>410</v>
      </c>
      <c r="B188" s="1" t="s">
        <v>411</v>
      </c>
      <c r="C188" s="1" t="s">
        <v>412</v>
      </c>
      <c r="D188" s="1" t="s">
        <v>445</v>
      </c>
      <c r="E188" s="1" t="s">
        <v>446</v>
      </c>
      <c r="F188" s="1" t="s">
        <v>31</v>
      </c>
      <c r="J188" s="1" t="e">
        <f>VLOOKUP(H188,[1]Sheet1!B:G,5,FALSE)</f>
        <v>#N/A</v>
      </c>
      <c r="K188" s="1" t="e">
        <f>VLOOKUP(H188,[1]Sheet1!B:G,6,FALSE)</f>
        <v>#N/A</v>
      </c>
      <c r="L188" s="1" t="s">
        <v>685</v>
      </c>
      <c r="M188" s="1">
        <v>10455.61</v>
      </c>
      <c r="N188" s="1">
        <v>10440</v>
      </c>
      <c r="O188" s="1">
        <v>10449.33</v>
      </c>
      <c r="P188" s="1">
        <v>10449.33</v>
      </c>
      <c r="Q188" s="1">
        <v>10449.33</v>
      </c>
      <c r="R188" s="1">
        <v>10449.33</v>
      </c>
      <c r="S188" s="1">
        <v>10449.33</v>
      </c>
      <c r="T188" s="1">
        <v>11594.06</v>
      </c>
      <c r="U188" s="1">
        <v>11555.57</v>
      </c>
      <c r="V188" s="1">
        <v>11555.57</v>
      </c>
      <c r="W188" s="1">
        <v>11536.31</v>
      </c>
      <c r="X188" s="1">
        <v>11536.31</v>
      </c>
      <c r="Y188" s="1">
        <f t="shared" si="42"/>
        <v>130920.08</v>
      </c>
      <c r="Z188" s="1">
        <f t="shared" si="43"/>
        <v>469.5</v>
      </c>
      <c r="AA188" s="1">
        <v>469.5</v>
      </c>
      <c r="AC188" s="1">
        <f t="shared" si="25"/>
        <v>0</v>
      </c>
    </row>
    <row r="189" spans="1:30" x14ac:dyDescent="0.3">
      <c r="A189" s="1" t="s">
        <v>410</v>
      </c>
      <c r="B189" s="1" t="s">
        <v>411</v>
      </c>
      <c r="C189" s="1" t="s">
        <v>412</v>
      </c>
      <c r="D189" s="1" t="s">
        <v>447</v>
      </c>
      <c r="E189" s="1" t="s">
        <v>448</v>
      </c>
      <c r="F189" s="1" t="s">
        <v>31</v>
      </c>
      <c r="J189" s="1" t="e">
        <f>VLOOKUP(H189,[1]Sheet1!B:G,5,FALSE)</f>
        <v>#N/A</v>
      </c>
      <c r="K189" s="1" t="e">
        <f>VLOOKUP(H189,[1]Sheet1!B:G,6,FALSE)</f>
        <v>#N/A</v>
      </c>
      <c r="L189" s="1" t="s">
        <v>685</v>
      </c>
      <c r="M189" s="1">
        <v>15442.13</v>
      </c>
      <c r="N189" s="1">
        <v>15419</v>
      </c>
      <c r="O189" s="1">
        <v>15432.86</v>
      </c>
      <c r="P189" s="1">
        <v>15432.86</v>
      </c>
      <c r="Q189" s="1">
        <v>15432.86</v>
      </c>
      <c r="R189" s="1">
        <v>15432.86</v>
      </c>
      <c r="S189" s="1">
        <v>15432.86</v>
      </c>
      <c r="T189" s="1">
        <v>17267.91</v>
      </c>
      <c r="U189" s="1">
        <v>17210.84</v>
      </c>
      <c r="V189" s="1">
        <v>17210.84</v>
      </c>
      <c r="W189" s="1">
        <v>17182.29</v>
      </c>
      <c r="X189" s="1">
        <v>17182.29</v>
      </c>
      <c r="Y189" s="1">
        <f t="shared" si="42"/>
        <v>194079.6</v>
      </c>
      <c r="Z189" s="1">
        <f t="shared" si="43"/>
        <v>696</v>
      </c>
      <c r="AA189" s="1">
        <v>696</v>
      </c>
      <c r="AC189" s="1">
        <f t="shared" si="25"/>
        <v>0</v>
      </c>
    </row>
    <row r="190" spans="1:30" s="9" customFormat="1" ht="15.6" x14ac:dyDescent="0.3">
      <c r="A190" s="9" t="s">
        <v>39</v>
      </c>
      <c r="B190" s="9" t="s">
        <v>411</v>
      </c>
      <c r="C190" s="9" t="s">
        <v>412</v>
      </c>
      <c r="E190" s="9" t="s">
        <v>40</v>
      </c>
      <c r="G190" s="9" t="s">
        <v>410</v>
      </c>
      <c r="H190" s="10" t="str">
        <f>B190</f>
        <v>1420</v>
      </c>
      <c r="I190" s="9" t="s">
        <v>449</v>
      </c>
      <c r="J190" s="9" t="str">
        <f>VLOOKUP(H190,[1]Sheet1!B:G,5,FALSE)</f>
        <v>VC00000000014356</v>
      </c>
      <c r="K190" s="9" t="str">
        <f>VLOOKUP(H190,[1]Sheet1!B:G,6,FALSE)</f>
        <v>CN003</v>
      </c>
      <c r="L190" s="9" t="s">
        <v>685</v>
      </c>
      <c r="M190" s="9">
        <v>164629.69</v>
      </c>
      <c r="N190" s="9">
        <v>164389</v>
      </c>
      <c r="O190" s="9">
        <v>164530.25</v>
      </c>
      <c r="P190" s="9">
        <v>164530.25</v>
      </c>
      <c r="Q190" s="9">
        <v>164530.25</v>
      </c>
      <c r="R190" s="9">
        <v>164530.25</v>
      </c>
      <c r="S190" s="9">
        <v>164530.25</v>
      </c>
      <c r="T190" s="9">
        <v>203161.30999999997</v>
      </c>
      <c r="U190" s="9">
        <v>202524.92</v>
      </c>
      <c r="V190" s="9">
        <v>202524.92</v>
      </c>
      <c r="W190" s="9">
        <v>202206.64000000004</v>
      </c>
      <c r="X190" s="9">
        <v>202206.64000000004</v>
      </c>
      <c r="Y190" s="9">
        <f t="shared" si="23"/>
        <v>2164294.37</v>
      </c>
      <c r="Z190" s="11">
        <f>SUM(Z172:Z189)</f>
        <v>7761.5</v>
      </c>
      <c r="AA190" s="11">
        <f>SUM(AA172:AA189)</f>
        <v>7858</v>
      </c>
      <c r="AC190" s="9">
        <f t="shared" si="25"/>
        <v>0</v>
      </c>
      <c r="AD190" s="9" t="s">
        <v>42</v>
      </c>
    </row>
    <row r="191" spans="1:30" x14ac:dyDescent="0.3">
      <c r="A191" s="1" t="s">
        <v>450</v>
      </c>
      <c r="B191" s="1" t="s">
        <v>451</v>
      </c>
      <c r="C191" s="1" t="s">
        <v>452</v>
      </c>
      <c r="D191" s="1" t="s">
        <v>453</v>
      </c>
      <c r="E191" s="1" t="s">
        <v>454</v>
      </c>
      <c r="F191" s="1" t="s">
        <v>86</v>
      </c>
      <c r="J191" s="1" t="e">
        <f>VLOOKUP(H191,[1]Sheet1!B:G,5,FALSE)</f>
        <v>#N/A</v>
      </c>
      <c r="K191" s="1" t="e">
        <f>VLOOKUP(H191,[1]Sheet1!B:G,6,FALSE)</f>
        <v>#N/A</v>
      </c>
      <c r="L191" s="1" t="s">
        <v>685</v>
      </c>
      <c r="M191" s="1">
        <v>2297.94</v>
      </c>
      <c r="N191" s="1">
        <v>2295</v>
      </c>
      <c r="O191" s="1">
        <v>2296.5100000000002</v>
      </c>
      <c r="P191" s="1">
        <v>2296.5100000000002</v>
      </c>
      <c r="Q191" s="1">
        <v>2296.5100000000002</v>
      </c>
      <c r="R191" s="1">
        <v>2296.5100000000002</v>
      </c>
      <c r="S191" s="1">
        <v>2296.5100000000002</v>
      </c>
      <c r="T191" s="1">
        <v>610.76</v>
      </c>
      <c r="U191" s="1">
        <v>605.15</v>
      </c>
      <c r="V191" s="1">
        <v>605.15</v>
      </c>
      <c r="W191" s="1">
        <v>602.34</v>
      </c>
      <c r="X191" s="1">
        <v>602.34</v>
      </c>
      <c r="Y191" s="1">
        <f>IF(F191="NO",ROUND($AA191*Z$294,2),ROUND($AA191/2*Z$294,2))</f>
        <v>19101.23</v>
      </c>
      <c r="Z191" s="1">
        <f>IF(F191="NO",AA191,AA191/2)</f>
        <v>68.5</v>
      </c>
      <c r="AA191" s="1">
        <v>137</v>
      </c>
      <c r="AC191" s="1">
        <f t="shared" si="25"/>
        <v>0</v>
      </c>
    </row>
    <row r="192" spans="1:30" s="9" customFormat="1" ht="15.6" x14ac:dyDescent="0.3">
      <c r="A192" s="9" t="s">
        <v>39</v>
      </c>
      <c r="B192" s="9" t="s">
        <v>451</v>
      </c>
      <c r="C192" s="9" t="s">
        <v>452</v>
      </c>
      <c r="E192" s="9" t="s">
        <v>40</v>
      </c>
      <c r="G192" s="9" t="s">
        <v>450</v>
      </c>
      <c r="H192" s="10" t="str">
        <f>B192</f>
        <v>1520</v>
      </c>
      <c r="I192" s="9" t="s">
        <v>452</v>
      </c>
      <c r="J192" s="9" t="str">
        <f>VLOOKUP(H192,[1]Sheet1!B:G,5,FALSE)</f>
        <v>VC00000000014412</v>
      </c>
      <c r="K192" s="9" t="str">
        <f>VLOOKUP(H192,[1]Sheet1!B:G,6,FALSE)</f>
        <v>CN002</v>
      </c>
      <c r="L192" s="9" t="s">
        <v>685</v>
      </c>
      <c r="M192" s="9">
        <v>2297.94</v>
      </c>
      <c r="N192" s="9">
        <v>2295</v>
      </c>
      <c r="O192" s="9">
        <v>2296.5100000000002</v>
      </c>
      <c r="P192" s="9">
        <v>2296.5100000000002</v>
      </c>
      <c r="Q192" s="9">
        <v>2296.5100000000002</v>
      </c>
      <c r="R192" s="9">
        <v>2296.5100000000002</v>
      </c>
      <c r="S192" s="9">
        <v>2296.5100000000002</v>
      </c>
      <c r="T192" s="9">
        <v>610.76</v>
      </c>
      <c r="U192" s="9">
        <v>605.15</v>
      </c>
      <c r="V192" s="9">
        <v>605.15</v>
      </c>
      <c r="W192" s="9">
        <v>602.34</v>
      </c>
      <c r="X192" s="9">
        <v>602.34</v>
      </c>
      <c r="Y192" s="9">
        <f t="shared" ref="Y192:Y245" si="44">SUM(M192:X192)</f>
        <v>19101.230000000003</v>
      </c>
      <c r="Z192" s="11">
        <f>Z191</f>
        <v>68.5</v>
      </c>
      <c r="AA192" s="11">
        <f t="shared" ref="AA192" si="45">AA191</f>
        <v>137</v>
      </c>
      <c r="AC192" s="9">
        <f t="shared" si="25"/>
        <v>0</v>
      </c>
      <c r="AD192" s="9" t="s">
        <v>42</v>
      </c>
    </row>
    <row r="193" spans="1:30" x14ac:dyDescent="0.3">
      <c r="A193" s="1" t="s">
        <v>455</v>
      </c>
      <c r="B193" s="1" t="s">
        <v>456</v>
      </c>
      <c r="C193" s="1" t="s">
        <v>457</v>
      </c>
      <c r="D193" s="1" t="s">
        <v>458</v>
      </c>
      <c r="E193" s="1" t="s">
        <v>459</v>
      </c>
      <c r="F193" s="1" t="s">
        <v>31</v>
      </c>
      <c r="J193" s="1" t="e">
        <f>VLOOKUP(H193,[1]Sheet1!B:G,5,FALSE)</f>
        <v>#N/A</v>
      </c>
      <c r="K193" s="1" t="e">
        <f>VLOOKUP(H193,[1]Sheet1!B:G,6,FALSE)</f>
        <v>#N/A</v>
      </c>
      <c r="L193" s="1" t="s">
        <v>685</v>
      </c>
      <c r="M193" s="1">
        <v>4021.39</v>
      </c>
      <c r="N193" s="1">
        <v>4015</v>
      </c>
      <c r="O193" s="1">
        <v>4019.01</v>
      </c>
      <c r="P193" s="1">
        <v>4019.01</v>
      </c>
      <c r="Q193" s="1">
        <v>4019.01</v>
      </c>
      <c r="R193" s="1">
        <v>4019.01</v>
      </c>
      <c r="S193" s="1">
        <v>4019.01</v>
      </c>
      <c r="T193" s="1">
        <v>4091.96</v>
      </c>
      <c r="U193" s="1">
        <v>4077.69</v>
      </c>
      <c r="V193" s="1">
        <v>4077.69</v>
      </c>
      <c r="W193" s="1">
        <v>4070.56</v>
      </c>
      <c r="X193" s="1">
        <v>4070.56</v>
      </c>
      <c r="Y193" s="1">
        <f>IF(F193="NO",ROUND($AA193*Z$294,2),ROUND($AA193/2*Z$294,2))</f>
        <v>48519.9</v>
      </c>
      <c r="Z193" s="1">
        <f>IF(F193="NO",AA193,AA193/2)</f>
        <v>174</v>
      </c>
      <c r="AA193" s="1">
        <v>174</v>
      </c>
      <c r="AC193" s="1">
        <f t="shared" si="25"/>
        <v>0</v>
      </c>
    </row>
    <row r="194" spans="1:30" x14ac:dyDescent="0.3">
      <c r="A194" s="1" t="s">
        <v>455</v>
      </c>
      <c r="B194" s="1" t="s">
        <v>456</v>
      </c>
      <c r="C194" s="1" t="s">
        <v>457</v>
      </c>
      <c r="D194" s="1" t="s">
        <v>460</v>
      </c>
      <c r="E194" s="1" t="s">
        <v>461</v>
      </c>
      <c r="F194" s="1" t="s">
        <v>31</v>
      </c>
      <c r="J194" s="1" t="e">
        <f>VLOOKUP(H194,[1]Sheet1!B:G,5,FALSE)</f>
        <v>#N/A</v>
      </c>
      <c r="K194" s="1" t="e">
        <f>VLOOKUP(H194,[1]Sheet1!B:G,6,FALSE)</f>
        <v>#N/A</v>
      </c>
      <c r="L194" s="1" t="s">
        <v>685</v>
      </c>
      <c r="M194" s="1">
        <v>4021.39</v>
      </c>
      <c r="N194" s="1">
        <v>4015</v>
      </c>
      <c r="O194" s="1">
        <v>1999.01</v>
      </c>
      <c r="P194" s="1">
        <v>1999.01</v>
      </c>
      <c r="Q194" s="1">
        <v>1999.01</v>
      </c>
      <c r="R194" s="1">
        <v>1999.01</v>
      </c>
      <c r="S194" s="1">
        <v>1999.01</v>
      </c>
      <c r="T194" s="1">
        <v>2062.69</v>
      </c>
      <c r="U194" s="1">
        <v>2054.37</v>
      </c>
      <c r="V194" s="1">
        <v>2054.37</v>
      </c>
      <c r="W194" s="1">
        <v>2050.21</v>
      </c>
      <c r="X194" s="1">
        <v>2050.21</v>
      </c>
      <c r="Y194" s="1">
        <f>IF(F194="NO",ROUND($AA194*Z$294,2),ROUND($AA194/2*Z$294,2))</f>
        <v>28303.279999999999</v>
      </c>
      <c r="Z194" s="1">
        <f>IF(F194="NO",AA194,AA194/2)</f>
        <v>101.5</v>
      </c>
      <c r="AA194" s="1">
        <v>101.5</v>
      </c>
      <c r="AC194" s="1">
        <f t="shared" si="25"/>
        <v>-9.9999999947613105E-3</v>
      </c>
      <c r="AD194" s="1" t="s">
        <v>462</v>
      </c>
    </row>
    <row r="195" spans="1:30" x14ac:dyDescent="0.3">
      <c r="A195" s="1" t="s">
        <v>455</v>
      </c>
      <c r="B195" s="1" t="s">
        <v>456</v>
      </c>
      <c r="C195" s="1" t="s">
        <v>457</v>
      </c>
      <c r="D195" s="1" t="s">
        <v>463</v>
      </c>
      <c r="E195" s="1" t="s">
        <v>464</v>
      </c>
      <c r="F195" s="1" t="s">
        <v>31</v>
      </c>
      <c r="J195" s="1" t="e">
        <f>VLOOKUP(H195,[1]Sheet1!B:G,5,FALSE)</f>
        <v>#N/A</v>
      </c>
      <c r="K195" s="1" t="e">
        <f>VLOOKUP(H195,[1]Sheet1!B:G,6,FALSE)</f>
        <v>#N/A</v>
      </c>
      <c r="L195" s="1" t="s">
        <v>685</v>
      </c>
      <c r="M195" s="1">
        <v>25277.3</v>
      </c>
      <c r="N195" s="1">
        <v>25240</v>
      </c>
      <c r="O195" s="1">
        <v>25262.07</v>
      </c>
      <c r="P195" s="1">
        <v>25262.07</v>
      </c>
      <c r="Q195" s="1">
        <v>25262.07</v>
      </c>
      <c r="R195" s="1">
        <v>25262.07</v>
      </c>
      <c r="S195" s="1">
        <v>25262.07</v>
      </c>
      <c r="T195" s="1">
        <v>26965.3</v>
      </c>
      <c r="U195" s="1">
        <v>26873.79</v>
      </c>
      <c r="V195" s="1">
        <v>26873.79</v>
      </c>
      <c r="W195" s="1">
        <v>26828.04</v>
      </c>
      <c r="X195" s="1">
        <v>26828.04</v>
      </c>
      <c r="Y195" s="1">
        <f>IF(F195="NO",ROUND($AA195*Z$294,2),ROUND($AA195/2*Z$294,2))</f>
        <v>311196.59999999998</v>
      </c>
      <c r="Z195" s="1">
        <f>IF(F195="NO",AA195,AA195/2)</f>
        <v>1116</v>
      </c>
      <c r="AA195" s="1">
        <v>1116</v>
      </c>
      <c r="AC195" s="1">
        <f t="shared" si="25"/>
        <v>-1.0000000009313226E-2</v>
      </c>
    </row>
    <row r="196" spans="1:30" x14ac:dyDescent="0.3">
      <c r="A196" s="1" t="s">
        <v>455</v>
      </c>
      <c r="B196" s="1" t="s">
        <v>456</v>
      </c>
      <c r="C196" s="1" t="s">
        <v>457</v>
      </c>
      <c r="D196" s="1" t="s">
        <v>465</v>
      </c>
      <c r="E196" s="1" t="s">
        <v>466</v>
      </c>
      <c r="F196" s="1" t="s">
        <v>31</v>
      </c>
      <c r="J196" s="1" t="e">
        <f>VLOOKUP(H196,[1]Sheet1!B:G,5,FALSE)</f>
        <v>#N/A</v>
      </c>
      <c r="K196" s="1" t="e">
        <f>VLOOKUP(H196,[1]Sheet1!B:G,6,FALSE)</f>
        <v>#N/A</v>
      </c>
      <c r="L196" s="1" t="s">
        <v>685</v>
      </c>
      <c r="M196" s="1">
        <v>6434.22</v>
      </c>
      <c r="N196" s="1">
        <v>6425</v>
      </c>
      <c r="O196" s="1">
        <v>6430.32</v>
      </c>
      <c r="P196" s="1">
        <v>6430.32</v>
      </c>
      <c r="Q196" s="1">
        <v>6430.32</v>
      </c>
      <c r="R196" s="1">
        <v>6430.32</v>
      </c>
      <c r="S196" s="1">
        <v>6430.32</v>
      </c>
      <c r="T196" s="1">
        <v>7725.51</v>
      </c>
      <c r="U196" s="1">
        <v>7700.95</v>
      </c>
      <c r="V196" s="1">
        <v>7700.95</v>
      </c>
      <c r="W196" s="1">
        <v>7688.68</v>
      </c>
      <c r="X196" s="1">
        <v>7688.68</v>
      </c>
      <c r="Y196" s="1">
        <f>IF(F196="NO",ROUND($AA196*Z$294,2),ROUND($AA196/2*Z$294,2))</f>
        <v>83515.58</v>
      </c>
      <c r="Z196" s="1">
        <f>IF(F196="NO",AA196,AA196/2)</f>
        <v>299.5</v>
      </c>
      <c r="AA196" s="1">
        <v>299.5</v>
      </c>
      <c r="AC196" s="1">
        <f t="shared" si="25"/>
        <v>-9.9999999947613105E-3</v>
      </c>
    </row>
    <row r="197" spans="1:30" x14ac:dyDescent="0.3">
      <c r="A197" s="1" t="s">
        <v>455</v>
      </c>
      <c r="B197" s="1" t="s">
        <v>456</v>
      </c>
      <c r="C197" s="1" t="s">
        <v>457</v>
      </c>
      <c r="D197" s="1" t="s">
        <v>467</v>
      </c>
      <c r="E197" s="1" t="s">
        <v>468</v>
      </c>
      <c r="F197" s="1" t="s">
        <v>31</v>
      </c>
      <c r="J197" s="1" t="e">
        <f>VLOOKUP(H197,[1]Sheet1!B:G,5,FALSE)</f>
        <v>#N/A</v>
      </c>
      <c r="K197" s="1" t="e">
        <f>VLOOKUP(H197,[1]Sheet1!B:G,6,FALSE)</f>
        <v>#N/A</v>
      </c>
      <c r="L197" s="1" t="s">
        <v>685</v>
      </c>
      <c r="M197" s="1">
        <v>15488.09</v>
      </c>
      <c r="N197" s="1">
        <v>15465</v>
      </c>
      <c r="O197" s="1">
        <v>15478.78</v>
      </c>
      <c r="P197" s="1">
        <v>15478.78</v>
      </c>
      <c r="Q197" s="1">
        <v>15478.78</v>
      </c>
      <c r="R197" s="1">
        <v>15478.78</v>
      </c>
      <c r="S197" s="1">
        <v>15478.78</v>
      </c>
      <c r="T197" s="1">
        <v>15081.22</v>
      </c>
      <c r="U197" s="1">
        <v>15027.26</v>
      </c>
      <c r="V197" s="1">
        <v>15027.26</v>
      </c>
      <c r="W197" s="1">
        <v>15000.29</v>
      </c>
      <c r="X197" s="1">
        <v>15000.29</v>
      </c>
      <c r="Y197" s="1">
        <f>IF(F197="NO",ROUND($AA197*Z$294,2),ROUND($AA197/2*Z$294,2))</f>
        <v>183483.3</v>
      </c>
      <c r="Z197" s="1">
        <f>IF(F197="NO",AA197,AA197/2)</f>
        <v>658</v>
      </c>
      <c r="AA197" s="1">
        <v>658</v>
      </c>
      <c r="AC197" s="1">
        <f t="shared" ref="AC197:AC264" si="46">Y197-SUM(M197:X197)</f>
        <v>-1.0000000038417056E-2</v>
      </c>
    </row>
    <row r="198" spans="1:30" s="9" customFormat="1" ht="15.6" x14ac:dyDescent="0.3">
      <c r="A198" s="9" t="s">
        <v>39</v>
      </c>
      <c r="B198" s="9" t="s">
        <v>456</v>
      </c>
      <c r="C198" s="9" t="s">
        <v>457</v>
      </c>
      <c r="E198" s="9" t="s">
        <v>40</v>
      </c>
      <c r="G198" s="9" t="s">
        <v>455</v>
      </c>
      <c r="H198" s="10" t="str">
        <f>B198</f>
        <v>1550</v>
      </c>
      <c r="I198" s="9" t="s">
        <v>469</v>
      </c>
      <c r="J198" s="9" t="str">
        <f>VLOOKUP(H198,[1]Sheet1!B:G,5,FALSE)</f>
        <v>VC00000000014430</v>
      </c>
      <c r="K198" s="9" t="str">
        <f>VLOOKUP(H198,[1]Sheet1!B:G,6,FALSE)</f>
        <v>CN002</v>
      </c>
      <c r="L198" s="9" t="s">
        <v>685</v>
      </c>
      <c r="M198" s="9">
        <v>55242.39</v>
      </c>
      <c r="N198" s="9">
        <v>55160</v>
      </c>
      <c r="O198" s="9">
        <v>53189.19</v>
      </c>
      <c r="P198" s="9">
        <v>53189.19</v>
      </c>
      <c r="Q198" s="9">
        <v>53189.19</v>
      </c>
      <c r="R198" s="9">
        <v>53189.19</v>
      </c>
      <c r="S198" s="9">
        <v>53189.19</v>
      </c>
      <c r="T198" s="9">
        <v>55926.68</v>
      </c>
      <c r="U198" s="9">
        <v>55734.06</v>
      </c>
      <c r="V198" s="9">
        <v>55734.06</v>
      </c>
      <c r="W198" s="9">
        <v>55637.78</v>
      </c>
      <c r="X198" s="9">
        <v>55637.78</v>
      </c>
      <c r="Y198" s="9">
        <f t="shared" si="44"/>
        <v>655018.70000000007</v>
      </c>
      <c r="Z198" s="11">
        <f>SUM(Z193:Z197)</f>
        <v>2349</v>
      </c>
      <c r="AA198" s="11">
        <f t="shared" ref="AA198" si="47">SUM(AA193:AA197)</f>
        <v>2349</v>
      </c>
      <c r="AC198" s="9">
        <f t="shared" si="46"/>
        <v>0</v>
      </c>
      <c r="AD198" s="9" t="s">
        <v>42</v>
      </c>
    </row>
    <row r="199" spans="1:30" x14ac:dyDescent="0.3">
      <c r="A199" s="1" t="s">
        <v>470</v>
      </c>
      <c r="B199" s="1" t="s">
        <v>471</v>
      </c>
      <c r="C199" s="1" t="s">
        <v>472</v>
      </c>
      <c r="D199" s="1" t="s">
        <v>473</v>
      </c>
      <c r="E199" s="1" t="s">
        <v>474</v>
      </c>
      <c r="F199" s="1" t="s">
        <v>31</v>
      </c>
      <c r="J199" s="1" t="e">
        <f>VLOOKUP(H199,[1]Sheet1!B:G,5,FALSE)</f>
        <v>#N/A</v>
      </c>
      <c r="K199" s="1" t="e">
        <f>VLOOKUP(H199,[1]Sheet1!B:G,6,FALSE)</f>
        <v>#N/A</v>
      </c>
      <c r="L199" s="1" t="s">
        <v>685</v>
      </c>
      <c r="M199" s="1">
        <v>20247.12</v>
      </c>
      <c r="N199" s="1">
        <v>20217</v>
      </c>
      <c r="O199" s="1">
        <v>20234.939999999999</v>
      </c>
      <c r="P199" s="1">
        <v>20234.939999999999</v>
      </c>
      <c r="Q199" s="1">
        <v>20234.939999999999</v>
      </c>
      <c r="R199" s="1">
        <v>20234.939999999999</v>
      </c>
      <c r="S199" s="1">
        <v>20234.939999999999</v>
      </c>
      <c r="T199" s="1">
        <v>21631.85</v>
      </c>
      <c r="U199" s="1">
        <v>21558.5</v>
      </c>
      <c r="V199" s="1">
        <v>21558.5</v>
      </c>
      <c r="W199" s="1">
        <v>21521.83</v>
      </c>
      <c r="X199" s="1">
        <v>21521.83</v>
      </c>
      <c r="Y199" s="1">
        <f>IF(F199="NO",ROUND($AA199*Z$294,2),ROUND($AA199/2*Z$294,2))</f>
        <v>249431.33</v>
      </c>
      <c r="Z199" s="1">
        <f>IF(F199="NO",AA199,AA199/2)</f>
        <v>894.5</v>
      </c>
      <c r="AA199" s="1">
        <v>894.5</v>
      </c>
      <c r="AC199" s="1">
        <f t="shared" si="46"/>
        <v>0</v>
      </c>
    </row>
    <row r="200" spans="1:30" x14ac:dyDescent="0.3">
      <c r="A200" s="1" t="s">
        <v>470</v>
      </c>
      <c r="B200" s="1" t="s">
        <v>471</v>
      </c>
      <c r="C200" s="1" t="s">
        <v>472</v>
      </c>
      <c r="D200" s="1" t="s">
        <v>475</v>
      </c>
      <c r="E200" s="1" t="s">
        <v>476</v>
      </c>
      <c r="F200" s="1" t="s">
        <v>31</v>
      </c>
      <c r="J200" s="1" t="e">
        <f>VLOOKUP(H200,[1]Sheet1!B:G,5,FALSE)</f>
        <v>#N/A</v>
      </c>
      <c r="K200" s="1" t="e">
        <f>VLOOKUP(H200,[1]Sheet1!B:G,6,FALSE)</f>
        <v>#N/A</v>
      </c>
      <c r="L200" s="1" t="s">
        <v>685</v>
      </c>
      <c r="M200" s="1">
        <v>15088.25</v>
      </c>
      <c r="N200" s="1">
        <v>15066</v>
      </c>
      <c r="O200" s="1">
        <v>15079.16</v>
      </c>
      <c r="P200" s="1">
        <v>15079.16</v>
      </c>
      <c r="Q200" s="1">
        <v>15079.16</v>
      </c>
      <c r="R200" s="1">
        <v>15079.16</v>
      </c>
      <c r="S200" s="1">
        <v>15079.16</v>
      </c>
      <c r="T200" s="1">
        <v>18544.91</v>
      </c>
      <c r="U200" s="1">
        <v>18486.689999999999</v>
      </c>
      <c r="V200" s="1">
        <v>18486.689999999999</v>
      </c>
      <c r="W200" s="1">
        <v>18457.580000000002</v>
      </c>
      <c r="X200" s="1">
        <v>18457.580000000002</v>
      </c>
      <c r="Y200" s="1">
        <f>IF(F200="NO",ROUND($AA200*Z$294,2),ROUND($AA200/2*Z$294,2))</f>
        <v>197983.5</v>
      </c>
      <c r="Z200" s="1">
        <f>IF(F200="NO",AA200,AA200/2)</f>
        <v>710</v>
      </c>
      <c r="AA200" s="1">
        <v>710</v>
      </c>
      <c r="AC200" s="1">
        <f t="shared" si="46"/>
        <v>0</v>
      </c>
    </row>
    <row r="201" spans="1:30" s="9" customFormat="1" ht="15.6" x14ac:dyDescent="0.3">
      <c r="A201" s="9" t="s">
        <v>39</v>
      </c>
      <c r="B201" s="9" t="s">
        <v>471</v>
      </c>
      <c r="C201" s="9" t="s">
        <v>472</v>
      </c>
      <c r="E201" s="9" t="s">
        <v>40</v>
      </c>
      <c r="G201" s="9" t="s">
        <v>455</v>
      </c>
      <c r="H201" s="10" t="str">
        <f>B201</f>
        <v>1560</v>
      </c>
      <c r="I201" s="9" t="s">
        <v>477</v>
      </c>
      <c r="J201" s="9" t="str">
        <f>VLOOKUP(H201,[1]Sheet1!B:G,5,FALSE)</f>
        <v>VC00000000014422</v>
      </c>
      <c r="K201" s="9" t="str">
        <f>VLOOKUP(H201,[1]Sheet1!B:G,6,FALSE)</f>
        <v>CN003</v>
      </c>
      <c r="L201" s="9" t="s">
        <v>685</v>
      </c>
      <c r="M201" s="9">
        <v>35335.369999999995</v>
      </c>
      <c r="N201" s="9">
        <v>35283</v>
      </c>
      <c r="O201" s="9">
        <v>35314.1</v>
      </c>
      <c r="P201" s="9">
        <v>35314.1</v>
      </c>
      <c r="Q201" s="9">
        <v>35314.1</v>
      </c>
      <c r="R201" s="9">
        <v>35314.1</v>
      </c>
      <c r="S201" s="9">
        <v>35314.1</v>
      </c>
      <c r="T201" s="9">
        <v>40176.759999999995</v>
      </c>
      <c r="U201" s="9">
        <v>40045.19</v>
      </c>
      <c r="V201" s="9">
        <v>40045.19</v>
      </c>
      <c r="W201" s="9">
        <v>39979.410000000003</v>
      </c>
      <c r="X201" s="9">
        <v>39979.410000000003</v>
      </c>
      <c r="Y201" s="9">
        <f t="shared" si="44"/>
        <v>447414.83000000007</v>
      </c>
      <c r="Z201" s="11">
        <f>SUM(Z199:Z200)</f>
        <v>1604.5</v>
      </c>
      <c r="AA201" s="11">
        <f t="shared" ref="AA201" si="48">SUM(AA199:AA200)</f>
        <v>1604.5</v>
      </c>
      <c r="AC201" s="9">
        <f t="shared" si="46"/>
        <v>0</v>
      </c>
      <c r="AD201" s="9" t="s">
        <v>42</v>
      </c>
    </row>
    <row r="202" spans="1:30" x14ac:dyDescent="0.3">
      <c r="A202" s="1" t="s">
        <v>478</v>
      </c>
      <c r="B202" s="1" t="s">
        <v>479</v>
      </c>
      <c r="C202" s="1" t="s">
        <v>480</v>
      </c>
      <c r="D202" s="1" t="s">
        <v>481</v>
      </c>
      <c r="E202" s="1" t="s">
        <v>482</v>
      </c>
      <c r="F202" s="1" t="s">
        <v>31</v>
      </c>
      <c r="J202" s="1" t="e">
        <f>VLOOKUP(H202,[1]Sheet1!B:G,5,FALSE)</f>
        <v>#N/A</v>
      </c>
      <c r="K202" s="1" t="e">
        <f>VLOOKUP(H202,[1]Sheet1!B:G,6,FALSE)</f>
        <v>#N/A</v>
      </c>
      <c r="L202" s="1" t="s">
        <v>685</v>
      </c>
      <c r="M202" s="1">
        <v>8380.58</v>
      </c>
      <c r="N202" s="1">
        <v>8368</v>
      </c>
      <c r="O202" s="1">
        <v>8375.5499999999993</v>
      </c>
      <c r="P202" s="1">
        <v>8375.5499999999993</v>
      </c>
      <c r="Q202" s="1">
        <v>8375.5499999999993</v>
      </c>
      <c r="R202" s="1">
        <v>8375.5499999999993</v>
      </c>
      <c r="S202" s="1">
        <v>8375.5499999999993</v>
      </c>
      <c r="T202" s="1">
        <v>10615.53</v>
      </c>
      <c r="U202" s="1">
        <v>10582.74</v>
      </c>
      <c r="V202" s="1">
        <v>10582.74</v>
      </c>
      <c r="W202" s="1">
        <v>10566.33</v>
      </c>
      <c r="X202" s="1">
        <v>10566.33</v>
      </c>
      <c r="Y202" s="1">
        <f>IF(F202="NO",ROUND($AA202*Z$294,2),ROUND($AA202/2*Z$294,2))</f>
        <v>111540</v>
      </c>
      <c r="Z202" s="1">
        <f>IF(F202="NO",AA202,AA202/2)</f>
        <v>400</v>
      </c>
      <c r="AA202" s="1">
        <v>400</v>
      </c>
      <c r="AC202" s="1">
        <f t="shared" si="46"/>
        <v>0</v>
      </c>
    </row>
    <row r="203" spans="1:30" x14ac:dyDescent="0.3">
      <c r="A203" s="1" t="s">
        <v>478</v>
      </c>
      <c r="B203" s="1" t="s">
        <v>479</v>
      </c>
      <c r="C203" s="1" t="s">
        <v>480</v>
      </c>
      <c r="D203" s="1" t="s">
        <v>483</v>
      </c>
      <c r="E203" s="1" t="s">
        <v>484</v>
      </c>
      <c r="F203" s="1" t="s">
        <v>31</v>
      </c>
      <c r="J203" s="1" t="e">
        <f>VLOOKUP(H203,[1]Sheet1!B:G,5,FALSE)</f>
        <v>#N/A</v>
      </c>
      <c r="K203" s="1" t="e">
        <f>VLOOKUP(H203,[1]Sheet1!B:G,6,FALSE)</f>
        <v>#N/A</v>
      </c>
      <c r="L203" s="1" t="s">
        <v>685</v>
      </c>
      <c r="M203" s="1">
        <v>8893.01</v>
      </c>
      <c r="N203" s="1">
        <v>8880</v>
      </c>
      <c r="O203" s="1">
        <v>8887.65</v>
      </c>
      <c r="P203" s="1">
        <v>8887.65</v>
      </c>
      <c r="Q203" s="1">
        <v>8887.65</v>
      </c>
      <c r="R203" s="1">
        <v>8887.65</v>
      </c>
      <c r="S203" s="1">
        <v>8887.65</v>
      </c>
      <c r="T203" s="1">
        <v>7608.62</v>
      </c>
      <c r="U203" s="1">
        <v>7579.18</v>
      </c>
      <c r="V203" s="1">
        <v>7579.18</v>
      </c>
      <c r="W203" s="1">
        <v>7564.46</v>
      </c>
      <c r="X203" s="1">
        <v>7564.46</v>
      </c>
      <c r="Y203" s="1">
        <f>IF(F203="NO",ROUND($AA203*Z$294,2),ROUND($AA203/2*Z$294,2))</f>
        <v>100107.15</v>
      </c>
      <c r="Z203" s="1">
        <f>IF(F203="NO",AA203,AA203/2)</f>
        <v>359</v>
      </c>
      <c r="AA203" s="1">
        <v>359</v>
      </c>
      <c r="AC203" s="1">
        <f t="shared" si="46"/>
        <v>-1.0000000009313226E-2</v>
      </c>
    </row>
    <row r="204" spans="1:30" x14ac:dyDescent="0.3">
      <c r="A204" s="1" t="s">
        <v>478</v>
      </c>
      <c r="B204" s="1" t="s">
        <v>479</v>
      </c>
      <c r="C204" s="1" t="s">
        <v>480</v>
      </c>
      <c r="D204" s="1" t="s">
        <v>485</v>
      </c>
      <c r="E204" s="1" t="s">
        <v>486</v>
      </c>
      <c r="F204" s="1" t="s">
        <v>31</v>
      </c>
      <c r="J204" s="1" t="e">
        <f>VLOOKUP(H204,[1]Sheet1!B:G,5,FALSE)</f>
        <v>#N/A</v>
      </c>
      <c r="K204" s="1" t="e">
        <f>VLOOKUP(H204,[1]Sheet1!B:G,6,FALSE)</f>
        <v>#N/A</v>
      </c>
      <c r="L204" s="1" t="s">
        <v>685</v>
      </c>
      <c r="M204" s="1">
        <v>8961.9500000000007</v>
      </c>
      <c r="N204" s="1">
        <v>8949</v>
      </c>
      <c r="O204" s="1">
        <v>8956.5300000000007</v>
      </c>
      <c r="P204" s="1">
        <v>8956.5300000000007</v>
      </c>
      <c r="Q204" s="1">
        <v>8956.5300000000007</v>
      </c>
      <c r="R204" s="1">
        <v>8956.5300000000007</v>
      </c>
      <c r="S204" s="1">
        <v>8956.5300000000007</v>
      </c>
      <c r="T204" s="1">
        <v>9020.15</v>
      </c>
      <c r="U204" s="1">
        <v>8988.5</v>
      </c>
      <c r="V204" s="1">
        <v>8988.5</v>
      </c>
      <c r="W204" s="1">
        <v>8972.68</v>
      </c>
      <c r="X204" s="1">
        <v>8972.68</v>
      </c>
      <c r="Y204" s="1">
        <f>IF(F204="NO",ROUND($AA204*Z$294,2),ROUND($AA204/2*Z$294,2))</f>
        <v>107636.1</v>
      </c>
      <c r="Z204" s="1">
        <f>IF(F204="NO",AA204,AA204/2)</f>
        <v>386</v>
      </c>
      <c r="AA204" s="1">
        <v>386</v>
      </c>
      <c r="AC204" s="1">
        <f t="shared" si="46"/>
        <v>-9.9999999802093953E-3</v>
      </c>
    </row>
    <row r="205" spans="1:30" s="9" customFormat="1" ht="15.6" x14ac:dyDescent="0.3">
      <c r="A205" s="9" t="s">
        <v>39</v>
      </c>
      <c r="B205" s="9" t="s">
        <v>479</v>
      </c>
      <c r="C205" s="9" t="s">
        <v>480</v>
      </c>
      <c r="E205" s="9" t="s">
        <v>40</v>
      </c>
      <c r="G205" s="9" t="s">
        <v>478</v>
      </c>
      <c r="H205" s="10" t="str">
        <f>B205</f>
        <v>2000</v>
      </c>
      <c r="I205" s="9" t="s">
        <v>487</v>
      </c>
      <c r="J205" s="9" t="str">
        <f>VLOOKUP(H205,[1]Sheet1!B:G,5,FALSE)</f>
        <v>VC00000000014360</v>
      </c>
      <c r="K205" s="9" t="str">
        <f>VLOOKUP(H205,[1]Sheet1!B:G,6,FALSE)</f>
        <v>CN002</v>
      </c>
      <c r="L205" s="9" t="s">
        <v>685</v>
      </c>
      <c r="M205" s="9">
        <v>26235.54</v>
      </c>
      <c r="N205" s="9">
        <v>26197</v>
      </c>
      <c r="O205" s="9">
        <v>26219.729999999996</v>
      </c>
      <c r="P205" s="9">
        <v>26219.729999999996</v>
      </c>
      <c r="Q205" s="9">
        <v>26219.729999999996</v>
      </c>
      <c r="R205" s="9">
        <v>26219.729999999996</v>
      </c>
      <c r="S205" s="9">
        <v>26219.729999999996</v>
      </c>
      <c r="T205" s="9">
        <v>27244.300000000003</v>
      </c>
      <c r="U205" s="9">
        <v>27150.42</v>
      </c>
      <c r="V205" s="9">
        <v>27150.42</v>
      </c>
      <c r="W205" s="9">
        <v>27103.47</v>
      </c>
      <c r="X205" s="9">
        <v>27103.47</v>
      </c>
      <c r="Y205" s="9">
        <f t="shared" si="44"/>
        <v>319283.2699999999</v>
      </c>
      <c r="Z205" s="11">
        <f>SUM(Z202:Z204)</f>
        <v>1145</v>
      </c>
      <c r="AA205" s="11">
        <f t="shared" ref="AA205" si="49">SUM(AA202:AA204)</f>
        <v>1145</v>
      </c>
      <c r="AC205" s="9">
        <f t="shared" si="46"/>
        <v>0</v>
      </c>
      <c r="AD205" s="9" t="s">
        <v>42</v>
      </c>
    </row>
    <row r="206" spans="1:30" x14ac:dyDescent="0.3">
      <c r="A206" s="1" t="s">
        <v>488</v>
      </c>
      <c r="B206" s="1" t="s">
        <v>489</v>
      </c>
      <c r="C206" s="1" t="s">
        <v>490</v>
      </c>
      <c r="D206" s="1" t="s">
        <v>491</v>
      </c>
      <c r="E206" s="1" t="s">
        <v>492</v>
      </c>
      <c r="F206" s="1" t="s">
        <v>31</v>
      </c>
      <c r="J206" s="1" t="e">
        <f>VLOOKUP(H206,[1]Sheet1!B:G,5,FALSE)</f>
        <v>#N/A</v>
      </c>
      <c r="K206" s="1" t="e">
        <f>VLOOKUP(H206,[1]Sheet1!B:G,6,FALSE)</f>
        <v>#N/A</v>
      </c>
      <c r="L206" s="1" t="s">
        <v>685</v>
      </c>
      <c r="M206" s="1">
        <v>1447.7</v>
      </c>
      <c r="N206" s="1">
        <v>1446</v>
      </c>
      <c r="O206" s="1">
        <v>1446.78</v>
      </c>
      <c r="P206" s="1">
        <v>1446.78</v>
      </c>
      <c r="Q206" s="1">
        <v>1446.78</v>
      </c>
      <c r="R206" s="1">
        <v>1446.78</v>
      </c>
      <c r="S206" s="1">
        <v>1446.78</v>
      </c>
      <c r="T206" s="1">
        <v>2051.6799999999998</v>
      </c>
      <c r="U206" s="1">
        <v>2045.69</v>
      </c>
      <c r="V206" s="1">
        <v>2045.69</v>
      </c>
      <c r="W206" s="1">
        <v>2042.7</v>
      </c>
      <c r="X206" s="1">
        <v>2042.7</v>
      </c>
      <c r="Y206" s="1">
        <f>IF(F206="NO",ROUND($AA206*Z$294,2),ROUND($AA206/2*Z$294,2))</f>
        <v>20356.05</v>
      </c>
      <c r="Z206" s="1">
        <f>IF(F206="NO",AA206,AA206/2)</f>
        <v>73</v>
      </c>
      <c r="AA206" s="1">
        <v>73</v>
      </c>
      <c r="AC206" s="1">
        <f t="shared" si="46"/>
        <v>-1.0000000002037268E-2</v>
      </c>
    </row>
    <row r="207" spans="1:30" x14ac:dyDescent="0.3">
      <c r="A207" s="1" t="s">
        <v>488</v>
      </c>
      <c r="B207" s="1" t="s">
        <v>489</v>
      </c>
      <c r="C207" s="1" t="s">
        <v>490</v>
      </c>
      <c r="D207" s="1" t="s">
        <v>493</v>
      </c>
      <c r="E207" s="1" t="s">
        <v>494</v>
      </c>
      <c r="F207" s="1" t="s">
        <v>31</v>
      </c>
      <c r="J207" s="1" t="e">
        <f>VLOOKUP(H207,[1]Sheet1!B:G,5,FALSE)</f>
        <v>#N/A</v>
      </c>
      <c r="K207" s="1" t="e">
        <f>VLOOKUP(H207,[1]Sheet1!B:G,6,FALSE)</f>
        <v>#N/A</v>
      </c>
      <c r="L207" s="1" t="s">
        <v>685</v>
      </c>
      <c r="M207" s="1">
        <v>3056.26</v>
      </c>
      <c r="N207" s="1">
        <v>3052</v>
      </c>
      <c r="O207" s="1">
        <v>3054.39</v>
      </c>
      <c r="P207" s="1">
        <v>3054.39</v>
      </c>
      <c r="Q207" s="1">
        <v>3054.39</v>
      </c>
      <c r="R207" s="1">
        <v>3054.39</v>
      </c>
      <c r="S207" s="1">
        <v>3054.39</v>
      </c>
      <c r="T207" s="1">
        <v>2454.12</v>
      </c>
      <c r="U207" s="1">
        <v>2444.25</v>
      </c>
      <c r="V207" s="1">
        <v>2444.25</v>
      </c>
      <c r="W207" s="1">
        <v>2439.3000000000002</v>
      </c>
      <c r="X207" s="1">
        <v>2439.3000000000002</v>
      </c>
      <c r="Y207" s="1">
        <f>IF(F207="NO",ROUND($AA207*Z$294,2),ROUND($AA207/2*Z$294,2))</f>
        <v>33601.43</v>
      </c>
      <c r="Z207" s="1">
        <f>IF(F207="NO",AA207,AA207/2)</f>
        <v>120.5</v>
      </c>
      <c r="AA207" s="1">
        <v>120.5</v>
      </c>
      <c r="AC207" s="1">
        <f t="shared" si="46"/>
        <v>0</v>
      </c>
    </row>
    <row r="208" spans="1:30" x14ac:dyDescent="0.3">
      <c r="A208" s="1" t="s">
        <v>488</v>
      </c>
      <c r="B208" s="1" t="s">
        <v>489</v>
      </c>
      <c r="C208" s="1" t="s">
        <v>490</v>
      </c>
      <c r="D208" s="1" t="s">
        <v>495</v>
      </c>
      <c r="E208" s="1" t="s">
        <v>496</v>
      </c>
      <c r="F208" s="1" t="s">
        <v>31</v>
      </c>
      <c r="J208" s="1" t="e">
        <f>VLOOKUP(H208,[1]Sheet1!B:G,5,FALSE)</f>
        <v>#N/A</v>
      </c>
      <c r="K208" s="1" t="e">
        <f>VLOOKUP(H208,[1]Sheet1!B:G,6,FALSE)</f>
        <v>#N/A</v>
      </c>
      <c r="L208" s="1" t="s">
        <v>685</v>
      </c>
      <c r="M208" s="1">
        <v>2251.98</v>
      </c>
      <c r="N208" s="1">
        <v>2249</v>
      </c>
      <c r="O208" s="1">
        <v>2250.59</v>
      </c>
      <c r="P208" s="1">
        <v>2250.59</v>
      </c>
      <c r="Q208" s="1">
        <v>2250.59</v>
      </c>
      <c r="R208" s="1">
        <v>2250.59</v>
      </c>
      <c r="S208" s="1">
        <v>2250.59</v>
      </c>
      <c r="T208" s="1">
        <v>2266.86</v>
      </c>
      <c r="U208" s="1">
        <v>2258.91</v>
      </c>
      <c r="V208" s="1">
        <v>2258.91</v>
      </c>
      <c r="W208" s="1">
        <v>2254.92</v>
      </c>
      <c r="X208" s="1">
        <v>2254.92</v>
      </c>
      <c r="Y208" s="1">
        <f>IF(F208="NO",ROUND($AA208*Z$294,2),ROUND($AA208/2*Z$294,2))</f>
        <v>27048.45</v>
      </c>
      <c r="Z208" s="1">
        <f>IF(F208="NO",AA208,AA208/2)</f>
        <v>97</v>
      </c>
      <c r="AA208" s="1">
        <v>97</v>
      </c>
      <c r="AC208" s="1">
        <f t="shared" si="46"/>
        <v>0</v>
      </c>
    </row>
    <row r="209" spans="1:30" s="9" customFormat="1" ht="15.6" x14ac:dyDescent="0.3">
      <c r="A209" s="9" t="s">
        <v>39</v>
      </c>
      <c r="B209" s="9" t="s">
        <v>489</v>
      </c>
      <c r="C209" s="9" t="s">
        <v>490</v>
      </c>
      <c r="E209" s="9" t="s">
        <v>40</v>
      </c>
      <c r="G209" s="9" t="s">
        <v>488</v>
      </c>
      <c r="H209" s="10" t="str">
        <f>B209</f>
        <v>2035</v>
      </c>
      <c r="I209" s="9" t="s">
        <v>497</v>
      </c>
      <c r="J209" s="9" t="str">
        <f>VLOOKUP(H209,[1]Sheet1!B:G,5,FALSE)</f>
        <v>VC00000000013021</v>
      </c>
      <c r="K209" s="9" t="str">
        <f>VLOOKUP(H209,[1]Sheet1!B:G,6,FALSE)</f>
        <v>CN003</v>
      </c>
      <c r="L209" s="9" t="s">
        <v>685</v>
      </c>
      <c r="M209" s="9">
        <v>6755.9400000000005</v>
      </c>
      <c r="N209" s="9">
        <v>6747</v>
      </c>
      <c r="O209" s="9">
        <v>6751.76</v>
      </c>
      <c r="P209" s="9">
        <v>6751.76</v>
      </c>
      <c r="Q209" s="9">
        <v>6751.76</v>
      </c>
      <c r="R209" s="9">
        <v>6751.76</v>
      </c>
      <c r="S209" s="9">
        <v>6751.76</v>
      </c>
      <c r="T209" s="9">
        <v>6772.66</v>
      </c>
      <c r="U209" s="9">
        <v>6748.85</v>
      </c>
      <c r="V209" s="9">
        <v>6748.85</v>
      </c>
      <c r="W209" s="9">
        <v>6736.92</v>
      </c>
      <c r="X209" s="9">
        <v>6736.92</v>
      </c>
      <c r="Y209" s="9">
        <f t="shared" si="44"/>
        <v>81005.94</v>
      </c>
      <c r="Z209" s="11">
        <f>SUM(Z206:Z208)</f>
        <v>290.5</v>
      </c>
      <c r="AA209" s="11">
        <f t="shared" ref="AA209" si="50">SUM(AA206:AA208)</f>
        <v>290.5</v>
      </c>
      <c r="AC209" s="9">
        <f t="shared" si="46"/>
        <v>0</v>
      </c>
      <c r="AD209" s="9" t="s">
        <v>42</v>
      </c>
    </row>
    <row r="210" spans="1:30" x14ac:dyDescent="0.3">
      <c r="A210" s="1" t="s">
        <v>498</v>
      </c>
      <c r="B210" s="1" t="s">
        <v>499</v>
      </c>
      <c r="C210" s="1" t="s">
        <v>500</v>
      </c>
      <c r="D210" s="1" t="s">
        <v>501</v>
      </c>
      <c r="E210" s="1" t="s">
        <v>502</v>
      </c>
      <c r="F210" s="1" t="s">
        <v>31</v>
      </c>
      <c r="J210" s="1" t="e">
        <f>VLOOKUP(H210,[1]Sheet1!B:G,5,FALSE)</f>
        <v>#N/A</v>
      </c>
      <c r="K210" s="1" t="e">
        <f>VLOOKUP(H210,[1]Sheet1!B:G,6,FALSE)</f>
        <v>#N/A</v>
      </c>
      <c r="L210" s="1" t="s">
        <v>685</v>
      </c>
      <c r="M210" s="1">
        <v>4366.08</v>
      </c>
      <c r="N210" s="1">
        <v>4360</v>
      </c>
      <c r="O210" s="1">
        <v>4363.41</v>
      </c>
      <c r="P210" s="1">
        <v>4363.41</v>
      </c>
      <c r="Q210" s="1">
        <v>4363.41</v>
      </c>
      <c r="R210" s="1">
        <v>4363.41</v>
      </c>
      <c r="S210" s="1">
        <v>4363.41</v>
      </c>
      <c r="T210" s="1">
        <v>5480.66</v>
      </c>
      <c r="U210" s="1">
        <v>5463.65</v>
      </c>
      <c r="V210" s="1">
        <v>5463.65</v>
      </c>
      <c r="W210" s="1">
        <v>5455.15</v>
      </c>
      <c r="X210" s="1">
        <v>5455.15</v>
      </c>
      <c r="Y210" s="1">
        <f>IF(F210="NO",ROUND($AA210*Z$294,2),ROUND($AA210/2*Z$294,2))</f>
        <v>57861.38</v>
      </c>
      <c r="Z210" s="1">
        <f>IF(F210="NO",AA210,AA210/2)</f>
        <v>207.5</v>
      </c>
      <c r="AA210" s="1">
        <v>207.5</v>
      </c>
      <c r="AC210" s="1">
        <f t="shared" si="46"/>
        <v>-1.0000000009313226E-2</v>
      </c>
    </row>
    <row r="211" spans="1:30" s="9" customFormat="1" ht="15.6" x14ac:dyDescent="0.3">
      <c r="A211" s="9" t="s">
        <v>39</v>
      </c>
      <c r="B211" s="9" t="s">
        <v>499</v>
      </c>
      <c r="C211" s="9" t="s">
        <v>500</v>
      </c>
      <c r="E211" s="9" t="s">
        <v>40</v>
      </c>
      <c r="G211" s="9" t="s">
        <v>498</v>
      </c>
      <c r="H211" s="10" t="str">
        <f>B211</f>
        <v>2180</v>
      </c>
      <c r="I211" s="9" t="s">
        <v>503</v>
      </c>
      <c r="J211" s="9" t="str">
        <f>VLOOKUP(H211,[1]Sheet1!B:G,5,FALSE)</f>
        <v>VC00000000013000</v>
      </c>
      <c r="K211" s="9" t="str">
        <f>VLOOKUP(H211,[1]Sheet1!B:G,6,FALSE)</f>
        <v>CN003</v>
      </c>
      <c r="L211" s="9" t="s">
        <v>685</v>
      </c>
      <c r="M211" s="9">
        <v>4366.08</v>
      </c>
      <c r="N211" s="9">
        <v>4360</v>
      </c>
      <c r="O211" s="9">
        <v>4363.41</v>
      </c>
      <c r="P211" s="9">
        <v>4363.41</v>
      </c>
      <c r="Q211" s="9">
        <v>4363.41</v>
      </c>
      <c r="R211" s="9">
        <v>4363.41</v>
      </c>
      <c r="S211" s="9">
        <v>4363.41</v>
      </c>
      <c r="T211" s="9">
        <v>5480.66</v>
      </c>
      <c r="U211" s="9">
        <v>5463.65</v>
      </c>
      <c r="V211" s="9">
        <v>5463.65</v>
      </c>
      <c r="W211" s="9">
        <v>5455.15</v>
      </c>
      <c r="X211" s="9">
        <v>5455.15</v>
      </c>
      <c r="Y211" s="9">
        <f t="shared" si="44"/>
        <v>57861.390000000007</v>
      </c>
      <c r="Z211" s="11">
        <f>SUM(Z210:Z210)</f>
        <v>207.5</v>
      </c>
      <c r="AA211" s="11">
        <f t="shared" ref="AA211" si="51">SUM(AA210:AA210)</f>
        <v>207.5</v>
      </c>
      <c r="AC211" s="9">
        <f t="shared" si="46"/>
        <v>0</v>
      </c>
      <c r="AD211" s="9" t="s">
        <v>42</v>
      </c>
    </row>
    <row r="212" spans="1:30" x14ac:dyDescent="0.3">
      <c r="A212" s="1" t="s">
        <v>498</v>
      </c>
      <c r="B212" s="1" t="s">
        <v>196</v>
      </c>
      <c r="C212" s="1" t="s">
        <v>504</v>
      </c>
      <c r="D212" s="1" t="s">
        <v>505</v>
      </c>
      <c r="E212" s="1" t="s">
        <v>506</v>
      </c>
      <c r="F212" s="1" t="s">
        <v>86</v>
      </c>
      <c r="J212" s="1" t="e">
        <f>VLOOKUP(H212,[1]Sheet1!B:G,5,FALSE)</f>
        <v>#N/A</v>
      </c>
      <c r="K212" s="1" t="e">
        <f>VLOOKUP(H212,[1]Sheet1!B:G,6,FALSE)</f>
        <v>#N/A</v>
      </c>
      <c r="L212" s="1" t="s">
        <v>685</v>
      </c>
      <c r="M212" s="1">
        <v>471.08</v>
      </c>
      <c r="N212" s="1">
        <v>470</v>
      </c>
      <c r="O212" s="1">
        <v>470.83</v>
      </c>
      <c r="P212" s="1">
        <v>470.83</v>
      </c>
      <c r="Q212" s="1">
        <v>470.83</v>
      </c>
      <c r="R212" s="1">
        <v>470.83</v>
      </c>
      <c r="S212" s="1">
        <v>470.83</v>
      </c>
      <c r="T212" s="1">
        <v>178.73</v>
      </c>
      <c r="U212" s="1">
        <v>177.51</v>
      </c>
      <c r="V212" s="1">
        <v>177.51</v>
      </c>
      <c r="W212" s="1">
        <v>176.89</v>
      </c>
      <c r="X212" s="1">
        <v>176.89</v>
      </c>
      <c r="Y212" s="1">
        <f>IF(F212="NO",ROUND($AA212*Z$294,2),ROUND($AA212/2*Z$294,2))</f>
        <v>4182.75</v>
      </c>
      <c r="Z212" s="1">
        <f>IF(F212="NO",AA212,AA212/2)</f>
        <v>15</v>
      </c>
      <c r="AA212" s="1">
        <v>30</v>
      </c>
      <c r="AC212" s="1">
        <f t="shared" si="46"/>
        <v>-9.999999999308784E-3</v>
      </c>
    </row>
    <row r="213" spans="1:30" s="9" customFormat="1" ht="15.6" x14ac:dyDescent="0.3">
      <c r="A213" s="9" t="s">
        <v>39</v>
      </c>
      <c r="B213" s="9" t="s">
        <v>196</v>
      </c>
      <c r="C213" s="9" t="s">
        <v>504</v>
      </c>
      <c r="E213" s="9" t="s">
        <v>40</v>
      </c>
      <c r="G213" s="9" t="s">
        <v>498</v>
      </c>
      <c r="H213" s="10" t="str">
        <f>B213</f>
        <v>2190</v>
      </c>
      <c r="I213" s="9" t="s">
        <v>507</v>
      </c>
      <c r="J213" s="9" t="str">
        <f>VLOOKUP(H213,[1]Sheet1!B:G,5,FALSE)</f>
        <v>VC00000000014440</v>
      </c>
      <c r="K213" s="9" t="str">
        <f>VLOOKUP(H213,[1]Sheet1!B:G,6,FALSE)</f>
        <v>CN002</v>
      </c>
      <c r="L213" s="9" t="s">
        <v>685</v>
      </c>
      <c r="M213" s="9">
        <v>471.08</v>
      </c>
      <c r="N213" s="9">
        <v>470</v>
      </c>
      <c r="O213" s="9">
        <v>470.83</v>
      </c>
      <c r="P213" s="9">
        <v>470.83</v>
      </c>
      <c r="Q213" s="9">
        <v>470.83</v>
      </c>
      <c r="R213" s="9">
        <v>470.83</v>
      </c>
      <c r="S213" s="9">
        <v>470.83</v>
      </c>
      <c r="T213" s="9">
        <v>178.73</v>
      </c>
      <c r="U213" s="9">
        <v>177.51</v>
      </c>
      <c r="V213" s="9">
        <v>177.51</v>
      </c>
      <c r="W213" s="9">
        <v>176.89</v>
      </c>
      <c r="X213" s="9">
        <v>176.89</v>
      </c>
      <c r="Y213" s="9">
        <f t="shared" si="44"/>
        <v>4182.7599999999993</v>
      </c>
      <c r="Z213" s="11">
        <f>Z212</f>
        <v>15</v>
      </c>
      <c r="AA213" s="11">
        <f t="shared" ref="AA213" si="52">AA212</f>
        <v>30</v>
      </c>
      <c r="AC213" s="9">
        <f t="shared" si="46"/>
        <v>0</v>
      </c>
      <c r="AD213" s="9" t="s">
        <v>42</v>
      </c>
    </row>
    <row r="214" spans="1:30" x14ac:dyDescent="0.3">
      <c r="A214" s="1" t="s">
        <v>508</v>
      </c>
      <c r="B214" s="1" t="s">
        <v>509</v>
      </c>
      <c r="C214" s="1" t="s">
        <v>510</v>
      </c>
      <c r="D214" s="1" t="s">
        <v>511</v>
      </c>
      <c r="E214" s="1" t="s">
        <v>512</v>
      </c>
      <c r="F214" s="1" t="s">
        <v>86</v>
      </c>
      <c r="J214" s="1" t="e">
        <f>VLOOKUP(H214,[1]Sheet1!B:G,5,FALSE)</f>
        <v>#N/A</v>
      </c>
      <c r="K214" s="1" t="e">
        <f>VLOOKUP(H214,[1]Sheet1!B:G,6,FALSE)</f>
        <v>#N/A</v>
      </c>
      <c r="L214" s="1" t="s">
        <v>685</v>
      </c>
      <c r="M214" s="1">
        <v>344.69</v>
      </c>
      <c r="N214" s="1">
        <v>344</v>
      </c>
      <c r="O214" s="1">
        <v>344.5</v>
      </c>
      <c r="P214" s="1">
        <v>344.5</v>
      </c>
      <c r="Q214" s="1">
        <v>344.5</v>
      </c>
      <c r="R214" s="1">
        <v>344.5</v>
      </c>
      <c r="S214" s="1">
        <v>344.5</v>
      </c>
      <c r="T214" s="1">
        <v>578.95000000000005</v>
      </c>
      <c r="U214" s="1">
        <v>577.39</v>
      </c>
      <c r="V214" s="1">
        <v>577.39</v>
      </c>
      <c r="W214" s="1">
        <v>576.62</v>
      </c>
      <c r="X214" s="1">
        <v>576.62</v>
      </c>
      <c r="Y214" s="1">
        <f>IF(F214="NO",ROUND($AA214*Z$294,2),ROUND($AA214/2*Z$294,2))</f>
        <v>5298.15</v>
      </c>
      <c r="Z214" s="1">
        <f>IF(F214="NO",AA214,AA214/2)</f>
        <v>19</v>
      </c>
      <c r="AA214" s="1">
        <v>38</v>
      </c>
      <c r="AC214" s="1">
        <f t="shared" si="46"/>
        <v>-1.0000000000218279E-2</v>
      </c>
    </row>
    <row r="215" spans="1:30" x14ac:dyDescent="0.3">
      <c r="A215" s="1" t="s">
        <v>508</v>
      </c>
      <c r="B215" s="1" t="s">
        <v>509</v>
      </c>
      <c r="C215" s="1" t="s">
        <v>510</v>
      </c>
      <c r="D215" s="1" t="s">
        <v>513</v>
      </c>
      <c r="E215" s="1" t="s">
        <v>514</v>
      </c>
      <c r="F215" s="1" t="s">
        <v>86</v>
      </c>
      <c r="J215" s="1" t="e">
        <f>VLOOKUP(H215,[1]Sheet1!B:G,5,FALSE)</f>
        <v>#N/A</v>
      </c>
      <c r="K215" s="1" t="e">
        <f>VLOOKUP(H215,[1]Sheet1!B:G,6,FALSE)</f>
        <v>#N/A</v>
      </c>
      <c r="L215" s="1" t="s">
        <v>685</v>
      </c>
      <c r="M215" s="1">
        <v>1608.56</v>
      </c>
      <c r="N215" s="1">
        <v>1606</v>
      </c>
      <c r="O215" s="1">
        <v>1607.6</v>
      </c>
      <c r="P215" s="1">
        <v>1607.6</v>
      </c>
      <c r="Q215" s="1">
        <v>1607.6</v>
      </c>
      <c r="R215" s="1">
        <v>1607.6</v>
      </c>
      <c r="S215" s="1">
        <v>1607.6</v>
      </c>
      <c r="T215" s="1">
        <v>1519.5</v>
      </c>
      <c r="U215" s="1">
        <v>1513.97</v>
      </c>
      <c r="V215" s="1">
        <v>1513.97</v>
      </c>
      <c r="W215" s="1">
        <v>1511.19</v>
      </c>
      <c r="X215" s="1">
        <v>1511.19</v>
      </c>
      <c r="Y215" s="1">
        <f>IF(F215="NO",ROUND($AA215*Z$294,2),ROUND($AA215/2*Z$294,2))</f>
        <v>18822.38</v>
      </c>
      <c r="Z215" s="1">
        <f>IF(F215="NO",AA215,AA215/2)</f>
        <v>67.5</v>
      </c>
      <c r="AA215" s="1">
        <v>135</v>
      </c>
      <c r="AC215" s="1">
        <f t="shared" si="46"/>
        <v>0</v>
      </c>
    </row>
    <row r="216" spans="1:30" s="9" customFormat="1" ht="15.6" x14ac:dyDescent="0.3">
      <c r="A216" s="9" t="s">
        <v>39</v>
      </c>
      <c r="B216" s="9" t="s">
        <v>509</v>
      </c>
      <c r="C216" s="9" t="s">
        <v>510</v>
      </c>
      <c r="E216" s="9" t="s">
        <v>40</v>
      </c>
      <c r="G216" s="9" t="s">
        <v>508</v>
      </c>
      <c r="H216" s="10" t="str">
        <f>B216</f>
        <v>2610</v>
      </c>
      <c r="I216" s="9" t="s">
        <v>515</v>
      </c>
      <c r="J216" s="9" t="str">
        <f>VLOOKUP(H216,[1]Sheet1!B:G,5,FALSE)</f>
        <v>VC00000000014333</v>
      </c>
      <c r="K216" s="9" t="str">
        <f>VLOOKUP(H216,[1]Sheet1!B:G,6,FALSE)</f>
        <v>CN002</v>
      </c>
      <c r="L216" s="9" t="s">
        <v>685</v>
      </c>
      <c r="M216" s="9">
        <v>1953.25</v>
      </c>
      <c r="N216" s="9">
        <v>1950</v>
      </c>
      <c r="O216" s="9">
        <v>1952.1</v>
      </c>
      <c r="P216" s="9">
        <v>1952.1</v>
      </c>
      <c r="Q216" s="9">
        <v>1952.1</v>
      </c>
      <c r="R216" s="9">
        <v>1952.1</v>
      </c>
      <c r="S216" s="9">
        <v>1952.1</v>
      </c>
      <c r="T216" s="9">
        <v>2098.4499999999998</v>
      </c>
      <c r="U216" s="9">
        <v>2091.36</v>
      </c>
      <c r="V216" s="9">
        <v>2091.36</v>
      </c>
      <c r="W216" s="9">
        <v>2087.81</v>
      </c>
      <c r="X216" s="9">
        <v>2087.81</v>
      </c>
      <c r="Y216" s="9">
        <f t="shared" si="44"/>
        <v>24120.540000000005</v>
      </c>
      <c r="Z216" s="11">
        <f>SUM(Z214:Z215)</f>
        <v>86.5</v>
      </c>
      <c r="AA216" s="11">
        <f t="shared" ref="AA216" si="53">SUM(AA214:AA215)</f>
        <v>173</v>
      </c>
      <c r="AC216" s="9">
        <f t="shared" si="46"/>
        <v>0</v>
      </c>
      <c r="AD216" s="9" t="s">
        <v>42</v>
      </c>
    </row>
    <row r="217" spans="1:30" x14ac:dyDescent="0.3">
      <c r="A217" s="1" t="s">
        <v>516</v>
      </c>
      <c r="B217" s="1" t="s">
        <v>517</v>
      </c>
      <c r="C217" s="1" t="s">
        <v>518</v>
      </c>
      <c r="D217" s="1" t="s">
        <v>519</v>
      </c>
      <c r="E217" s="1" t="s">
        <v>520</v>
      </c>
      <c r="F217" s="1" t="s">
        <v>31</v>
      </c>
      <c r="J217" s="1" t="e">
        <f>VLOOKUP(H217,[1]Sheet1!B:G,5,FALSE)</f>
        <v>#N/A</v>
      </c>
      <c r="K217" s="1" t="e">
        <f>VLOOKUP(H217,[1]Sheet1!B:G,6,FALSE)</f>
        <v>#N/A</v>
      </c>
      <c r="L217" s="1" t="s">
        <v>685</v>
      </c>
      <c r="M217" s="1">
        <v>2964.34</v>
      </c>
      <c r="N217" s="1">
        <v>2960</v>
      </c>
      <c r="O217" s="1">
        <v>2962.55</v>
      </c>
      <c r="P217" s="1">
        <v>2962.55</v>
      </c>
      <c r="Q217" s="1">
        <v>2962.55</v>
      </c>
      <c r="R217" s="1">
        <v>2962.55</v>
      </c>
      <c r="S217" s="1">
        <v>2962.55</v>
      </c>
      <c r="T217" s="1">
        <v>3392.6</v>
      </c>
      <c r="U217" s="1">
        <v>3381.53</v>
      </c>
      <c r="V217" s="1">
        <v>3381.53</v>
      </c>
      <c r="W217" s="1">
        <v>3376</v>
      </c>
      <c r="X217" s="1">
        <v>3376</v>
      </c>
      <c r="Y217" s="1">
        <f>IF(F217="NO",ROUND($AA217*Z$294,2),ROUND($AA217/2*Z$294,2))</f>
        <v>37644.75</v>
      </c>
      <c r="Z217" s="1">
        <f>IF(F217="NO",AA217,AA217/2)</f>
        <v>135</v>
      </c>
      <c r="AA217" s="1">
        <v>135</v>
      </c>
      <c r="AC217" s="1">
        <f t="shared" si="46"/>
        <v>0</v>
      </c>
    </row>
    <row r="218" spans="1:30" s="9" customFormat="1" ht="15.6" x14ac:dyDescent="0.3">
      <c r="A218" s="9" t="s">
        <v>39</v>
      </c>
      <c r="B218" s="9" t="s">
        <v>517</v>
      </c>
      <c r="C218" s="9" t="s">
        <v>518</v>
      </c>
      <c r="E218" s="9" t="s">
        <v>40</v>
      </c>
      <c r="G218" s="9" t="s">
        <v>516</v>
      </c>
      <c r="H218" s="10" t="str">
        <f>B218</f>
        <v>2640</v>
      </c>
      <c r="I218" s="9" t="s">
        <v>521</v>
      </c>
      <c r="J218" s="9" t="str">
        <f>VLOOKUP(H218,[1]Sheet1!B:G,5,FALSE)</f>
        <v>VC00000000014363</v>
      </c>
      <c r="K218" s="9" t="str">
        <f>VLOOKUP(H218,[1]Sheet1!B:G,6,FALSE)</f>
        <v>CN001</v>
      </c>
      <c r="L218" s="9" t="s">
        <v>685</v>
      </c>
      <c r="M218" s="9">
        <v>2964.34</v>
      </c>
      <c r="N218" s="9">
        <v>2960</v>
      </c>
      <c r="O218" s="9">
        <v>2962.55</v>
      </c>
      <c r="P218" s="9">
        <v>2962.55</v>
      </c>
      <c r="Q218" s="9">
        <v>2962.55</v>
      </c>
      <c r="R218" s="9">
        <v>2962.55</v>
      </c>
      <c r="S218" s="9">
        <v>2962.55</v>
      </c>
      <c r="T218" s="9">
        <v>3392.6</v>
      </c>
      <c r="U218" s="9">
        <v>3381.53</v>
      </c>
      <c r="V218" s="9">
        <v>3381.53</v>
      </c>
      <c r="W218" s="9">
        <v>3376</v>
      </c>
      <c r="X218" s="9">
        <v>3376</v>
      </c>
      <c r="Y218" s="9">
        <f t="shared" si="44"/>
        <v>37644.749999999993</v>
      </c>
      <c r="Z218" s="11">
        <f>Z217</f>
        <v>135</v>
      </c>
      <c r="AA218" s="11">
        <f t="shared" ref="AA218" si="54">AA217</f>
        <v>135</v>
      </c>
      <c r="AC218" s="9">
        <f t="shared" si="46"/>
        <v>0</v>
      </c>
      <c r="AD218" s="9" t="s">
        <v>42</v>
      </c>
    </row>
    <row r="219" spans="1:30" x14ac:dyDescent="0.3">
      <c r="A219" s="1" t="s">
        <v>522</v>
      </c>
      <c r="B219" s="1" t="s">
        <v>523</v>
      </c>
      <c r="C219" s="1" t="s">
        <v>524</v>
      </c>
      <c r="D219" s="1" t="s">
        <v>525</v>
      </c>
      <c r="E219" s="1" t="s">
        <v>526</v>
      </c>
      <c r="F219" s="1" t="s">
        <v>31</v>
      </c>
      <c r="J219" s="1" t="e">
        <f>VLOOKUP(H219,[1]Sheet1!B:G,5,FALSE)</f>
        <v>#N/A</v>
      </c>
      <c r="K219" s="1" t="e">
        <f>VLOOKUP(H219,[1]Sheet1!B:G,6,FALSE)</f>
        <v>#N/A</v>
      </c>
      <c r="L219" s="1" t="s">
        <v>685</v>
      </c>
      <c r="M219" s="1">
        <v>2895.4</v>
      </c>
      <c r="N219" s="1">
        <v>2891</v>
      </c>
      <c r="O219" s="1">
        <v>2893.67</v>
      </c>
      <c r="P219" s="1">
        <v>2893.67</v>
      </c>
      <c r="Q219" s="1">
        <v>2893.67</v>
      </c>
      <c r="R219" s="1">
        <v>2893.67</v>
      </c>
      <c r="S219" s="1">
        <v>2893.67</v>
      </c>
      <c r="T219" s="1">
        <v>3321.51</v>
      </c>
      <c r="U219" s="1">
        <v>3310.69</v>
      </c>
      <c r="V219" s="1">
        <v>3310.69</v>
      </c>
      <c r="W219" s="1">
        <v>3305.28</v>
      </c>
      <c r="X219" s="1">
        <v>3305.28</v>
      </c>
      <c r="Y219" s="1">
        <f>IF(F219="NO",ROUND($AA219*Z$294,2),ROUND($AA219/2*Z$294,2))</f>
        <v>36808.199999999997</v>
      </c>
      <c r="Z219" s="1">
        <f>IF(F219="NO",AA219,AA219/2)</f>
        <v>132</v>
      </c>
      <c r="AA219" s="1">
        <v>132</v>
      </c>
      <c r="AC219" s="1">
        <f t="shared" si="46"/>
        <v>0</v>
      </c>
    </row>
    <row r="220" spans="1:30" s="9" customFormat="1" ht="15.6" x14ac:dyDescent="0.3">
      <c r="A220" s="9" t="s">
        <v>39</v>
      </c>
      <c r="B220" s="9" t="s">
        <v>523</v>
      </c>
      <c r="C220" s="9" t="s">
        <v>524</v>
      </c>
      <c r="E220" s="9" t="s">
        <v>40</v>
      </c>
      <c r="G220" s="9" t="s">
        <v>522</v>
      </c>
      <c r="H220" s="10" t="str">
        <f>B220</f>
        <v>2660</v>
      </c>
      <c r="I220" s="9" t="s">
        <v>527</v>
      </c>
      <c r="J220" s="9" t="str">
        <f>VLOOKUP(H220,[1]Sheet1!B:G,5,FALSE)</f>
        <v>VC00000000014392</v>
      </c>
      <c r="K220" s="9" t="str">
        <f>VLOOKUP(H220,[1]Sheet1!B:G,6,FALSE)</f>
        <v>CN003</v>
      </c>
      <c r="L220" s="9" t="s">
        <v>685</v>
      </c>
      <c r="M220" s="9">
        <v>2895.4</v>
      </c>
      <c r="N220" s="9">
        <v>2891</v>
      </c>
      <c r="O220" s="9">
        <v>2893.67</v>
      </c>
      <c r="P220" s="9">
        <v>2893.67</v>
      </c>
      <c r="Q220" s="9">
        <v>2893.67</v>
      </c>
      <c r="R220" s="9">
        <v>2893.67</v>
      </c>
      <c r="S220" s="9">
        <v>2893.67</v>
      </c>
      <c r="T220" s="9">
        <v>3321.51</v>
      </c>
      <c r="U220" s="9">
        <v>3310.69</v>
      </c>
      <c r="V220" s="9">
        <v>3310.69</v>
      </c>
      <c r="W220" s="9">
        <v>3305.28</v>
      </c>
      <c r="X220" s="9">
        <v>3305.28</v>
      </c>
      <c r="Y220" s="9">
        <f t="shared" si="44"/>
        <v>36808.199999999997</v>
      </c>
      <c r="Z220" s="11">
        <f>Z219</f>
        <v>132</v>
      </c>
      <c r="AA220" s="11">
        <f t="shared" ref="AA220" si="55">AA219</f>
        <v>132</v>
      </c>
      <c r="AC220" s="9">
        <f t="shared" si="46"/>
        <v>0</v>
      </c>
      <c r="AD220" s="9" t="s">
        <v>42</v>
      </c>
    </row>
    <row r="221" spans="1:30" x14ac:dyDescent="0.3">
      <c r="A221" s="1" t="s">
        <v>528</v>
      </c>
      <c r="B221" s="1" t="s">
        <v>529</v>
      </c>
      <c r="C221" s="1" t="s">
        <v>530</v>
      </c>
      <c r="D221" s="1" t="s">
        <v>531</v>
      </c>
      <c r="E221" s="1" t="s">
        <v>532</v>
      </c>
      <c r="F221" s="1" t="s">
        <v>31</v>
      </c>
      <c r="J221" s="1" t="e">
        <f>VLOOKUP(H221,[1]Sheet1!B:G,5,FALSE)</f>
        <v>#N/A</v>
      </c>
      <c r="K221" s="1" t="e">
        <f>VLOOKUP(H221,[1]Sheet1!B:G,6,FALSE)</f>
        <v>#N/A</v>
      </c>
      <c r="L221" s="1" t="s">
        <v>685</v>
      </c>
      <c r="M221" s="1">
        <v>21232.93</v>
      </c>
      <c r="N221" s="1">
        <v>21202</v>
      </c>
      <c r="O221" s="1">
        <v>21220.1</v>
      </c>
      <c r="P221" s="1">
        <v>21220.1</v>
      </c>
      <c r="Q221" s="1">
        <v>21220.1</v>
      </c>
      <c r="R221" s="1">
        <v>21220.1</v>
      </c>
      <c r="S221" s="1">
        <v>21220.1</v>
      </c>
      <c r="T221" s="1">
        <v>27429.51</v>
      </c>
      <c r="U221" s="1">
        <v>27345.63</v>
      </c>
      <c r="V221" s="1">
        <v>27345.63</v>
      </c>
      <c r="W221" s="1">
        <v>27303.68</v>
      </c>
      <c r="X221" s="1">
        <v>27303.68</v>
      </c>
      <c r="Y221" s="1">
        <f>IF(F221="NO",ROUND($AA221*Z$294,2),ROUND($AA221/2*Z$294,2))</f>
        <v>285263.55</v>
      </c>
      <c r="Z221" s="1">
        <f>IF(F221="NO",AA221,AA221/2)</f>
        <v>1023</v>
      </c>
      <c r="AA221" s="1">
        <v>1023</v>
      </c>
      <c r="AC221" s="1">
        <f t="shared" si="46"/>
        <v>-1.0000000067520887E-2</v>
      </c>
    </row>
    <row r="222" spans="1:30" x14ac:dyDescent="0.3">
      <c r="A222" s="1" t="s">
        <v>528</v>
      </c>
      <c r="B222" s="1" t="s">
        <v>529</v>
      </c>
      <c r="C222" s="1" t="s">
        <v>530</v>
      </c>
      <c r="D222" s="12" t="s">
        <v>533</v>
      </c>
      <c r="E222" s="1" t="s">
        <v>534</v>
      </c>
      <c r="F222" s="1" t="s">
        <v>86</v>
      </c>
      <c r="J222" s="1" t="e">
        <f>VLOOKUP(H222,[1]Sheet1!B:G,5,FALSE)</f>
        <v>#N/A</v>
      </c>
      <c r="K222" s="1" t="e">
        <f>VLOOKUP(H222,[1]Sheet1!B:G,6,FALSE)</f>
        <v>#N/A</v>
      </c>
      <c r="L222" s="1" t="s">
        <v>685</v>
      </c>
      <c r="M222" s="1">
        <v>1895.8</v>
      </c>
      <c r="N222" s="1">
        <v>1893</v>
      </c>
      <c r="O222" s="1">
        <v>1894.66</v>
      </c>
      <c r="P222" s="1">
        <v>1894.66</v>
      </c>
      <c r="Q222" s="1">
        <v>1894.66</v>
      </c>
      <c r="R222" s="1">
        <v>1894.66</v>
      </c>
      <c r="S222" s="1">
        <v>1894.66</v>
      </c>
      <c r="T222" s="1">
        <v>3686.78</v>
      </c>
      <c r="U222" s="1">
        <v>3677.48</v>
      </c>
      <c r="V222" s="1">
        <v>3677.48</v>
      </c>
      <c r="W222" s="1">
        <v>3672.82</v>
      </c>
      <c r="X222" s="1">
        <v>3672.82</v>
      </c>
      <c r="Y222" s="1">
        <f>IF(F222="NO",ROUND($AA222*Z$294,2),ROUND($AA222/2*Z$294,2))</f>
        <v>31649.48</v>
      </c>
      <c r="Z222" s="1">
        <f>IF(F222="NO",AA222,AA222/2)</f>
        <v>113.5</v>
      </c>
      <c r="AA222" s="1">
        <v>227</v>
      </c>
      <c r="AC222" s="1">
        <f t="shared" si="46"/>
        <v>0</v>
      </c>
    </row>
    <row r="223" spans="1:30" x14ac:dyDescent="0.3">
      <c r="A223" s="1" t="s">
        <v>528</v>
      </c>
      <c r="B223" s="1" t="s">
        <v>529</v>
      </c>
      <c r="C223" s="1" t="s">
        <v>530</v>
      </c>
      <c r="D223" s="1" t="s">
        <v>535</v>
      </c>
      <c r="E223" s="1" t="s">
        <v>536</v>
      </c>
      <c r="F223" s="1" t="s">
        <v>86</v>
      </c>
      <c r="J223" s="1" t="e">
        <f>VLOOKUP(H223,[1]Sheet1!B:G,5,FALSE)</f>
        <v>#N/A</v>
      </c>
      <c r="K223" s="1" t="e">
        <f>VLOOKUP(H223,[1]Sheet1!B:G,6,FALSE)</f>
        <v>#N/A</v>
      </c>
      <c r="L223" s="1" t="s">
        <v>685</v>
      </c>
      <c r="M223" s="1">
        <v>4929.07</v>
      </c>
      <c r="N223" s="1">
        <v>4922</v>
      </c>
      <c r="O223" s="1">
        <v>4926.08</v>
      </c>
      <c r="P223" s="1">
        <v>4926.08</v>
      </c>
      <c r="Q223" s="1">
        <v>4926.08</v>
      </c>
      <c r="R223" s="1">
        <v>4926.08</v>
      </c>
      <c r="S223" s="1">
        <v>4926.08</v>
      </c>
      <c r="T223" s="1">
        <v>5754.18</v>
      </c>
      <c r="U223" s="1">
        <v>5735.61</v>
      </c>
      <c r="V223" s="1">
        <v>5735.61</v>
      </c>
      <c r="W223" s="1">
        <v>5726.33</v>
      </c>
      <c r="X223" s="1">
        <v>5726.33</v>
      </c>
      <c r="Y223" s="1">
        <f>IF(F223="NO",ROUND($AA223*Z$294,2),ROUND($AA223/2*Z$294,2))</f>
        <v>63159.53</v>
      </c>
      <c r="Z223" s="1">
        <f>IF(F223="NO",AA223,AA223/2)</f>
        <v>226.5</v>
      </c>
      <c r="AA223" s="1">
        <v>453</v>
      </c>
      <c r="AC223" s="1">
        <f t="shared" si="46"/>
        <v>0</v>
      </c>
    </row>
    <row r="224" spans="1:30" s="9" customFormat="1" ht="15.6" x14ac:dyDescent="0.3">
      <c r="A224" s="9" t="s">
        <v>39</v>
      </c>
      <c r="B224" s="9" t="s">
        <v>529</v>
      </c>
      <c r="C224" s="9" t="s">
        <v>530</v>
      </c>
      <c r="E224" s="9" t="s">
        <v>40</v>
      </c>
      <c r="G224" s="9" t="s">
        <v>528</v>
      </c>
      <c r="H224" s="10" t="str">
        <f>B224</f>
        <v>2690</v>
      </c>
      <c r="I224" s="9" t="s">
        <v>537</v>
      </c>
      <c r="J224" s="9" t="str">
        <f>VLOOKUP(H224,[1]Sheet1!B:G,5,FALSE)</f>
        <v>VC00000000014335</v>
      </c>
      <c r="K224" s="9" t="str">
        <f>VLOOKUP(H224,[1]Sheet1!B:G,6,FALSE)</f>
        <v>CN005</v>
      </c>
      <c r="L224" s="9" t="s">
        <v>685</v>
      </c>
      <c r="M224" s="9">
        <v>28057.8</v>
      </c>
      <c r="N224" s="9">
        <v>28017</v>
      </c>
      <c r="O224" s="9">
        <v>28040.839999999997</v>
      </c>
      <c r="P224" s="9">
        <v>28040.839999999997</v>
      </c>
      <c r="Q224" s="9">
        <v>28040.839999999997</v>
      </c>
      <c r="R224" s="9">
        <v>28040.839999999997</v>
      </c>
      <c r="S224" s="9">
        <v>28040.839999999997</v>
      </c>
      <c r="T224" s="9">
        <v>36870.47</v>
      </c>
      <c r="U224" s="9">
        <v>36758.720000000001</v>
      </c>
      <c r="V224" s="9">
        <v>36758.720000000001</v>
      </c>
      <c r="W224" s="9">
        <v>36702.83</v>
      </c>
      <c r="X224" s="9">
        <v>36702.83</v>
      </c>
      <c r="Y224" s="9">
        <f t="shared" si="44"/>
        <v>380072.57000000007</v>
      </c>
      <c r="Z224" s="11">
        <f>SUM(Z221:Z223)</f>
        <v>1363</v>
      </c>
      <c r="AA224" s="11">
        <f t="shared" ref="AA224" si="56">SUM(AA221:AA223)</f>
        <v>1703</v>
      </c>
      <c r="AC224" s="9">
        <f t="shared" si="46"/>
        <v>0</v>
      </c>
      <c r="AD224" s="9" t="s">
        <v>42</v>
      </c>
    </row>
    <row r="225" spans="1:30" x14ac:dyDescent="0.3">
      <c r="A225" s="1" t="s">
        <v>528</v>
      </c>
      <c r="B225" s="1" t="s">
        <v>538</v>
      </c>
      <c r="C225" s="1" t="s">
        <v>539</v>
      </c>
      <c r="D225" s="1" t="s">
        <v>540</v>
      </c>
      <c r="E225" s="1" t="s">
        <v>541</v>
      </c>
      <c r="F225" s="1" t="s">
        <v>31</v>
      </c>
      <c r="J225" s="1" t="e">
        <f>VLOOKUP(H225,[1]Sheet1!B:G,5,FALSE)</f>
        <v>#N/A</v>
      </c>
      <c r="K225" s="1" t="e">
        <f>VLOOKUP(H225,[1]Sheet1!B:G,6,FALSE)</f>
        <v>#N/A</v>
      </c>
      <c r="L225" s="1" t="s">
        <v>685</v>
      </c>
      <c r="M225" s="1">
        <v>15534.05</v>
      </c>
      <c r="N225" s="1">
        <v>15511</v>
      </c>
      <c r="O225" s="1">
        <v>15524.7</v>
      </c>
      <c r="P225" s="1">
        <v>15524.7</v>
      </c>
      <c r="Q225" s="1">
        <v>15524.7</v>
      </c>
      <c r="R225" s="1">
        <v>15524.7</v>
      </c>
      <c r="S225" s="1">
        <v>15524.7</v>
      </c>
      <c r="T225" s="1">
        <v>17250.990000000002</v>
      </c>
      <c r="U225" s="1">
        <v>17193.75</v>
      </c>
      <c r="V225" s="1">
        <v>17193.75</v>
      </c>
      <c r="W225" s="1">
        <v>17165.13</v>
      </c>
      <c r="X225" s="1">
        <v>17165.13</v>
      </c>
      <c r="Y225" s="1">
        <f>IF(F225="NO",ROUND($AA225*Z$294,2),ROUND($AA225/2*Z$294,2))</f>
        <v>194637.3</v>
      </c>
      <c r="Z225" s="1">
        <f>IF(F225="NO",AA225,AA225/2)</f>
        <v>698</v>
      </c>
      <c r="AA225" s="1">
        <v>698</v>
      </c>
      <c r="AC225" s="1">
        <f t="shared" si="46"/>
        <v>0</v>
      </c>
    </row>
    <row r="226" spans="1:30" x14ac:dyDescent="0.3">
      <c r="A226" s="1" t="s">
        <v>528</v>
      </c>
      <c r="B226" s="1" t="s">
        <v>538</v>
      </c>
      <c r="C226" s="1" t="s">
        <v>539</v>
      </c>
      <c r="D226" s="1" t="s">
        <v>542</v>
      </c>
      <c r="E226" s="1" t="s">
        <v>543</v>
      </c>
      <c r="F226" s="1" t="s">
        <v>31</v>
      </c>
      <c r="J226" s="1" t="e">
        <f>VLOOKUP(H226,[1]Sheet1!B:G,5,FALSE)</f>
        <v>#N/A</v>
      </c>
      <c r="K226" s="1" t="e">
        <f>VLOOKUP(H226,[1]Sheet1!B:G,6,FALSE)</f>
        <v>#N/A</v>
      </c>
      <c r="L226" s="1" t="s">
        <v>685</v>
      </c>
      <c r="M226" s="1">
        <v>6342.31</v>
      </c>
      <c r="N226" s="1">
        <v>6333</v>
      </c>
      <c r="O226" s="1">
        <v>6338.48</v>
      </c>
      <c r="P226" s="1">
        <v>6338.48</v>
      </c>
      <c r="Q226" s="1">
        <v>6338.48</v>
      </c>
      <c r="R226" s="1">
        <v>6338.48</v>
      </c>
      <c r="S226" s="1">
        <v>6338.48</v>
      </c>
      <c r="T226" s="1">
        <v>6709.17</v>
      </c>
      <c r="U226" s="1">
        <v>6686.29</v>
      </c>
      <c r="V226" s="1">
        <v>6686.29</v>
      </c>
      <c r="W226" s="1">
        <v>6674.85</v>
      </c>
      <c r="X226" s="1">
        <v>6674.85</v>
      </c>
      <c r="Y226" s="1">
        <f>IF(F226="NO",ROUND($AA226*Z$294,2),ROUND($AA226/2*Z$294,2))</f>
        <v>77799.149999999994</v>
      </c>
      <c r="Z226" s="1">
        <f>IF(F226="NO",AA226,AA226/2)</f>
        <v>279</v>
      </c>
      <c r="AA226" s="1">
        <v>279</v>
      </c>
      <c r="AC226" s="1">
        <f t="shared" si="46"/>
        <v>-1.0000000009313226E-2</v>
      </c>
    </row>
    <row r="227" spans="1:30" x14ac:dyDescent="0.3">
      <c r="A227" s="1" t="s">
        <v>528</v>
      </c>
      <c r="B227" s="1" t="s">
        <v>538</v>
      </c>
      <c r="C227" s="1" t="s">
        <v>539</v>
      </c>
      <c r="D227" s="12" t="s">
        <v>544</v>
      </c>
      <c r="E227" s="1" t="s">
        <v>545</v>
      </c>
      <c r="F227" s="1" t="s">
        <v>31</v>
      </c>
      <c r="J227" s="1" t="e">
        <f>VLOOKUP(H227,[1]Sheet1!B:G,5,FALSE)</f>
        <v>#N/A</v>
      </c>
      <c r="K227" s="1" t="e">
        <f>VLOOKUP(H227,[1]Sheet1!B:G,6,FALSE)</f>
        <v>#N/A</v>
      </c>
      <c r="L227" s="1" t="s">
        <v>685</v>
      </c>
      <c r="M227" s="1">
        <v>4595.87</v>
      </c>
      <c r="N227" s="1">
        <v>4589</v>
      </c>
      <c r="O227" s="1">
        <v>4593.1099999999997</v>
      </c>
      <c r="P227" s="1">
        <v>4593.1099999999997</v>
      </c>
      <c r="Q227" s="1">
        <v>4593.1099999999997</v>
      </c>
      <c r="R227" s="1">
        <v>4593.1099999999997</v>
      </c>
      <c r="S227" s="1">
        <v>4593.1099999999997</v>
      </c>
      <c r="T227" s="1">
        <v>4265.57</v>
      </c>
      <c r="U227" s="1">
        <v>4249.87</v>
      </c>
      <c r="V227" s="1">
        <v>4249.87</v>
      </c>
      <c r="W227" s="1">
        <v>4242.0200000000004</v>
      </c>
      <c r="X227" s="1">
        <v>4242.0200000000004</v>
      </c>
      <c r="Y227" s="1">
        <f>IF(F227="NO",ROUND($AA227*Z$294,2),ROUND($AA227/2*Z$294,2))</f>
        <v>53399.78</v>
      </c>
      <c r="Z227" s="1">
        <f>IF(F227="NO",AA227,AA227/2)</f>
        <v>191.5</v>
      </c>
      <c r="AA227" s="1">
        <v>191.5</v>
      </c>
      <c r="AC227" s="1">
        <f t="shared" si="46"/>
        <v>9.9999999802093953E-3</v>
      </c>
    </row>
    <row r="228" spans="1:30" s="9" customFormat="1" ht="15.6" x14ac:dyDescent="0.3">
      <c r="A228" s="9" t="s">
        <v>39</v>
      </c>
      <c r="B228" s="9" t="s">
        <v>538</v>
      </c>
      <c r="C228" s="9" t="s">
        <v>539</v>
      </c>
      <c r="E228" s="9" t="s">
        <v>40</v>
      </c>
      <c r="G228" s="9" t="s">
        <v>528</v>
      </c>
      <c r="H228" s="10" t="str">
        <f>B228</f>
        <v>2700</v>
      </c>
      <c r="I228" s="9" t="s">
        <v>546</v>
      </c>
      <c r="J228" s="9" t="str">
        <f>VLOOKUP(H228,[1]Sheet1!B:G,5,FALSE)</f>
        <v>VC00000000014359</v>
      </c>
      <c r="K228" s="9" t="str">
        <f>VLOOKUP(H228,[1]Sheet1!B:G,6,FALSE)</f>
        <v>CN001</v>
      </c>
      <c r="L228" s="9" t="s">
        <v>685</v>
      </c>
      <c r="M228" s="9">
        <v>26472.23</v>
      </c>
      <c r="N228" s="9">
        <v>26433</v>
      </c>
      <c r="O228" s="9">
        <v>26456.29</v>
      </c>
      <c r="P228" s="9">
        <v>26456.29</v>
      </c>
      <c r="Q228" s="9">
        <v>26456.29</v>
      </c>
      <c r="R228" s="9">
        <v>26456.29</v>
      </c>
      <c r="S228" s="9">
        <v>26456.29</v>
      </c>
      <c r="T228" s="9">
        <v>28225.730000000003</v>
      </c>
      <c r="U228" s="9">
        <v>28129.91</v>
      </c>
      <c r="V228" s="9">
        <v>28129.91</v>
      </c>
      <c r="W228" s="9">
        <v>28082.000000000004</v>
      </c>
      <c r="X228" s="9">
        <v>28082.000000000004</v>
      </c>
      <c r="Y228" s="9">
        <f t="shared" si="44"/>
        <v>325836.23000000004</v>
      </c>
      <c r="Z228" s="11">
        <f>SUM(Z225:Z227)</f>
        <v>1168.5</v>
      </c>
      <c r="AA228" s="11">
        <f>SUM(AA225:AA227)</f>
        <v>1168.5</v>
      </c>
      <c r="AC228" s="9">
        <f t="shared" si="46"/>
        <v>0</v>
      </c>
      <c r="AD228" s="9" t="s">
        <v>42</v>
      </c>
    </row>
    <row r="229" spans="1:30" x14ac:dyDescent="0.3">
      <c r="A229" s="1" t="s">
        <v>547</v>
      </c>
      <c r="B229" s="1" t="s">
        <v>548</v>
      </c>
      <c r="C229" s="1" t="s">
        <v>549</v>
      </c>
      <c r="D229" s="1" t="s">
        <v>550</v>
      </c>
      <c r="E229" s="1" t="s">
        <v>551</v>
      </c>
      <c r="F229" s="1" t="s">
        <v>31</v>
      </c>
      <c r="J229" s="1" t="e">
        <f>VLOOKUP(H229,[1]Sheet1!B:G,5,FALSE)</f>
        <v>#N/A</v>
      </c>
      <c r="K229" s="1" t="e">
        <f>VLOOKUP(H229,[1]Sheet1!B:G,6,FALSE)</f>
        <v>#N/A</v>
      </c>
      <c r="L229" s="1" t="s">
        <v>685</v>
      </c>
      <c r="M229" s="1">
        <v>2114.1</v>
      </c>
      <c r="N229" s="1">
        <v>2111</v>
      </c>
      <c r="O229" s="1">
        <v>2112.83</v>
      </c>
      <c r="P229" s="1">
        <v>2112.83</v>
      </c>
      <c r="Q229" s="1">
        <v>2112.83</v>
      </c>
      <c r="R229" s="1">
        <v>2112.83</v>
      </c>
      <c r="S229" s="1">
        <v>2112.83</v>
      </c>
      <c r="T229" s="1">
        <v>2571.5</v>
      </c>
      <c r="U229" s="1">
        <v>2563.38</v>
      </c>
      <c r="V229" s="1">
        <v>2563.38</v>
      </c>
      <c r="W229" s="1">
        <v>2559.3200000000002</v>
      </c>
      <c r="X229" s="1">
        <v>2559.3200000000002</v>
      </c>
      <c r="Y229" s="1">
        <f>IF(F229="NO",ROUND($AA229*Z$294,2),ROUND($AA229/2*Z$294,2))</f>
        <v>27606.15</v>
      </c>
      <c r="Z229" s="1">
        <f>IF(F229="NO",AA229,AA229/2)</f>
        <v>99</v>
      </c>
      <c r="AA229" s="1">
        <v>99</v>
      </c>
      <c r="AC229" s="1">
        <f t="shared" si="46"/>
        <v>0</v>
      </c>
    </row>
    <row r="230" spans="1:30" s="9" customFormat="1" ht="15.6" x14ac:dyDescent="0.3">
      <c r="A230" s="9" t="s">
        <v>39</v>
      </c>
      <c r="B230" s="9" t="s">
        <v>548</v>
      </c>
      <c r="C230" s="9" t="s">
        <v>549</v>
      </c>
      <c r="E230" s="9" t="s">
        <v>40</v>
      </c>
      <c r="G230" s="9" t="s">
        <v>547</v>
      </c>
      <c r="H230" s="10" t="str">
        <f>B230</f>
        <v>2770</v>
      </c>
      <c r="I230" s="9" t="s">
        <v>552</v>
      </c>
      <c r="J230" s="9" t="str">
        <f>VLOOKUP(H230,[1]Sheet1!B:G,5,FALSE)</f>
        <v>VC00000000014409</v>
      </c>
      <c r="K230" s="9" t="str">
        <f>VLOOKUP(H230,[1]Sheet1!B:G,6,FALSE)</f>
        <v>CN002</v>
      </c>
      <c r="L230" s="9" t="s">
        <v>685</v>
      </c>
      <c r="M230" s="9">
        <v>2114.1</v>
      </c>
      <c r="N230" s="9">
        <v>2111</v>
      </c>
      <c r="O230" s="9">
        <v>2112.83</v>
      </c>
      <c r="P230" s="9">
        <v>2112.83</v>
      </c>
      <c r="Q230" s="9">
        <v>2112.83</v>
      </c>
      <c r="R230" s="9">
        <v>2112.83</v>
      </c>
      <c r="S230" s="9">
        <v>2112.83</v>
      </c>
      <c r="T230" s="9">
        <v>2571.5</v>
      </c>
      <c r="U230" s="9">
        <v>2563.38</v>
      </c>
      <c r="V230" s="9">
        <v>2563.38</v>
      </c>
      <c r="W230" s="9">
        <v>2559.3200000000002</v>
      </c>
      <c r="X230" s="9">
        <v>2559.3200000000002</v>
      </c>
      <c r="Y230" s="9">
        <f t="shared" si="44"/>
        <v>27606.15</v>
      </c>
      <c r="Z230" s="11">
        <f>Z229</f>
        <v>99</v>
      </c>
      <c r="AA230" s="11">
        <f t="shared" ref="AA230" si="57">AA229</f>
        <v>99</v>
      </c>
      <c r="AC230" s="9">
        <f t="shared" si="46"/>
        <v>0</v>
      </c>
      <c r="AD230" s="9" t="s">
        <v>42</v>
      </c>
    </row>
    <row r="231" spans="1:30" x14ac:dyDescent="0.3">
      <c r="A231" s="1" t="s">
        <v>553</v>
      </c>
      <c r="B231" s="1" t="s">
        <v>554</v>
      </c>
      <c r="C231" s="1" t="s">
        <v>555</v>
      </c>
      <c r="D231" s="1" t="s">
        <v>556</v>
      </c>
      <c r="E231" s="1" t="s">
        <v>557</v>
      </c>
      <c r="F231" s="1" t="s">
        <v>31</v>
      </c>
      <c r="J231" s="1" t="e">
        <f>VLOOKUP(H231,[1]Sheet1!B:G,5,FALSE)</f>
        <v>#N/A</v>
      </c>
      <c r="K231" s="1" t="e">
        <f>VLOOKUP(H231,[1]Sheet1!B:G,6,FALSE)</f>
        <v>#N/A</v>
      </c>
      <c r="L231" s="1" t="s">
        <v>685</v>
      </c>
      <c r="M231" s="1">
        <v>1953.25</v>
      </c>
      <c r="N231" s="1">
        <v>1950</v>
      </c>
      <c r="O231" s="1">
        <v>1952.11</v>
      </c>
      <c r="P231" s="1">
        <v>1952.11</v>
      </c>
      <c r="Q231" s="1">
        <v>1952.11</v>
      </c>
      <c r="R231" s="1">
        <v>1952.11</v>
      </c>
      <c r="S231" s="1">
        <v>1952.11</v>
      </c>
      <c r="T231" s="1">
        <v>2182.2199999999998</v>
      </c>
      <c r="U231" s="1">
        <v>2175</v>
      </c>
      <c r="V231" s="1">
        <v>2175</v>
      </c>
      <c r="W231" s="1">
        <v>2171.39</v>
      </c>
      <c r="X231" s="1">
        <v>2171.39</v>
      </c>
      <c r="Y231" s="1">
        <f>IF(F231="NO",ROUND($AA231*Z$294,2),ROUND($AA231/2*Z$294,2))</f>
        <v>24538.799999999999</v>
      </c>
      <c r="Z231" s="1">
        <f>IF(F231="NO",AA231,AA231/2)</f>
        <v>88</v>
      </c>
      <c r="AA231" s="1">
        <v>88</v>
      </c>
      <c r="AC231" s="1">
        <f t="shared" si="46"/>
        <v>0</v>
      </c>
    </row>
    <row r="232" spans="1:30" s="9" customFormat="1" ht="15.6" x14ac:dyDescent="0.3">
      <c r="A232" s="9" t="s">
        <v>39</v>
      </c>
      <c r="B232" s="9" t="s">
        <v>554</v>
      </c>
      <c r="C232" s="9" t="s">
        <v>555</v>
      </c>
      <c r="E232" s="9" t="s">
        <v>40</v>
      </c>
      <c r="G232" s="9" t="s">
        <v>553</v>
      </c>
      <c r="H232" s="10" t="str">
        <f>B232</f>
        <v>2800</v>
      </c>
      <c r="I232" s="9" t="s">
        <v>558</v>
      </c>
      <c r="J232" s="9" t="str">
        <f>VLOOKUP(H232,[1]Sheet1!B:G,5,FALSE)</f>
        <v>VC00000000069583</v>
      </c>
      <c r="K232" s="9" t="str">
        <f>VLOOKUP(H232,[1]Sheet1!B:G,6,FALSE)</f>
        <v>CN002</v>
      </c>
      <c r="L232" s="9" t="s">
        <v>685</v>
      </c>
      <c r="M232" s="9">
        <v>1953.25</v>
      </c>
      <c r="N232" s="9">
        <v>1950</v>
      </c>
      <c r="O232" s="9">
        <v>1952.11</v>
      </c>
      <c r="P232" s="9">
        <v>1952.11</v>
      </c>
      <c r="Q232" s="9">
        <v>1952.11</v>
      </c>
      <c r="R232" s="9">
        <v>1952.11</v>
      </c>
      <c r="S232" s="9">
        <v>1952.11</v>
      </c>
      <c r="T232" s="9">
        <v>2182.2199999999998</v>
      </c>
      <c r="U232" s="9">
        <v>2175</v>
      </c>
      <c r="V232" s="9">
        <v>2175</v>
      </c>
      <c r="W232" s="9">
        <v>2171.39</v>
      </c>
      <c r="X232" s="9">
        <v>2171.39</v>
      </c>
      <c r="Y232" s="9">
        <f t="shared" si="44"/>
        <v>24538.799999999999</v>
      </c>
      <c r="Z232" s="11">
        <f>Z231</f>
        <v>88</v>
      </c>
      <c r="AA232" s="11">
        <f t="shared" ref="AA232" si="58">AA231</f>
        <v>88</v>
      </c>
      <c r="AC232" s="9">
        <f t="shared" si="46"/>
        <v>0</v>
      </c>
      <c r="AD232" s="9" t="s">
        <v>42</v>
      </c>
    </row>
    <row r="233" spans="1:30" x14ac:dyDescent="0.3">
      <c r="A233" s="1" t="s">
        <v>559</v>
      </c>
      <c r="B233" s="1" t="s">
        <v>560</v>
      </c>
      <c r="C233" s="1" t="s">
        <v>561</v>
      </c>
      <c r="D233" s="1" t="s">
        <v>562</v>
      </c>
      <c r="E233" s="1" t="s">
        <v>563</v>
      </c>
      <c r="F233" s="1" t="s">
        <v>31</v>
      </c>
      <c r="J233" s="1" t="e">
        <f>VLOOKUP(H233,[1]Sheet1!B:G,5,FALSE)</f>
        <v>#N/A</v>
      </c>
      <c r="K233" s="1" t="e">
        <f>VLOOKUP(H233,[1]Sheet1!B:G,6,FALSE)</f>
        <v>#N/A</v>
      </c>
      <c r="L233" s="1" t="s">
        <v>685</v>
      </c>
      <c r="M233" s="1">
        <v>4044.37</v>
      </c>
      <c r="N233" s="1">
        <v>4038</v>
      </c>
      <c r="O233" s="1">
        <v>4041.97</v>
      </c>
      <c r="P233" s="1">
        <v>4041.97</v>
      </c>
      <c r="Q233" s="1">
        <v>4041.97</v>
      </c>
      <c r="R233" s="1">
        <v>4041.97</v>
      </c>
      <c r="S233" s="1">
        <v>4041.97</v>
      </c>
      <c r="T233" s="1">
        <v>4841.7299999999996</v>
      </c>
      <c r="U233" s="1">
        <v>4826.32</v>
      </c>
      <c r="V233" s="1">
        <v>4826.32</v>
      </c>
      <c r="W233" s="1">
        <v>4818.6099999999997</v>
      </c>
      <c r="X233" s="1">
        <v>4818.6099999999997</v>
      </c>
      <c r="Y233" s="1">
        <f>IF(F233="NO",ROUND($AA233*Z$294,2),ROUND($AA233/2*Z$294,2))</f>
        <v>52423.8</v>
      </c>
      <c r="Z233" s="1">
        <f>IF(F233="NO",AA233,AA233/2)</f>
        <v>188</v>
      </c>
      <c r="AA233" s="1">
        <v>188</v>
      </c>
      <c r="AC233" s="1">
        <f t="shared" si="46"/>
        <v>-9.9999999947613105E-3</v>
      </c>
    </row>
    <row r="234" spans="1:30" s="9" customFormat="1" ht="15.6" x14ac:dyDescent="0.3">
      <c r="A234" s="9" t="s">
        <v>39</v>
      </c>
      <c r="B234" s="9" t="s">
        <v>560</v>
      </c>
      <c r="C234" s="9" t="s">
        <v>561</v>
      </c>
      <c r="E234" s="9" t="s">
        <v>40</v>
      </c>
      <c r="G234" s="9" t="s">
        <v>559</v>
      </c>
      <c r="H234" s="10" t="str">
        <f>B234</f>
        <v>3090</v>
      </c>
      <c r="I234" s="9" t="s">
        <v>564</v>
      </c>
      <c r="J234" s="9" t="str">
        <f>VLOOKUP(H234,[1]Sheet1!B:G,5,FALSE)</f>
        <v>VC00000000014420</v>
      </c>
      <c r="K234" s="9" t="str">
        <f>VLOOKUP(H234,[1]Sheet1!B:G,6,FALSE)</f>
        <v>CN001</v>
      </c>
      <c r="L234" s="9" t="s">
        <v>685</v>
      </c>
      <c r="M234" s="9">
        <v>4044.37</v>
      </c>
      <c r="N234" s="9">
        <v>4038</v>
      </c>
      <c r="O234" s="9">
        <v>4041.97</v>
      </c>
      <c r="P234" s="9">
        <v>4041.97</v>
      </c>
      <c r="Q234" s="9">
        <v>4041.97</v>
      </c>
      <c r="R234" s="9">
        <v>4041.97</v>
      </c>
      <c r="S234" s="9">
        <v>4041.97</v>
      </c>
      <c r="T234" s="9">
        <v>4841.7299999999996</v>
      </c>
      <c r="U234" s="9">
        <v>4826.32</v>
      </c>
      <c r="V234" s="9">
        <v>4826.32</v>
      </c>
      <c r="W234" s="9">
        <v>4818.6099999999997</v>
      </c>
      <c r="X234" s="9">
        <v>4818.6099999999997</v>
      </c>
      <c r="Y234" s="9">
        <f t="shared" si="44"/>
        <v>52423.81</v>
      </c>
      <c r="Z234" s="11">
        <f>Z233</f>
        <v>188</v>
      </c>
      <c r="AA234" s="11">
        <f t="shared" ref="AA234" si="59">AA233</f>
        <v>188</v>
      </c>
      <c r="AC234" s="9">
        <f t="shared" si="46"/>
        <v>0</v>
      </c>
      <c r="AD234" s="9" t="s">
        <v>42</v>
      </c>
    </row>
    <row r="235" spans="1:30" x14ac:dyDescent="0.3">
      <c r="A235" s="1" t="s">
        <v>559</v>
      </c>
      <c r="B235" s="1" t="s">
        <v>565</v>
      </c>
      <c r="C235" s="1" t="s">
        <v>566</v>
      </c>
      <c r="D235" s="1" t="s">
        <v>567</v>
      </c>
      <c r="E235" s="1" t="s">
        <v>568</v>
      </c>
      <c r="F235" s="1" t="s">
        <v>31</v>
      </c>
      <c r="J235" s="1" t="e">
        <f>VLOOKUP(H235,[1]Sheet1!B:G,5,FALSE)</f>
        <v>#N/A</v>
      </c>
      <c r="K235" s="1" t="e">
        <f>VLOOKUP(H235,[1]Sheet1!B:G,6,FALSE)</f>
        <v>#N/A</v>
      </c>
      <c r="L235" s="1" t="s">
        <v>685</v>
      </c>
      <c r="M235" s="1">
        <v>30838.31</v>
      </c>
      <c r="N235" s="1">
        <v>30793</v>
      </c>
      <c r="O235" s="1">
        <v>30819.71</v>
      </c>
      <c r="P235" s="1">
        <v>30819.71</v>
      </c>
      <c r="Q235" s="1">
        <v>30819.71</v>
      </c>
      <c r="R235" s="1">
        <v>30819.71</v>
      </c>
      <c r="S235" s="1">
        <v>30819.71</v>
      </c>
      <c r="T235" s="1">
        <v>30997.56</v>
      </c>
      <c r="U235" s="1">
        <v>30888.71</v>
      </c>
      <c r="V235" s="1">
        <v>30888.71</v>
      </c>
      <c r="W235" s="1">
        <v>30834.27</v>
      </c>
      <c r="X235" s="1">
        <v>30834.27</v>
      </c>
      <c r="Y235" s="1">
        <f>IF(F235="NO",ROUND($AA235*Z$294,2),ROUND($AA235/2*Z$294,2))</f>
        <v>370173.38</v>
      </c>
      <c r="Z235" s="1">
        <f>IF(F235="NO",AA235,AA235/2)</f>
        <v>1327.5</v>
      </c>
      <c r="AA235" s="1">
        <v>1327.5</v>
      </c>
      <c r="AC235" s="1">
        <f t="shared" si="46"/>
        <v>0</v>
      </c>
    </row>
    <row r="236" spans="1:30" s="9" customFormat="1" ht="15.6" x14ac:dyDescent="0.3">
      <c r="A236" s="9" t="s">
        <v>39</v>
      </c>
      <c r="B236" s="9" t="s">
        <v>565</v>
      </c>
      <c r="C236" s="9" t="s">
        <v>566</v>
      </c>
      <c r="E236" s="9" t="s">
        <v>40</v>
      </c>
      <c r="G236" s="9" t="s">
        <v>559</v>
      </c>
      <c r="H236" s="10" t="str">
        <f>B236</f>
        <v>3100</v>
      </c>
      <c r="I236" s="9" t="s">
        <v>569</v>
      </c>
      <c r="J236" s="9" t="str">
        <f>VLOOKUP(H236,[1]Sheet1!B:G,5,FALSE)</f>
        <v>VC00000000014433</v>
      </c>
      <c r="K236" s="9" t="str">
        <f>VLOOKUP(H236,[1]Sheet1!B:G,6,FALSE)</f>
        <v>CN001</v>
      </c>
      <c r="L236" s="9" t="s">
        <v>685</v>
      </c>
      <c r="M236" s="9">
        <v>30838.31</v>
      </c>
      <c r="N236" s="9">
        <v>30793</v>
      </c>
      <c r="O236" s="9">
        <v>30819.71</v>
      </c>
      <c r="P236" s="9">
        <v>30819.71</v>
      </c>
      <c r="Q236" s="9">
        <v>30819.71</v>
      </c>
      <c r="R236" s="9">
        <v>30819.71</v>
      </c>
      <c r="S236" s="9">
        <v>30819.71</v>
      </c>
      <c r="T236" s="9">
        <v>30997.56</v>
      </c>
      <c r="U236" s="9">
        <v>30888.71</v>
      </c>
      <c r="V236" s="9">
        <v>30888.71</v>
      </c>
      <c r="W236" s="9">
        <v>30834.27</v>
      </c>
      <c r="X236" s="9">
        <v>30834.27</v>
      </c>
      <c r="Y236" s="9">
        <f t="shared" si="44"/>
        <v>370173.38</v>
      </c>
      <c r="Z236" s="11">
        <f>Z235</f>
        <v>1327.5</v>
      </c>
      <c r="AA236" s="11">
        <f t="shared" ref="AA236" si="60">AA235</f>
        <v>1327.5</v>
      </c>
      <c r="AC236" s="9">
        <f t="shared" si="46"/>
        <v>0</v>
      </c>
      <c r="AD236" s="9" t="s">
        <v>42</v>
      </c>
    </row>
    <row r="237" spans="1:30" x14ac:dyDescent="0.3">
      <c r="A237" s="1" t="s">
        <v>559</v>
      </c>
      <c r="B237" s="1" t="s">
        <v>570</v>
      </c>
      <c r="C237" s="1" t="s">
        <v>571</v>
      </c>
      <c r="D237" s="1" t="s">
        <v>572</v>
      </c>
      <c r="E237" s="1" t="s">
        <v>573</v>
      </c>
      <c r="F237" s="1" t="s">
        <v>31</v>
      </c>
      <c r="J237" s="1" t="e">
        <f>VLOOKUP(H237,[1]Sheet1!B:G,5,FALSE)</f>
        <v>#N/A</v>
      </c>
      <c r="K237" s="1" t="e">
        <f>VLOOKUP(H237,[1]Sheet1!B:G,6,FALSE)</f>
        <v>#N/A</v>
      </c>
      <c r="L237" s="1" t="s">
        <v>685</v>
      </c>
      <c r="M237" s="1">
        <v>8870.0400000000009</v>
      </c>
      <c r="N237" s="1">
        <v>8857</v>
      </c>
      <c r="O237" s="1">
        <v>8864.68</v>
      </c>
      <c r="P237" s="1">
        <v>8864.68</v>
      </c>
      <c r="Q237" s="1">
        <v>8864.68</v>
      </c>
      <c r="R237" s="1">
        <v>8864.68</v>
      </c>
      <c r="S237" s="1">
        <v>8864.68</v>
      </c>
      <c r="T237" s="1">
        <v>10042.42</v>
      </c>
      <c r="U237" s="1">
        <v>10009.450000000001</v>
      </c>
      <c r="V237" s="1">
        <v>10009.450000000001</v>
      </c>
      <c r="W237" s="1">
        <v>9992.9699999999993</v>
      </c>
      <c r="X237" s="1">
        <v>9992.9699999999993</v>
      </c>
      <c r="Y237" s="1">
        <f>IF(F237="NO",ROUND($AA237*Z$294,2),ROUND($AA237/2*Z$294,2))</f>
        <v>112097.7</v>
      </c>
      <c r="Z237" s="1">
        <f>IF(F237="NO",AA237,AA237/2)</f>
        <v>402</v>
      </c>
      <c r="AA237" s="1">
        <v>402</v>
      </c>
      <c r="AC237" s="1">
        <f t="shared" si="46"/>
        <v>0</v>
      </c>
    </row>
    <row r="238" spans="1:30" s="9" customFormat="1" ht="15.6" x14ac:dyDescent="0.3">
      <c r="A238" s="9" t="s">
        <v>39</v>
      </c>
      <c r="B238" s="9" t="s">
        <v>570</v>
      </c>
      <c r="C238" s="9" t="s">
        <v>571</v>
      </c>
      <c r="E238" s="9" t="s">
        <v>40</v>
      </c>
      <c r="G238" s="9" t="s">
        <v>559</v>
      </c>
      <c r="H238" s="10" t="str">
        <f>B238</f>
        <v>3110</v>
      </c>
      <c r="I238" s="9" t="s">
        <v>574</v>
      </c>
      <c r="J238" s="9" t="str">
        <f>VLOOKUP(H238,[1]Sheet1!B:G,5,FALSE)</f>
        <v>VC00000000014447</v>
      </c>
      <c r="K238" s="9" t="str">
        <f>VLOOKUP(H238,[1]Sheet1!B:G,6,FALSE)</f>
        <v>CN001</v>
      </c>
      <c r="L238" s="9" t="s">
        <v>685</v>
      </c>
      <c r="M238" s="9">
        <v>8870.0400000000009</v>
      </c>
      <c r="N238" s="9">
        <v>8857</v>
      </c>
      <c r="O238" s="9">
        <v>8864.68</v>
      </c>
      <c r="P238" s="9">
        <v>8864.68</v>
      </c>
      <c r="Q238" s="9">
        <v>8864.68</v>
      </c>
      <c r="R238" s="9">
        <v>8864.68</v>
      </c>
      <c r="S238" s="9">
        <v>8864.68</v>
      </c>
      <c r="T238" s="9">
        <v>10042.42</v>
      </c>
      <c r="U238" s="9">
        <v>10009.450000000001</v>
      </c>
      <c r="V238" s="9">
        <v>10009.450000000001</v>
      </c>
      <c r="W238" s="9">
        <v>9992.9699999999993</v>
      </c>
      <c r="X238" s="9">
        <v>9992.9699999999993</v>
      </c>
      <c r="Y238" s="9">
        <f t="shared" si="44"/>
        <v>112097.7</v>
      </c>
      <c r="Z238" s="11">
        <f>Z237</f>
        <v>402</v>
      </c>
      <c r="AA238" s="11">
        <f t="shared" ref="AA238" si="61">AA237</f>
        <v>402</v>
      </c>
      <c r="AC238" s="9">
        <f t="shared" si="46"/>
        <v>0</v>
      </c>
      <c r="AD238" s="9" t="s">
        <v>42</v>
      </c>
    </row>
    <row r="239" spans="1:30" x14ac:dyDescent="0.3">
      <c r="A239" s="1" t="s">
        <v>559</v>
      </c>
      <c r="B239" s="1" t="s">
        <v>575</v>
      </c>
      <c r="C239" s="1" t="s">
        <v>576</v>
      </c>
      <c r="D239" s="1" t="s">
        <v>577</v>
      </c>
      <c r="E239" s="1" t="s">
        <v>578</v>
      </c>
      <c r="F239" s="1" t="s">
        <v>31</v>
      </c>
      <c r="J239" s="1" t="e">
        <f>VLOOKUP(H239,[1]Sheet1!B:G,5,FALSE)</f>
        <v>#N/A</v>
      </c>
      <c r="K239" s="1" t="e">
        <f>VLOOKUP(H239,[1]Sheet1!B:G,6,FALSE)</f>
        <v>#N/A</v>
      </c>
      <c r="L239" s="1" t="s">
        <v>685</v>
      </c>
      <c r="M239" s="1">
        <v>33733.71</v>
      </c>
      <c r="N239" s="1">
        <v>33684</v>
      </c>
      <c r="O239" s="1">
        <v>33713.370000000003</v>
      </c>
      <c r="P239" s="1">
        <v>33713.370000000003</v>
      </c>
      <c r="Q239" s="1">
        <v>33713.370000000003</v>
      </c>
      <c r="R239" s="1">
        <v>33713.370000000003</v>
      </c>
      <c r="S239" s="1">
        <v>33713.370000000003</v>
      </c>
      <c r="T239" s="1">
        <v>37223.39</v>
      </c>
      <c r="U239" s="1">
        <v>37099.449999999997</v>
      </c>
      <c r="V239" s="1">
        <v>37099.449999999997</v>
      </c>
      <c r="W239" s="1">
        <v>37037.47</v>
      </c>
      <c r="X239" s="1">
        <v>37037.47</v>
      </c>
      <c r="Y239" s="1">
        <f t="shared" ref="Y239:Y244" si="62">IF(F239="NO",ROUND($AA239*Z$294,2),ROUND($AA239/2*Z$294,2))</f>
        <v>421481.78</v>
      </c>
      <c r="Z239" s="1">
        <f t="shared" ref="Z239:Z244" si="63">IF(F239="NO",AA239,AA239/2)</f>
        <v>1511.5</v>
      </c>
      <c r="AA239" s="1">
        <v>1511.5</v>
      </c>
      <c r="AC239" s="1">
        <f t="shared" si="46"/>
        <v>-9.9999998928979039E-3</v>
      </c>
    </row>
    <row r="240" spans="1:30" x14ac:dyDescent="0.3">
      <c r="A240" s="1" t="s">
        <v>559</v>
      </c>
      <c r="B240" s="1" t="s">
        <v>575</v>
      </c>
      <c r="C240" s="1" t="s">
        <v>576</v>
      </c>
      <c r="D240" s="1" t="s">
        <v>579</v>
      </c>
      <c r="E240" s="1" t="s">
        <v>580</v>
      </c>
      <c r="F240" s="1" t="s">
        <v>31</v>
      </c>
      <c r="J240" s="1" t="e">
        <f>VLOOKUP(H240,[1]Sheet1!B:G,5,FALSE)</f>
        <v>#N/A</v>
      </c>
      <c r="K240" s="1" t="e">
        <f>VLOOKUP(H240,[1]Sheet1!B:G,6,FALSE)</f>
        <v>#N/A</v>
      </c>
      <c r="L240" s="1" t="s">
        <v>685</v>
      </c>
      <c r="M240" s="1">
        <v>16200.45</v>
      </c>
      <c r="N240" s="1">
        <v>16177</v>
      </c>
      <c r="O240" s="1">
        <v>16190.65</v>
      </c>
      <c r="P240" s="1">
        <v>16190.65</v>
      </c>
      <c r="Q240" s="1">
        <v>16190.65</v>
      </c>
      <c r="R240" s="1">
        <v>16190.65</v>
      </c>
      <c r="S240" s="1">
        <v>16190.65</v>
      </c>
      <c r="T240" s="1">
        <v>14475.44</v>
      </c>
      <c r="U240" s="1">
        <v>14420.91</v>
      </c>
      <c r="V240" s="1">
        <v>14420.91</v>
      </c>
      <c r="W240" s="1">
        <v>14393.65</v>
      </c>
      <c r="X240" s="1">
        <v>14393.65</v>
      </c>
      <c r="Y240" s="1">
        <f t="shared" si="62"/>
        <v>185435.25</v>
      </c>
      <c r="Z240" s="1">
        <f t="shared" si="63"/>
        <v>665</v>
      </c>
      <c r="AA240" s="1">
        <v>665</v>
      </c>
      <c r="AC240" s="1">
        <f t="shared" si="46"/>
        <v>-9.9999999802093953E-3</v>
      </c>
    </row>
    <row r="241" spans="1:36" x14ac:dyDescent="0.3">
      <c r="A241" s="1" t="s">
        <v>559</v>
      </c>
      <c r="B241" s="1" t="s">
        <v>575</v>
      </c>
      <c r="C241" s="1" t="s">
        <v>576</v>
      </c>
      <c r="D241" s="12" t="s">
        <v>581</v>
      </c>
      <c r="E241" s="1" t="s">
        <v>582</v>
      </c>
      <c r="F241" s="1" t="s">
        <v>31</v>
      </c>
      <c r="J241" s="1" t="e">
        <f>VLOOKUP(H241,[1]Sheet1!B:G,5,FALSE)</f>
        <v>#N/A</v>
      </c>
      <c r="K241" s="1" t="e">
        <f>VLOOKUP(H241,[1]Sheet1!B:G,6,FALSE)</f>
        <v>#N/A</v>
      </c>
      <c r="L241" s="1" t="s">
        <v>685</v>
      </c>
      <c r="M241" s="1">
        <v>9651.33</v>
      </c>
      <c r="N241" s="1">
        <v>9637</v>
      </c>
      <c r="O241" s="1">
        <v>9645.5300000000007</v>
      </c>
      <c r="P241" s="1">
        <v>9645.5300000000007</v>
      </c>
      <c r="Q241" s="1">
        <v>9645.5300000000007</v>
      </c>
      <c r="R241" s="1">
        <v>9645.5300000000007</v>
      </c>
      <c r="S241" s="1">
        <v>9645.5300000000007</v>
      </c>
      <c r="T241" s="1">
        <v>11406.8</v>
      </c>
      <c r="U241" s="1">
        <v>11370.23</v>
      </c>
      <c r="V241" s="1">
        <v>11370.23</v>
      </c>
      <c r="W241" s="1">
        <v>11351.93</v>
      </c>
      <c r="X241" s="1">
        <v>11351.93</v>
      </c>
      <c r="Y241" s="1">
        <f t="shared" si="62"/>
        <v>124367.1</v>
      </c>
      <c r="Z241" s="1">
        <f t="shared" si="63"/>
        <v>446</v>
      </c>
      <c r="AA241" s="1">
        <v>446</v>
      </c>
      <c r="AC241" s="1">
        <f t="shared" si="46"/>
        <v>0</v>
      </c>
    </row>
    <row r="242" spans="1:36" x14ac:dyDescent="0.3">
      <c r="A242" s="1" t="s">
        <v>559</v>
      </c>
      <c r="B242" s="1" t="s">
        <v>575</v>
      </c>
      <c r="C242" s="1" t="s">
        <v>576</v>
      </c>
      <c r="D242" s="1" t="s">
        <v>581</v>
      </c>
      <c r="E242" s="1" t="s">
        <v>583</v>
      </c>
      <c r="F242" s="1" t="s">
        <v>31</v>
      </c>
      <c r="J242" s="1" t="e">
        <f>VLOOKUP(H242,[1]Sheet1!B:G,5,FALSE)</f>
        <v>#N/A</v>
      </c>
      <c r="K242" s="1" t="e">
        <f>VLOOKUP(H242,[1]Sheet1!B:G,6,FALSE)</f>
        <v>#N/A</v>
      </c>
      <c r="L242" s="1" t="s">
        <v>685</v>
      </c>
      <c r="M242" s="1">
        <v>9973.0499999999993</v>
      </c>
      <c r="N242" s="1">
        <v>9958</v>
      </c>
      <c r="O242" s="1">
        <v>9967.07</v>
      </c>
      <c r="P242" s="1">
        <v>9967.07</v>
      </c>
      <c r="Q242" s="1">
        <v>9967.07</v>
      </c>
      <c r="R242" s="1">
        <v>9967.07</v>
      </c>
      <c r="S242" s="1">
        <v>9967.07</v>
      </c>
      <c r="T242" s="1">
        <v>9029.82</v>
      </c>
      <c r="U242" s="1">
        <v>8996.08</v>
      </c>
      <c r="V242" s="1">
        <v>8996.08</v>
      </c>
      <c r="W242" s="1">
        <v>8979.2000000000007</v>
      </c>
      <c r="X242" s="1">
        <v>8979.2000000000007</v>
      </c>
      <c r="Y242" s="1">
        <f t="shared" si="62"/>
        <v>114746.78</v>
      </c>
      <c r="Z242" s="1">
        <f t="shared" si="63"/>
        <v>411.5</v>
      </c>
      <c r="AA242" s="1">
        <v>411.5</v>
      </c>
      <c r="AC242" s="1">
        <f t="shared" si="46"/>
        <v>0</v>
      </c>
    </row>
    <row r="243" spans="1:36" x14ac:dyDescent="0.3">
      <c r="A243" s="1" t="s">
        <v>559</v>
      </c>
      <c r="B243" s="1" t="s">
        <v>575</v>
      </c>
      <c r="C243" s="1" t="s">
        <v>576</v>
      </c>
      <c r="D243" s="1" t="s">
        <v>584</v>
      </c>
      <c r="E243" s="1" t="s">
        <v>585</v>
      </c>
      <c r="F243" s="1" t="s">
        <v>31</v>
      </c>
      <c r="J243" s="1" t="e">
        <f>VLOOKUP(H243,[1]Sheet1!B:G,5,FALSE)</f>
        <v>#N/A</v>
      </c>
      <c r="K243" s="1" t="e">
        <f>VLOOKUP(H243,[1]Sheet1!B:G,6,FALSE)</f>
        <v>#N/A</v>
      </c>
      <c r="L243" s="1" t="s">
        <v>685</v>
      </c>
      <c r="M243" s="1">
        <v>39786.480000000003</v>
      </c>
      <c r="N243" s="1">
        <v>39728</v>
      </c>
      <c r="O243" s="1">
        <v>39762.47</v>
      </c>
      <c r="P243" s="1">
        <v>39762.47</v>
      </c>
      <c r="Q243" s="1">
        <v>39762.47</v>
      </c>
      <c r="R243" s="1">
        <v>39762.47</v>
      </c>
      <c r="S243" s="1">
        <v>39762.47</v>
      </c>
      <c r="T243" s="1">
        <v>42410.75</v>
      </c>
      <c r="U243" s="1">
        <v>42266.76</v>
      </c>
      <c r="V243" s="1">
        <v>42266.76</v>
      </c>
      <c r="W243" s="1">
        <v>42194.75</v>
      </c>
      <c r="X243" s="1">
        <v>42194.75</v>
      </c>
      <c r="Y243" s="1">
        <f t="shared" si="62"/>
        <v>489660.6</v>
      </c>
      <c r="Z243" s="1">
        <f t="shared" si="63"/>
        <v>1756</v>
      </c>
      <c r="AA243" s="1">
        <v>1756</v>
      </c>
      <c r="AC243" s="1">
        <f t="shared" si="46"/>
        <v>0</v>
      </c>
    </row>
    <row r="244" spans="1:36" x14ac:dyDescent="0.3">
      <c r="A244" s="1" t="s">
        <v>559</v>
      </c>
      <c r="B244" s="1" t="s">
        <v>575</v>
      </c>
      <c r="C244" s="1" t="s">
        <v>576</v>
      </c>
      <c r="D244" s="1" t="s">
        <v>586</v>
      </c>
      <c r="E244" s="1" t="s">
        <v>587</v>
      </c>
      <c r="F244" s="1" t="s">
        <v>31</v>
      </c>
      <c r="J244" s="1" t="e">
        <f>VLOOKUP(H244,[1]Sheet1!B:G,5,FALSE)</f>
        <v>#N/A</v>
      </c>
      <c r="K244" s="1" t="e">
        <f>VLOOKUP(H244,[1]Sheet1!B:G,6,FALSE)</f>
        <v>#N/A</v>
      </c>
      <c r="L244" s="1" t="s">
        <v>685</v>
      </c>
      <c r="M244" s="1">
        <v>11213.93</v>
      </c>
      <c r="N244" s="1">
        <v>11197</v>
      </c>
      <c r="O244" s="1">
        <v>11207.21</v>
      </c>
      <c r="P244" s="1">
        <v>11207.21</v>
      </c>
      <c r="Q244" s="1">
        <v>11207.21</v>
      </c>
      <c r="R244" s="1">
        <v>11207.21</v>
      </c>
      <c r="S244" s="1">
        <v>11207.21</v>
      </c>
      <c r="T244" s="1">
        <v>8550.3700000000008</v>
      </c>
      <c r="U244" s="1">
        <v>8514.7900000000009</v>
      </c>
      <c r="V244" s="1">
        <v>8514.7900000000009</v>
      </c>
      <c r="W244" s="1">
        <v>8496.99</v>
      </c>
      <c r="X244" s="1">
        <v>8496.99</v>
      </c>
      <c r="Y244" s="1">
        <f t="shared" si="62"/>
        <v>121020.9</v>
      </c>
      <c r="Z244" s="1">
        <f t="shared" si="63"/>
        <v>434</v>
      </c>
      <c r="AA244" s="1">
        <v>434</v>
      </c>
      <c r="AC244" s="1">
        <f t="shared" si="46"/>
        <v>-1.0000000009313226E-2</v>
      </c>
    </row>
    <row r="245" spans="1:36" s="9" customFormat="1" ht="15.6" x14ac:dyDescent="0.3">
      <c r="A245" s="9" t="s">
        <v>39</v>
      </c>
      <c r="B245" s="9" t="s">
        <v>575</v>
      </c>
      <c r="C245" s="9" t="s">
        <v>576</v>
      </c>
      <c r="E245" s="9" t="s">
        <v>40</v>
      </c>
      <c r="G245" s="9" t="s">
        <v>559</v>
      </c>
      <c r="H245" s="10" t="str">
        <f>B245</f>
        <v>3120</v>
      </c>
      <c r="I245" s="9" t="s">
        <v>588</v>
      </c>
      <c r="J245" s="9" t="str">
        <f>VLOOKUP(H245,[1]Sheet1!B:G,5,FALSE)</f>
        <v>VC00000000014343</v>
      </c>
      <c r="K245" s="9" t="str">
        <f>VLOOKUP(H245,[1]Sheet1!B:G,6,FALSE)</f>
        <v>CN002</v>
      </c>
      <c r="L245" s="9" t="s">
        <v>685</v>
      </c>
      <c r="M245" s="9">
        <v>120558.95000000001</v>
      </c>
      <c r="N245" s="9">
        <v>120381</v>
      </c>
      <c r="O245" s="9">
        <v>120486.29999999999</v>
      </c>
      <c r="P245" s="9">
        <v>120486.29999999999</v>
      </c>
      <c r="Q245" s="9">
        <v>120486.29999999999</v>
      </c>
      <c r="R245" s="9">
        <v>120486.29999999999</v>
      </c>
      <c r="S245" s="9">
        <v>120486.29999999999</v>
      </c>
      <c r="T245" s="9">
        <v>123096.57</v>
      </c>
      <c r="U245" s="9">
        <v>122668.22</v>
      </c>
      <c r="V245" s="9">
        <v>122668.22</v>
      </c>
      <c r="W245" s="9">
        <v>122453.99</v>
      </c>
      <c r="X245" s="9">
        <v>122453.99</v>
      </c>
      <c r="Y245" s="9">
        <f t="shared" si="44"/>
        <v>1456712.44</v>
      </c>
      <c r="Z245" s="11">
        <f>SUM(Z239:Z244)</f>
        <v>5224</v>
      </c>
      <c r="AA245" s="11">
        <f t="shared" ref="AA245" si="64">SUM(AA239:AA244)</f>
        <v>5224</v>
      </c>
      <c r="AC245" s="9">
        <f t="shared" si="46"/>
        <v>0</v>
      </c>
      <c r="AD245" s="9" t="s">
        <v>42</v>
      </c>
    </row>
    <row r="246" spans="1:36" x14ac:dyDescent="0.3">
      <c r="A246" s="1" t="s">
        <v>589</v>
      </c>
      <c r="B246" s="1" t="s">
        <v>590</v>
      </c>
      <c r="C246" s="1" t="s">
        <v>591</v>
      </c>
      <c r="D246" s="1" t="s">
        <v>592</v>
      </c>
      <c r="E246" s="1" t="s">
        <v>593</v>
      </c>
      <c r="F246" s="1" t="s">
        <v>31</v>
      </c>
      <c r="L246" s="1" t="s">
        <v>685</v>
      </c>
      <c r="M246" s="1">
        <v>5790.8</v>
      </c>
      <c r="N246" s="1">
        <v>5782</v>
      </c>
      <c r="O246" s="1">
        <v>5787.34</v>
      </c>
      <c r="P246" s="1">
        <v>5787.34</v>
      </c>
      <c r="Q246" s="1">
        <v>5787.34</v>
      </c>
      <c r="R246" s="1">
        <v>5787.34</v>
      </c>
      <c r="S246" s="1">
        <v>5787.34</v>
      </c>
      <c r="T246" s="1">
        <v>3515.32</v>
      </c>
      <c r="U246" s="1">
        <v>3498.26</v>
      </c>
      <c r="V246" s="1">
        <v>3498.26</v>
      </c>
      <c r="W246" s="1">
        <v>3489.73</v>
      </c>
      <c r="X246" s="1">
        <v>3489.73</v>
      </c>
      <c r="Y246" s="1">
        <f t="shared" ref="Y246:Y289" si="65">IF(F246="NO",ROUND($AA246*Z$294,2),ROUND($AA246/2*Z$294,2))</f>
        <v>58000.800000000003</v>
      </c>
      <c r="Z246" s="1">
        <f t="shared" ref="Z246:Z289" si="66">IF(F246="NO",AA246,AA246/2)</f>
        <v>208</v>
      </c>
      <c r="AA246" s="1">
        <v>208</v>
      </c>
      <c r="AC246" s="1">
        <f t="shared" si="46"/>
        <v>0</v>
      </c>
    </row>
    <row r="247" spans="1:36" x14ac:dyDescent="0.3">
      <c r="A247" s="1" t="s">
        <v>589</v>
      </c>
      <c r="B247" s="1" t="s">
        <v>590</v>
      </c>
      <c r="C247" s="1" t="s">
        <v>591</v>
      </c>
      <c r="D247" s="12" t="s">
        <v>594</v>
      </c>
      <c r="E247" s="1" t="s">
        <v>595</v>
      </c>
      <c r="F247" s="1" t="s">
        <v>31</v>
      </c>
      <c r="L247" s="1" t="s">
        <v>685</v>
      </c>
      <c r="M247" s="1">
        <v>0</v>
      </c>
      <c r="N247" s="1">
        <v>3888</v>
      </c>
      <c r="O247" s="1">
        <v>3890.96</v>
      </c>
      <c r="P247" s="1">
        <v>3890.96</v>
      </c>
      <c r="Q247" s="1">
        <v>3890.96</v>
      </c>
      <c r="R247" s="1">
        <v>3890.96</v>
      </c>
      <c r="S247" s="1">
        <v>3890.96</v>
      </c>
      <c r="T247" s="1">
        <v>5496.5</v>
      </c>
      <c r="U247" s="1">
        <v>5481.58</v>
      </c>
      <c r="V247" s="1">
        <v>5481.58</v>
      </c>
      <c r="W247" s="1">
        <v>5474.12</v>
      </c>
      <c r="X247" s="1">
        <v>5474.12</v>
      </c>
      <c r="Y247" s="1">
        <f t="shared" si="65"/>
        <v>50750.7</v>
      </c>
      <c r="Z247" s="1">
        <f t="shared" si="66"/>
        <v>182</v>
      </c>
      <c r="AA247" s="1">
        <v>182</v>
      </c>
      <c r="AC247" s="1">
        <f t="shared" ref="AC247" si="67">Y247-SUM(M247:X247)</f>
        <v>0</v>
      </c>
      <c r="AD247" s="1" t="s">
        <v>596</v>
      </c>
    </row>
    <row r="248" spans="1:36" x14ac:dyDescent="0.3">
      <c r="A248" s="1" t="s">
        <v>589</v>
      </c>
      <c r="B248" s="1" t="s">
        <v>590</v>
      </c>
      <c r="C248" s="1" t="s">
        <v>591</v>
      </c>
      <c r="D248" s="1" t="s">
        <v>597</v>
      </c>
      <c r="E248" s="1" t="s">
        <v>598</v>
      </c>
      <c r="F248" s="1" t="s">
        <v>31</v>
      </c>
      <c r="L248" s="1" t="s">
        <v>685</v>
      </c>
      <c r="M248" s="1">
        <v>19877.150000000001</v>
      </c>
      <c r="N248" s="1">
        <v>19848</v>
      </c>
      <c r="O248" s="1">
        <v>19865.16</v>
      </c>
      <c r="P248" s="1">
        <v>19865.16</v>
      </c>
      <c r="Q248" s="1">
        <v>19865.16</v>
      </c>
      <c r="R248" s="1">
        <v>19865.16</v>
      </c>
      <c r="S248" s="1">
        <v>19865.16</v>
      </c>
      <c r="T248" s="1">
        <v>20334.23</v>
      </c>
      <c r="U248" s="1">
        <v>20263.55</v>
      </c>
      <c r="V248" s="1">
        <v>20263.55</v>
      </c>
      <c r="W248" s="1">
        <v>20228.21</v>
      </c>
      <c r="X248" s="1">
        <v>20228.21</v>
      </c>
      <c r="Y248" s="1">
        <f t="shared" si="65"/>
        <v>240368.7</v>
      </c>
      <c r="Z248" s="1">
        <f t="shared" si="66"/>
        <v>862</v>
      </c>
      <c r="AA248" s="1">
        <v>862</v>
      </c>
      <c r="AC248" s="1">
        <f t="shared" si="46"/>
        <v>0</v>
      </c>
    </row>
    <row r="249" spans="1:36" x14ac:dyDescent="0.3">
      <c r="A249" s="1" t="s">
        <v>589</v>
      </c>
      <c r="B249" s="1" t="s">
        <v>590</v>
      </c>
      <c r="C249" s="1" t="s">
        <v>591</v>
      </c>
      <c r="D249" s="1" t="s">
        <v>599</v>
      </c>
      <c r="E249" s="1" t="s">
        <v>600</v>
      </c>
      <c r="F249" s="1" t="s">
        <v>31</v>
      </c>
      <c r="L249" s="1" t="s">
        <v>685</v>
      </c>
      <c r="M249" s="1">
        <v>8042.78</v>
      </c>
      <c r="N249" s="1">
        <v>8031</v>
      </c>
      <c r="O249" s="1">
        <v>8037.92</v>
      </c>
      <c r="P249" s="1">
        <v>8037.92</v>
      </c>
      <c r="Q249" s="1">
        <v>8037.92</v>
      </c>
      <c r="R249" s="1">
        <v>8037.92</v>
      </c>
      <c r="S249" s="1">
        <v>8037.92</v>
      </c>
      <c r="T249" s="1">
        <v>7876.63</v>
      </c>
      <c r="U249" s="1">
        <v>7848.55</v>
      </c>
      <c r="V249" s="1">
        <v>7848.55</v>
      </c>
      <c r="W249" s="1">
        <v>7834.51</v>
      </c>
      <c r="X249" s="1">
        <v>7834.51</v>
      </c>
      <c r="Y249" s="1">
        <f t="shared" si="65"/>
        <v>95506.13</v>
      </c>
      <c r="Z249" s="1">
        <f t="shared" si="66"/>
        <v>342.5</v>
      </c>
      <c r="AA249" s="1">
        <v>342.5</v>
      </c>
      <c r="AC249" s="1">
        <f t="shared" si="46"/>
        <v>0</v>
      </c>
    </row>
    <row r="250" spans="1:36" x14ac:dyDescent="0.3">
      <c r="A250" s="1" t="s">
        <v>589</v>
      </c>
      <c r="B250" s="1" t="s">
        <v>590</v>
      </c>
      <c r="C250" s="1" t="s">
        <v>591</v>
      </c>
      <c r="D250" s="1" t="s">
        <v>601</v>
      </c>
      <c r="E250" s="1" t="s">
        <v>602</v>
      </c>
      <c r="F250" s="1" t="s">
        <v>31</v>
      </c>
      <c r="L250" s="1" t="s">
        <v>685</v>
      </c>
      <c r="M250" s="1">
        <v>29873.18</v>
      </c>
      <c r="N250" s="1">
        <v>29829</v>
      </c>
      <c r="O250" s="1">
        <v>29855.18</v>
      </c>
      <c r="P250" s="1">
        <v>29855.18</v>
      </c>
      <c r="Q250" s="1">
        <v>29855.18</v>
      </c>
      <c r="R250" s="1">
        <v>29855.18</v>
      </c>
      <c r="S250" s="1">
        <v>29855.18</v>
      </c>
      <c r="T250" s="1">
        <v>30002.13</v>
      </c>
      <c r="U250" s="1">
        <v>29896.720000000001</v>
      </c>
      <c r="V250" s="1">
        <v>29896.720000000001</v>
      </c>
      <c r="W250" s="1">
        <v>29844.02</v>
      </c>
      <c r="X250" s="1">
        <v>29844.02</v>
      </c>
      <c r="Y250" s="1">
        <f t="shared" si="65"/>
        <v>358461.68</v>
      </c>
      <c r="Z250" s="1">
        <f t="shared" si="66"/>
        <v>1285.5</v>
      </c>
      <c r="AA250" s="1">
        <v>1285.5</v>
      </c>
      <c r="AC250" s="1">
        <f t="shared" si="46"/>
        <v>-1.0000000067520887E-2</v>
      </c>
    </row>
    <row r="251" spans="1:36" x14ac:dyDescent="0.3">
      <c r="A251" s="1" t="s">
        <v>589</v>
      </c>
      <c r="B251" s="1" t="s">
        <v>590</v>
      </c>
      <c r="C251" s="1" t="s">
        <v>591</v>
      </c>
      <c r="D251" s="14" t="s">
        <v>603</v>
      </c>
      <c r="E251" s="1" t="s">
        <v>604</v>
      </c>
      <c r="F251" s="13" t="s">
        <v>31</v>
      </c>
      <c r="L251" s="1" t="s">
        <v>685</v>
      </c>
      <c r="M251" s="1">
        <v>0</v>
      </c>
      <c r="N251" s="1">
        <v>3605</v>
      </c>
      <c r="O251" s="1">
        <v>3607.85</v>
      </c>
      <c r="P251" s="1">
        <v>3607.85</v>
      </c>
      <c r="Q251" s="1">
        <v>3607.85</v>
      </c>
      <c r="R251" s="1">
        <v>3607.85</v>
      </c>
      <c r="S251" s="1">
        <v>3607.85</v>
      </c>
      <c r="T251" s="1">
        <v>-21644.25</v>
      </c>
      <c r="U251" s="1">
        <v>2405.08</v>
      </c>
      <c r="V251" s="1">
        <v>2405.08</v>
      </c>
      <c r="W251" s="1">
        <v>2405.09</v>
      </c>
      <c r="X251" s="1">
        <v>2405.09</v>
      </c>
      <c r="Y251" s="1">
        <f t="shared" si="65"/>
        <v>9620.33</v>
      </c>
      <c r="Z251" s="1">
        <f t="shared" si="66"/>
        <v>34.5</v>
      </c>
      <c r="AA251" s="13">
        <v>34.5</v>
      </c>
      <c r="AB251" s="13"/>
      <c r="AC251" s="13">
        <f t="shared" ref="AC251" si="68">Y251-SUM(M251:X251)</f>
        <v>-1.0000000000218279E-2</v>
      </c>
      <c r="AD251" s="13" t="s">
        <v>605</v>
      </c>
      <c r="AE251" s="13"/>
      <c r="AF251" s="13"/>
      <c r="AG251" s="13"/>
      <c r="AH251" s="13"/>
      <c r="AI251" s="13"/>
      <c r="AJ251" s="13"/>
    </row>
    <row r="252" spans="1:36" x14ac:dyDescent="0.3">
      <c r="A252" s="1" t="s">
        <v>589</v>
      </c>
      <c r="B252" s="1" t="s">
        <v>590</v>
      </c>
      <c r="C252" s="1" t="s">
        <v>591</v>
      </c>
      <c r="D252" s="1" t="s">
        <v>606</v>
      </c>
      <c r="E252" s="1" t="s">
        <v>607</v>
      </c>
      <c r="F252" s="1" t="s">
        <v>31</v>
      </c>
      <c r="L252" s="1" t="s">
        <v>685</v>
      </c>
      <c r="M252" s="1">
        <v>16085.56</v>
      </c>
      <c r="N252" s="1">
        <v>16062</v>
      </c>
      <c r="O252" s="1">
        <v>16075.84</v>
      </c>
      <c r="P252" s="1">
        <v>16075.84</v>
      </c>
      <c r="Q252" s="1">
        <v>16075.84</v>
      </c>
      <c r="R252" s="1">
        <v>16075.84</v>
      </c>
      <c r="S252" s="1">
        <v>16075.84</v>
      </c>
      <c r="T252" s="1">
        <v>12737.26</v>
      </c>
      <c r="U252" s="1">
        <v>12685.52</v>
      </c>
      <c r="V252" s="1">
        <v>12685.52</v>
      </c>
      <c r="W252" s="1">
        <v>12659.65</v>
      </c>
      <c r="X252" s="1">
        <v>12659.65</v>
      </c>
      <c r="Y252" s="1">
        <f t="shared" si="65"/>
        <v>175954.35</v>
      </c>
      <c r="Z252" s="1">
        <f t="shared" si="66"/>
        <v>631</v>
      </c>
      <c r="AA252" s="1">
        <v>631</v>
      </c>
      <c r="AC252" s="1">
        <f t="shared" si="46"/>
        <v>-9.9999999511055648E-3</v>
      </c>
    </row>
    <row r="253" spans="1:36" x14ac:dyDescent="0.3">
      <c r="A253" s="1" t="s">
        <v>589</v>
      </c>
      <c r="B253" s="1" t="s">
        <v>590</v>
      </c>
      <c r="C253" s="1" t="s">
        <v>591</v>
      </c>
      <c r="D253" s="14" t="s">
        <v>608</v>
      </c>
      <c r="E253" s="1" t="s">
        <v>609</v>
      </c>
      <c r="F253" s="13" t="s">
        <v>31</v>
      </c>
      <c r="L253" s="1" t="s">
        <v>685</v>
      </c>
      <c r="M253" s="1">
        <v>0</v>
      </c>
      <c r="N253" s="1">
        <v>5407</v>
      </c>
      <c r="O253" s="1">
        <v>5411.83</v>
      </c>
      <c r="P253" s="1">
        <v>5411.83</v>
      </c>
      <c r="Q253" s="1">
        <v>5411.83</v>
      </c>
      <c r="R253" s="1">
        <v>5411.83</v>
      </c>
      <c r="S253" s="1">
        <v>5411.83</v>
      </c>
      <c r="T253" s="1">
        <v>-32466.15</v>
      </c>
      <c r="U253" s="1">
        <v>7947.23</v>
      </c>
      <c r="V253" s="1">
        <v>7947.23</v>
      </c>
      <c r="W253" s="1">
        <v>7947.22</v>
      </c>
      <c r="X253" s="1">
        <v>7947.22</v>
      </c>
      <c r="Y253" s="1">
        <f t="shared" si="65"/>
        <v>31788.9</v>
      </c>
      <c r="Z253" s="1">
        <f t="shared" si="66"/>
        <v>114</v>
      </c>
      <c r="AA253" s="13">
        <v>114</v>
      </c>
      <c r="AB253" s="13"/>
      <c r="AC253" s="13">
        <f t="shared" ref="AC253" si="69">Y253-SUM(M253:X253)</f>
        <v>0</v>
      </c>
      <c r="AD253" s="13" t="s">
        <v>605</v>
      </c>
      <c r="AE253" s="13"/>
      <c r="AF253" s="13"/>
      <c r="AG253" s="13"/>
      <c r="AH253" s="13"/>
      <c r="AI253" s="13"/>
      <c r="AJ253" s="13"/>
    </row>
    <row r="254" spans="1:36" x14ac:dyDescent="0.3">
      <c r="A254" s="1" t="s">
        <v>589</v>
      </c>
      <c r="B254" s="1" t="s">
        <v>590</v>
      </c>
      <c r="C254" s="1" t="s">
        <v>591</v>
      </c>
      <c r="D254" s="1" t="s">
        <v>610</v>
      </c>
      <c r="E254" s="1" t="s">
        <v>611</v>
      </c>
      <c r="F254" s="1" t="s">
        <v>31</v>
      </c>
      <c r="L254" s="1" t="s">
        <v>685</v>
      </c>
      <c r="M254" s="1">
        <v>13833.58</v>
      </c>
      <c r="N254" s="1">
        <v>13813</v>
      </c>
      <c r="O254" s="1">
        <v>13825.26</v>
      </c>
      <c r="P254" s="1">
        <v>13825.26</v>
      </c>
      <c r="Q254" s="1">
        <v>13825.26</v>
      </c>
      <c r="R254" s="1">
        <v>13825.26</v>
      </c>
      <c r="S254" s="1">
        <v>13825.26</v>
      </c>
      <c r="T254" s="1">
        <v>8320.09</v>
      </c>
      <c r="U254" s="1">
        <v>8279.4599999999991</v>
      </c>
      <c r="V254" s="1">
        <v>8279.4599999999991</v>
      </c>
      <c r="W254" s="1">
        <v>8259.15</v>
      </c>
      <c r="X254" s="1">
        <v>8259.15</v>
      </c>
      <c r="Y254" s="1">
        <f t="shared" si="65"/>
        <v>138170.18</v>
      </c>
      <c r="Z254" s="1">
        <f t="shared" si="66"/>
        <v>495.5</v>
      </c>
      <c r="AA254" s="1">
        <v>495.5</v>
      </c>
      <c r="AC254" s="1">
        <f t="shared" si="46"/>
        <v>-9.9999999802093953E-3</v>
      </c>
    </row>
    <row r="255" spans="1:36" x14ac:dyDescent="0.3">
      <c r="A255" s="1" t="s">
        <v>589</v>
      </c>
      <c r="B255" s="1" t="s">
        <v>590</v>
      </c>
      <c r="C255" s="1" t="s">
        <v>591</v>
      </c>
      <c r="D255" s="1" t="s">
        <v>612</v>
      </c>
      <c r="E255" s="1" t="s">
        <v>613</v>
      </c>
      <c r="F255" s="1" t="s">
        <v>31</v>
      </c>
      <c r="L255" s="1" t="s">
        <v>685</v>
      </c>
      <c r="M255" s="1">
        <v>10685.41</v>
      </c>
      <c r="N255" s="1">
        <v>10670</v>
      </c>
      <c r="O255" s="1">
        <v>10678.93</v>
      </c>
      <c r="P255" s="1">
        <v>10678.93</v>
      </c>
      <c r="Q255" s="1">
        <v>10678.93</v>
      </c>
      <c r="R255" s="1">
        <v>10678.93</v>
      </c>
      <c r="S255" s="1">
        <v>10678.93</v>
      </c>
      <c r="T255" s="1">
        <v>9066.35</v>
      </c>
      <c r="U255" s="1">
        <v>9031.09</v>
      </c>
      <c r="V255" s="1">
        <v>9031.09</v>
      </c>
      <c r="W255" s="1">
        <v>9013.4599999999991</v>
      </c>
      <c r="X255" s="1">
        <v>9013.4599999999991</v>
      </c>
      <c r="Y255" s="1">
        <f t="shared" si="65"/>
        <v>119905.5</v>
      </c>
      <c r="Z255" s="1">
        <f t="shared" si="66"/>
        <v>430</v>
      </c>
      <c r="AA255" s="1">
        <v>430</v>
      </c>
      <c r="AC255" s="1">
        <f t="shared" si="46"/>
        <v>-9.9999999802093953E-3</v>
      </c>
    </row>
    <row r="256" spans="1:36" x14ac:dyDescent="0.3">
      <c r="A256" s="1" t="s">
        <v>589</v>
      </c>
      <c r="B256" s="1" t="s">
        <v>590</v>
      </c>
      <c r="C256" s="1" t="s">
        <v>591</v>
      </c>
      <c r="D256" s="1" t="s">
        <v>614</v>
      </c>
      <c r="E256" s="1" t="s">
        <v>615</v>
      </c>
      <c r="F256" s="1" t="s">
        <v>31</v>
      </c>
      <c r="L256" s="1" t="s">
        <v>685</v>
      </c>
      <c r="M256" s="1">
        <v>16660.04</v>
      </c>
      <c r="N256" s="1">
        <v>16635</v>
      </c>
      <c r="O256" s="1">
        <v>16650.05</v>
      </c>
      <c r="P256" s="1">
        <v>16650.05</v>
      </c>
      <c r="Q256" s="1">
        <v>16650.05</v>
      </c>
      <c r="R256" s="1">
        <v>16650.05</v>
      </c>
      <c r="S256" s="1">
        <v>16650.05</v>
      </c>
      <c r="T256" s="1">
        <v>8442.7999999999993</v>
      </c>
      <c r="U256" s="1">
        <v>8396.19</v>
      </c>
      <c r="V256" s="1">
        <v>8396.19</v>
      </c>
      <c r="W256" s="1">
        <v>8372.8799999999992</v>
      </c>
      <c r="X256" s="1">
        <v>8372.8799999999992</v>
      </c>
      <c r="Y256" s="1">
        <f t="shared" si="65"/>
        <v>158526.23000000001</v>
      </c>
      <c r="Z256" s="1">
        <f t="shared" si="66"/>
        <v>568.5</v>
      </c>
      <c r="AA256" s="1">
        <v>568.5</v>
      </c>
      <c r="AC256" s="1">
        <f t="shared" si="46"/>
        <v>0</v>
      </c>
    </row>
    <row r="257" spans="1:30" x14ac:dyDescent="0.3">
      <c r="A257" s="1" t="s">
        <v>589</v>
      </c>
      <c r="B257" s="1" t="s">
        <v>590</v>
      </c>
      <c r="C257" s="1" t="s">
        <v>591</v>
      </c>
      <c r="D257" s="1" t="s">
        <v>616</v>
      </c>
      <c r="E257" s="1" t="s">
        <v>617</v>
      </c>
      <c r="F257" s="1" t="s">
        <v>31</v>
      </c>
      <c r="L257" s="1" t="s">
        <v>685</v>
      </c>
      <c r="M257" s="1">
        <v>12753.55</v>
      </c>
      <c r="N257" s="1">
        <v>12735</v>
      </c>
      <c r="O257" s="1">
        <v>12745.84</v>
      </c>
      <c r="P257" s="1">
        <v>12745.84</v>
      </c>
      <c r="Q257" s="1">
        <v>12745.84</v>
      </c>
      <c r="R257" s="1">
        <v>12745.84</v>
      </c>
      <c r="S257" s="1">
        <v>12745.84</v>
      </c>
      <c r="T257" s="1">
        <v>6731.33</v>
      </c>
      <c r="U257" s="1">
        <v>6695.25</v>
      </c>
      <c r="V257" s="1">
        <v>6695.25</v>
      </c>
      <c r="W257" s="1">
        <v>6677.21</v>
      </c>
      <c r="X257" s="1">
        <v>6677.21</v>
      </c>
      <c r="Y257" s="1">
        <f t="shared" si="65"/>
        <v>122694</v>
      </c>
      <c r="Z257" s="1">
        <f t="shared" si="66"/>
        <v>440</v>
      </c>
      <c r="AA257" s="1">
        <v>440</v>
      </c>
      <c r="AC257" s="1">
        <f t="shared" si="46"/>
        <v>0</v>
      </c>
    </row>
    <row r="258" spans="1:30" x14ac:dyDescent="0.3">
      <c r="A258" s="1" t="s">
        <v>589</v>
      </c>
      <c r="B258" s="1" t="s">
        <v>590</v>
      </c>
      <c r="C258" s="1" t="s">
        <v>591</v>
      </c>
      <c r="D258" s="12" t="s">
        <v>618</v>
      </c>
      <c r="E258" s="1" t="s">
        <v>619</v>
      </c>
      <c r="F258" s="1" t="s">
        <v>31</v>
      </c>
      <c r="L258" s="1" t="s">
        <v>685</v>
      </c>
      <c r="M258" s="1">
        <v>0</v>
      </c>
      <c r="N258" s="1">
        <v>7510</v>
      </c>
      <c r="O258" s="1">
        <v>7516.4</v>
      </c>
      <c r="P258" s="1">
        <v>7516.4</v>
      </c>
      <c r="Q258" s="1">
        <v>7516.4</v>
      </c>
      <c r="R258" s="1">
        <v>7516.4</v>
      </c>
      <c r="S258" s="1">
        <v>7516.4</v>
      </c>
      <c r="T258" s="1">
        <v>3269.04</v>
      </c>
      <c r="U258" s="1">
        <v>3251</v>
      </c>
      <c r="V258" s="1">
        <v>3251</v>
      </c>
      <c r="W258" s="1">
        <v>3241.98</v>
      </c>
      <c r="X258" s="1">
        <v>3241.98</v>
      </c>
      <c r="Y258" s="1">
        <f t="shared" si="65"/>
        <v>61347</v>
      </c>
      <c r="Z258" s="1">
        <f t="shared" si="66"/>
        <v>220</v>
      </c>
      <c r="AA258" s="1">
        <v>220</v>
      </c>
      <c r="AC258" s="1">
        <f t="shared" ref="AC258" si="70">Y258-SUM(M258:X258)</f>
        <v>0</v>
      </c>
      <c r="AD258" s="1" t="s">
        <v>596</v>
      </c>
    </row>
    <row r="259" spans="1:30" x14ac:dyDescent="0.3">
      <c r="A259" s="1" t="s">
        <v>589</v>
      </c>
      <c r="B259" s="1" t="s">
        <v>590</v>
      </c>
      <c r="C259" s="1" t="s">
        <v>591</v>
      </c>
      <c r="D259" s="1" t="s">
        <v>489</v>
      </c>
      <c r="E259" s="1" t="s">
        <v>620</v>
      </c>
      <c r="F259" s="1" t="s">
        <v>31</v>
      </c>
      <c r="L259" s="1" t="s">
        <v>685</v>
      </c>
      <c r="M259" s="1">
        <v>10892.22</v>
      </c>
      <c r="N259" s="1">
        <v>10876</v>
      </c>
      <c r="O259" s="1">
        <v>10885.67</v>
      </c>
      <c r="P259" s="1">
        <v>10885.67</v>
      </c>
      <c r="Q259" s="1">
        <v>10885.67</v>
      </c>
      <c r="R259" s="1">
        <v>10885.67</v>
      </c>
      <c r="S259" s="1">
        <v>10885.67</v>
      </c>
      <c r="T259" s="1">
        <v>10955.27</v>
      </c>
      <c r="U259" s="1">
        <v>10916.82</v>
      </c>
      <c r="V259" s="1">
        <v>10916.82</v>
      </c>
      <c r="W259" s="1">
        <v>10897.59</v>
      </c>
      <c r="X259" s="1">
        <v>10897.59</v>
      </c>
      <c r="Y259" s="1">
        <f t="shared" si="65"/>
        <v>130780.65</v>
      </c>
      <c r="Z259" s="1">
        <f t="shared" si="66"/>
        <v>469</v>
      </c>
      <c r="AA259" s="1">
        <v>469</v>
      </c>
      <c r="AC259" s="1">
        <f t="shared" si="46"/>
        <v>-1.0000000009313226E-2</v>
      </c>
    </row>
    <row r="260" spans="1:30" x14ac:dyDescent="0.3">
      <c r="A260" s="1" t="s">
        <v>589</v>
      </c>
      <c r="B260" s="1" t="s">
        <v>590</v>
      </c>
      <c r="C260" s="1" t="s">
        <v>591</v>
      </c>
      <c r="D260" s="1" t="s">
        <v>621</v>
      </c>
      <c r="E260" s="1" t="s">
        <v>622</v>
      </c>
      <c r="F260" s="1" t="s">
        <v>31</v>
      </c>
      <c r="L260" s="1" t="s">
        <v>685</v>
      </c>
      <c r="M260" s="1">
        <v>8180.65</v>
      </c>
      <c r="N260" s="1">
        <v>8169</v>
      </c>
      <c r="O260" s="1">
        <v>8175.68</v>
      </c>
      <c r="P260" s="1">
        <v>8175.68</v>
      </c>
      <c r="Q260" s="1">
        <v>8175.68</v>
      </c>
      <c r="R260" s="1">
        <v>8175.68</v>
      </c>
      <c r="S260" s="1">
        <v>8175.68</v>
      </c>
      <c r="T260" s="1">
        <v>7264.81</v>
      </c>
      <c r="U260" s="1">
        <v>7237.34</v>
      </c>
      <c r="V260" s="1">
        <v>7237.34</v>
      </c>
      <c r="W260" s="1">
        <v>7223.61</v>
      </c>
      <c r="X260" s="1">
        <v>7223.61</v>
      </c>
      <c r="Y260" s="1">
        <f t="shared" si="65"/>
        <v>93414.75</v>
      </c>
      <c r="Z260" s="1">
        <f t="shared" si="66"/>
        <v>335</v>
      </c>
      <c r="AA260" s="1">
        <v>335</v>
      </c>
      <c r="AC260" s="1">
        <f t="shared" si="46"/>
        <v>-9.9999999947613105E-3</v>
      </c>
    </row>
    <row r="261" spans="1:30" x14ac:dyDescent="0.3">
      <c r="A261" s="1" t="s">
        <v>589</v>
      </c>
      <c r="B261" s="1" t="s">
        <v>590</v>
      </c>
      <c r="C261" s="1" t="s">
        <v>591</v>
      </c>
      <c r="D261" s="1" t="s">
        <v>623</v>
      </c>
      <c r="E261" s="1" t="s">
        <v>624</v>
      </c>
      <c r="F261" s="1" t="s">
        <v>31</v>
      </c>
      <c r="L261" s="1" t="s">
        <v>685</v>
      </c>
      <c r="M261" s="1">
        <v>13006.32</v>
      </c>
      <c r="N261" s="1">
        <v>12987</v>
      </c>
      <c r="O261" s="1">
        <v>12998.5</v>
      </c>
      <c r="P261" s="1">
        <v>12998.5</v>
      </c>
      <c r="Q261" s="1">
        <v>12998.5</v>
      </c>
      <c r="R261" s="1">
        <v>12998.5</v>
      </c>
      <c r="S261" s="1">
        <v>12998.5</v>
      </c>
      <c r="T261" s="1">
        <v>1686.15</v>
      </c>
      <c r="U261" s="1">
        <v>1656.96</v>
      </c>
      <c r="V261" s="1">
        <v>1656.96</v>
      </c>
      <c r="W261" s="1">
        <v>1642.36</v>
      </c>
      <c r="X261" s="1">
        <v>1642.36</v>
      </c>
      <c r="Y261" s="1">
        <f t="shared" si="65"/>
        <v>99270.6</v>
      </c>
      <c r="Z261" s="1">
        <f t="shared" si="66"/>
        <v>356</v>
      </c>
      <c r="AA261" s="1">
        <v>356</v>
      </c>
      <c r="AC261" s="1">
        <f t="shared" si="46"/>
        <v>-1.0000000009313226E-2</v>
      </c>
    </row>
    <row r="262" spans="1:30" x14ac:dyDescent="0.3">
      <c r="A262" s="1" t="s">
        <v>589</v>
      </c>
      <c r="B262" s="1" t="s">
        <v>590</v>
      </c>
      <c r="C262" s="1" t="s">
        <v>591</v>
      </c>
      <c r="D262" s="13" t="s">
        <v>625</v>
      </c>
      <c r="E262" s="1" t="s">
        <v>626</v>
      </c>
      <c r="F262" s="1" t="s">
        <v>31</v>
      </c>
      <c r="L262" s="1" t="s">
        <v>685</v>
      </c>
      <c r="M262" s="1">
        <v>4480.9799999999996</v>
      </c>
      <c r="N262" s="1">
        <v>-4480.9799999999996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f t="shared" si="65"/>
        <v>0</v>
      </c>
      <c r="Z262" s="1">
        <f t="shared" si="66"/>
        <v>0</v>
      </c>
      <c r="AA262" s="1">
        <v>0</v>
      </c>
      <c r="AC262" s="1">
        <f t="shared" si="46"/>
        <v>0</v>
      </c>
      <c r="AD262" s="1" t="s">
        <v>627</v>
      </c>
    </row>
    <row r="263" spans="1:30" x14ac:dyDescent="0.3">
      <c r="A263" s="1" t="s">
        <v>589</v>
      </c>
      <c r="B263" s="1" t="s">
        <v>590</v>
      </c>
      <c r="C263" s="1" t="s">
        <v>591</v>
      </c>
      <c r="D263" s="1" t="s">
        <v>628</v>
      </c>
      <c r="E263" s="1" t="s">
        <v>629</v>
      </c>
      <c r="F263" s="1" t="s">
        <v>31</v>
      </c>
      <c r="L263" s="1" t="s">
        <v>685</v>
      </c>
      <c r="M263" s="1">
        <v>21370.81</v>
      </c>
      <c r="N263" s="1">
        <v>21339</v>
      </c>
      <c r="O263" s="1">
        <v>21357.96</v>
      </c>
      <c r="P263" s="1">
        <v>21357.96</v>
      </c>
      <c r="Q263" s="1">
        <v>21357.96</v>
      </c>
      <c r="R263" s="1">
        <v>21357.96</v>
      </c>
      <c r="S263" s="1">
        <v>21357.96</v>
      </c>
      <c r="T263" s="1">
        <v>18858.87</v>
      </c>
      <c r="U263" s="1">
        <v>18787.29</v>
      </c>
      <c r="V263" s="1">
        <v>18787.29</v>
      </c>
      <c r="W263" s="1">
        <v>18751.5</v>
      </c>
      <c r="X263" s="1">
        <v>18751.5</v>
      </c>
      <c r="Y263" s="1">
        <f t="shared" si="65"/>
        <v>243436.05</v>
      </c>
      <c r="Z263" s="1">
        <f t="shared" si="66"/>
        <v>873</v>
      </c>
      <c r="AA263" s="1">
        <v>873</v>
      </c>
      <c r="AC263" s="1">
        <f t="shared" si="46"/>
        <v>-1.0000000009313226E-2</v>
      </c>
    </row>
    <row r="264" spans="1:30" x14ac:dyDescent="0.3">
      <c r="A264" s="1" t="s">
        <v>589</v>
      </c>
      <c r="B264" s="1" t="s">
        <v>590</v>
      </c>
      <c r="C264" s="1" t="s">
        <v>591</v>
      </c>
      <c r="D264" s="1" t="s">
        <v>630</v>
      </c>
      <c r="E264" s="1" t="s">
        <v>631</v>
      </c>
      <c r="F264" s="1" t="s">
        <v>31</v>
      </c>
      <c r="L264" s="1" t="s">
        <v>685</v>
      </c>
      <c r="M264" s="1">
        <v>15488.09</v>
      </c>
      <c r="N264" s="1">
        <v>15465</v>
      </c>
      <c r="O264" s="1">
        <v>15478.78</v>
      </c>
      <c r="P264" s="1">
        <v>15478.78</v>
      </c>
      <c r="Q264" s="1">
        <v>15478.78</v>
      </c>
      <c r="R264" s="1">
        <v>15478.78</v>
      </c>
      <c r="S264" s="1">
        <v>15478.78</v>
      </c>
      <c r="T264" s="1">
        <v>14578.55</v>
      </c>
      <c r="U264" s="1">
        <v>14525.33</v>
      </c>
      <c r="V264" s="1">
        <v>14525.33</v>
      </c>
      <c r="W264" s="1">
        <v>14498.73</v>
      </c>
      <c r="X264" s="1">
        <v>14498.73</v>
      </c>
      <c r="Y264" s="1">
        <f t="shared" si="65"/>
        <v>180973.65</v>
      </c>
      <c r="Z264" s="1">
        <f t="shared" si="66"/>
        <v>649</v>
      </c>
      <c r="AA264" s="1">
        <v>649</v>
      </c>
      <c r="AC264" s="1">
        <f t="shared" si="46"/>
        <v>-1.0000000009313226E-2</v>
      </c>
    </row>
    <row r="265" spans="1:30" x14ac:dyDescent="0.3">
      <c r="A265" s="1" t="s">
        <v>589</v>
      </c>
      <c r="B265" s="1" t="s">
        <v>590</v>
      </c>
      <c r="C265" s="1" t="s">
        <v>591</v>
      </c>
      <c r="D265" s="1" t="s">
        <v>632</v>
      </c>
      <c r="E265" s="1" t="s">
        <v>633</v>
      </c>
      <c r="F265" s="1" t="s">
        <v>31</v>
      </c>
      <c r="L265" s="1" t="s">
        <v>685</v>
      </c>
      <c r="M265" s="1">
        <v>14224.23</v>
      </c>
      <c r="N265" s="1">
        <v>14203</v>
      </c>
      <c r="O265" s="1">
        <v>14215.68</v>
      </c>
      <c r="P265" s="1">
        <v>14215.68</v>
      </c>
      <c r="Q265" s="1">
        <v>14215.68</v>
      </c>
      <c r="R265" s="1">
        <v>14215.68</v>
      </c>
      <c r="S265" s="1">
        <v>14215.68</v>
      </c>
      <c r="T265" s="1">
        <v>19474.53</v>
      </c>
      <c r="U265" s="1">
        <v>19416.73</v>
      </c>
      <c r="V265" s="1">
        <v>19416.73</v>
      </c>
      <c r="W265" s="1">
        <v>19387.82</v>
      </c>
      <c r="X265" s="1">
        <v>19387.82</v>
      </c>
      <c r="Y265" s="1">
        <f t="shared" si="65"/>
        <v>196589.25</v>
      </c>
      <c r="Z265" s="1">
        <f t="shared" si="66"/>
        <v>705</v>
      </c>
      <c r="AA265" s="1">
        <v>705</v>
      </c>
      <c r="AC265" s="1">
        <f t="shared" ref="AC265:AC292" si="71">Y265-SUM(M265:X265)</f>
        <v>-1.0000000038417056E-2</v>
      </c>
    </row>
    <row r="266" spans="1:30" x14ac:dyDescent="0.3">
      <c r="A266" s="1" t="s">
        <v>589</v>
      </c>
      <c r="B266" s="1" t="s">
        <v>590</v>
      </c>
      <c r="C266" s="1" t="s">
        <v>591</v>
      </c>
      <c r="D266" s="13" t="s">
        <v>634</v>
      </c>
      <c r="E266" s="1" t="s">
        <v>635</v>
      </c>
      <c r="F266" s="1" t="s">
        <v>31</v>
      </c>
      <c r="L266" s="1" t="s">
        <v>685</v>
      </c>
      <c r="M266" s="1">
        <v>689.38</v>
      </c>
      <c r="N266" s="1">
        <v>-689.38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f t="shared" si="65"/>
        <v>0</v>
      </c>
      <c r="Z266" s="1">
        <f t="shared" si="66"/>
        <v>0</v>
      </c>
      <c r="AA266" s="1">
        <v>0</v>
      </c>
      <c r="AC266" s="1">
        <f t="shared" si="71"/>
        <v>0</v>
      </c>
      <c r="AD266" s="1" t="s">
        <v>627</v>
      </c>
    </row>
    <row r="267" spans="1:30" x14ac:dyDescent="0.3">
      <c r="A267" s="1" t="s">
        <v>589</v>
      </c>
      <c r="B267" s="1" t="s">
        <v>590</v>
      </c>
      <c r="C267" s="1" t="s">
        <v>591</v>
      </c>
      <c r="D267" s="1" t="s">
        <v>636</v>
      </c>
      <c r="E267" s="1" t="s">
        <v>637</v>
      </c>
      <c r="F267" s="1" t="s">
        <v>31</v>
      </c>
      <c r="L267" s="1" t="s">
        <v>685</v>
      </c>
      <c r="M267" s="1">
        <v>7077.64</v>
      </c>
      <c r="N267" s="1">
        <v>7067</v>
      </c>
      <c r="O267" s="1">
        <v>7073.4</v>
      </c>
      <c r="P267" s="1">
        <v>7073.4</v>
      </c>
      <c r="Q267" s="1">
        <v>7073.4</v>
      </c>
      <c r="R267" s="1">
        <v>7073.4</v>
      </c>
      <c r="S267" s="1">
        <v>7073.4</v>
      </c>
      <c r="T267" s="1">
        <v>8305.42</v>
      </c>
      <c r="U267" s="1">
        <v>8278.69</v>
      </c>
      <c r="V267" s="1">
        <v>8278.69</v>
      </c>
      <c r="W267" s="1">
        <v>8265.33</v>
      </c>
      <c r="X267" s="1">
        <v>8265.33</v>
      </c>
      <c r="Y267" s="1">
        <f t="shared" si="65"/>
        <v>90905.1</v>
      </c>
      <c r="Z267" s="1">
        <f t="shared" si="66"/>
        <v>326</v>
      </c>
      <c r="AA267" s="1">
        <v>326</v>
      </c>
      <c r="AC267" s="1">
        <f t="shared" si="71"/>
        <v>0</v>
      </c>
    </row>
    <row r="268" spans="1:30" x14ac:dyDescent="0.3">
      <c r="A268" s="1" t="s">
        <v>589</v>
      </c>
      <c r="B268" s="1" t="s">
        <v>590</v>
      </c>
      <c r="C268" s="1" t="s">
        <v>591</v>
      </c>
      <c r="D268" s="1" t="s">
        <v>638</v>
      </c>
      <c r="E268" s="1" t="s">
        <v>639</v>
      </c>
      <c r="F268" s="1" t="s">
        <v>31</v>
      </c>
      <c r="L268" s="1" t="s">
        <v>685</v>
      </c>
      <c r="M268" s="1">
        <v>2872.42</v>
      </c>
      <c r="N268" s="1">
        <v>2868</v>
      </c>
      <c r="O268" s="1">
        <v>2870.71</v>
      </c>
      <c r="P268" s="1">
        <v>2870.71</v>
      </c>
      <c r="Q268" s="1">
        <v>2870.71</v>
      </c>
      <c r="R268" s="1">
        <v>2870.71</v>
      </c>
      <c r="S268" s="1">
        <v>2870.71</v>
      </c>
      <c r="T268" s="1">
        <v>281.81</v>
      </c>
      <c r="U268" s="1">
        <v>275.5</v>
      </c>
      <c r="V268" s="1">
        <v>275.5</v>
      </c>
      <c r="W268" s="1">
        <v>272.33999999999997</v>
      </c>
      <c r="X268" s="1">
        <v>272.33999999999997</v>
      </c>
      <c r="Y268" s="1">
        <f t="shared" si="65"/>
        <v>21471.45</v>
      </c>
      <c r="Z268" s="1">
        <f t="shared" si="66"/>
        <v>77</v>
      </c>
      <c r="AA268" s="1">
        <v>77</v>
      </c>
      <c r="AC268" s="1">
        <f t="shared" si="71"/>
        <v>-9.9999999983992893E-3</v>
      </c>
    </row>
    <row r="269" spans="1:30" x14ac:dyDescent="0.3">
      <c r="A269" s="1" t="s">
        <v>589</v>
      </c>
      <c r="B269" s="1" t="s">
        <v>590</v>
      </c>
      <c r="C269" s="1" t="s">
        <v>591</v>
      </c>
      <c r="D269" s="1" t="s">
        <v>640</v>
      </c>
      <c r="E269" s="1" t="s">
        <v>641</v>
      </c>
      <c r="F269" s="1" t="s">
        <v>31</v>
      </c>
      <c r="L269" s="1" t="s">
        <v>685</v>
      </c>
      <c r="M269" s="1">
        <v>7123.6</v>
      </c>
      <c r="N269" s="1">
        <v>7113</v>
      </c>
      <c r="O269" s="1">
        <v>7119.32</v>
      </c>
      <c r="P269" s="1">
        <v>7119.32</v>
      </c>
      <c r="Q269" s="1">
        <v>7119.32</v>
      </c>
      <c r="R269" s="1">
        <v>7119.32</v>
      </c>
      <c r="S269" s="1">
        <v>7119.32</v>
      </c>
      <c r="T269" s="1">
        <v>756.94</v>
      </c>
      <c r="U269" s="1">
        <v>741.2</v>
      </c>
      <c r="V269" s="1">
        <v>741.2</v>
      </c>
      <c r="W269" s="1">
        <v>733.33</v>
      </c>
      <c r="X269" s="1">
        <v>733.33</v>
      </c>
      <c r="Y269" s="1">
        <f t="shared" si="65"/>
        <v>53539.199999999997</v>
      </c>
      <c r="Z269" s="1">
        <f t="shared" si="66"/>
        <v>192</v>
      </c>
      <c r="AA269" s="1">
        <v>192</v>
      </c>
      <c r="AC269" s="1">
        <f t="shared" si="71"/>
        <v>0</v>
      </c>
    </row>
    <row r="270" spans="1:30" x14ac:dyDescent="0.3">
      <c r="A270" s="1" t="s">
        <v>589</v>
      </c>
      <c r="B270" s="1" t="s">
        <v>590</v>
      </c>
      <c r="C270" s="1" t="s">
        <v>591</v>
      </c>
      <c r="D270" s="1" t="s">
        <v>642</v>
      </c>
      <c r="E270" s="1" t="s">
        <v>643</v>
      </c>
      <c r="F270" s="1" t="s">
        <v>31</v>
      </c>
      <c r="L270" s="1" t="s">
        <v>685</v>
      </c>
      <c r="M270" s="1">
        <v>6043.57</v>
      </c>
      <c r="N270" s="1">
        <v>6035</v>
      </c>
      <c r="O270" s="1">
        <v>6039.9</v>
      </c>
      <c r="P270" s="1">
        <v>6039.9</v>
      </c>
      <c r="Q270" s="1">
        <v>6039.9</v>
      </c>
      <c r="R270" s="1">
        <v>6039.9</v>
      </c>
      <c r="S270" s="1">
        <v>6039.9</v>
      </c>
      <c r="T270" s="1">
        <v>8635.1</v>
      </c>
      <c r="U270" s="1">
        <v>8610.01</v>
      </c>
      <c r="V270" s="1">
        <v>8610.01</v>
      </c>
      <c r="W270" s="1">
        <v>8597.4599999999991</v>
      </c>
      <c r="X270" s="1">
        <v>8597.4599999999991</v>
      </c>
      <c r="Y270" s="1">
        <f t="shared" si="65"/>
        <v>85328.1</v>
      </c>
      <c r="Z270" s="1">
        <f t="shared" si="66"/>
        <v>306</v>
      </c>
      <c r="AA270" s="1">
        <v>306</v>
      </c>
      <c r="AC270" s="1">
        <f t="shared" si="71"/>
        <v>-9.9999999802093953E-3</v>
      </c>
    </row>
    <row r="271" spans="1:30" x14ac:dyDescent="0.3">
      <c r="A271" s="1" t="s">
        <v>589</v>
      </c>
      <c r="B271" s="1" t="s">
        <v>590</v>
      </c>
      <c r="C271" s="1" t="s">
        <v>591</v>
      </c>
      <c r="D271" s="1" t="s">
        <v>644</v>
      </c>
      <c r="E271" s="1" t="s">
        <v>645</v>
      </c>
      <c r="F271" s="1" t="s">
        <v>31</v>
      </c>
      <c r="L271" s="1" t="s">
        <v>685</v>
      </c>
      <c r="M271" s="1">
        <v>1148.97</v>
      </c>
      <c r="N271" s="1">
        <v>1147</v>
      </c>
      <c r="O271" s="1">
        <v>1148.3</v>
      </c>
      <c r="P271" s="1">
        <v>1148.3</v>
      </c>
      <c r="Q271" s="1">
        <v>1148.3</v>
      </c>
      <c r="R271" s="1">
        <v>1148.3</v>
      </c>
      <c r="S271" s="1">
        <v>1148.3</v>
      </c>
      <c r="T271" s="1">
        <v>738.29</v>
      </c>
      <c r="U271" s="1">
        <v>734.85</v>
      </c>
      <c r="V271" s="1">
        <v>734.85</v>
      </c>
      <c r="W271" s="1">
        <v>733.12</v>
      </c>
      <c r="X271" s="1">
        <v>733.12</v>
      </c>
      <c r="Y271" s="1">
        <f t="shared" si="65"/>
        <v>11711.7</v>
      </c>
      <c r="Z271" s="1">
        <f t="shared" si="66"/>
        <v>42</v>
      </c>
      <c r="AA271" s="1">
        <v>42</v>
      </c>
      <c r="AC271" s="1">
        <f t="shared" si="71"/>
        <v>0</v>
      </c>
    </row>
    <row r="272" spans="1:30" x14ac:dyDescent="0.3">
      <c r="A272" s="1" t="s">
        <v>589</v>
      </c>
      <c r="B272" s="1" t="s">
        <v>590</v>
      </c>
      <c r="C272" s="1" t="s">
        <v>591</v>
      </c>
      <c r="D272" s="1" t="s">
        <v>646</v>
      </c>
      <c r="E272" s="1" t="s">
        <v>647</v>
      </c>
      <c r="F272" s="1" t="s">
        <v>31</v>
      </c>
      <c r="L272" s="1" t="s">
        <v>685</v>
      </c>
      <c r="M272" s="1">
        <v>5606.97</v>
      </c>
      <c r="N272" s="1">
        <v>5599</v>
      </c>
      <c r="O272" s="1">
        <v>5603.56</v>
      </c>
      <c r="P272" s="1">
        <v>5603.56</v>
      </c>
      <c r="Q272" s="1">
        <v>5603.56</v>
      </c>
      <c r="R272" s="1">
        <v>5603.56</v>
      </c>
      <c r="S272" s="1">
        <v>5603.56</v>
      </c>
      <c r="T272" s="1">
        <v>5699.36</v>
      </c>
      <c r="U272" s="1">
        <v>5679.47</v>
      </c>
      <c r="V272" s="1">
        <v>5679.47</v>
      </c>
      <c r="W272" s="1">
        <v>5669.53</v>
      </c>
      <c r="X272" s="1">
        <v>5669.53</v>
      </c>
      <c r="Y272" s="1">
        <f t="shared" si="65"/>
        <v>67621.13</v>
      </c>
      <c r="Z272" s="1">
        <f t="shared" si="66"/>
        <v>242.5</v>
      </c>
      <c r="AA272" s="1">
        <v>242.5</v>
      </c>
      <c r="AC272" s="1">
        <f t="shared" si="71"/>
        <v>0</v>
      </c>
    </row>
    <row r="273" spans="1:30" x14ac:dyDescent="0.3">
      <c r="A273" s="1" t="s">
        <v>589</v>
      </c>
      <c r="B273" s="1" t="s">
        <v>590</v>
      </c>
      <c r="C273" s="1" t="s">
        <v>591</v>
      </c>
      <c r="D273" s="1" t="s">
        <v>648</v>
      </c>
      <c r="E273" s="1" t="s">
        <v>649</v>
      </c>
      <c r="F273" s="1" t="s">
        <v>86</v>
      </c>
      <c r="L273" s="1" t="s">
        <v>685</v>
      </c>
      <c r="M273" s="1">
        <v>7238.5</v>
      </c>
      <c r="N273" s="1">
        <v>7228</v>
      </c>
      <c r="O273" s="1">
        <v>7234.12</v>
      </c>
      <c r="P273" s="1">
        <v>7234.12</v>
      </c>
      <c r="Q273" s="1">
        <v>7234.12</v>
      </c>
      <c r="R273" s="1">
        <v>7234.12</v>
      </c>
      <c r="S273" s="1">
        <v>7234.12</v>
      </c>
      <c r="T273" s="1">
        <v>-4629.01</v>
      </c>
      <c r="U273" s="1">
        <v>0</v>
      </c>
      <c r="V273" s="1">
        <v>0</v>
      </c>
      <c r="W273" s="1">
        <v>0</v>
      </c>
      <c r="X273" s="1">
        <v>0</v>
      </c>
      <c r="Y273" s="1">
        <f t="shared" si="65"/>
        <v>45940.54</v>
      </c>
      <c r="Z273" s="1">
        <f t="shared" si="66"/>
        <v>164.75</v>
      </c>
      <c r="AA273" s="1">
        <v>329.5</v>
      </c>
      <c r="AC273" s="13">
        <f t="shared" si="71"/>
        <v>-67.55000000000291</v>
      </c>
      <c r="AD273" s="1" t="s">
        <v>650</v>
      </c>
    </row>
    <row r="274" spans="1:30" x14ac:dyDescent="0.3">
      <c r="A274" s="1" t="s">
        <v>589</v>
      </c>
      <c r="B274" s="1" t="s">
        <v>590</v>
      </c>
      <c r="C274" s="1" t="s">
        <v>591</v>
      </c>
      <c r="D274" s="1" t="s">
        <v>651</v>
      </c>
      <c r="E274" s="1" t="s">
        <v>652</v>
      </c>
      <c r="F274" s="1" t="s">
        <v>31</v>
      </c>
      <c r="L274" s="1" t="s">
        <v>685</v>
      </c>
      <c r="M274" s="1">
        <v>2856.34</v>
      </c>
      <c r="N274" s="1">
        <v>2852</v>
      </c>
      <c r="O274" s="1">
        <v>2854.63</v>
      </c>
      <c r="P274" s="1">
        <v>2854.63</v>
      </c>
      <c r="Q274" s="1">
        <v>2854.63</v>
      </c>
      <c r="R274" s="1">
        <v>2854.63</v>
      </c>
      <c r="S274" s="1">
        <v>2854.63</v>
      </c>
      <c r="T274" s="1">
        <v>2705.94</v>
      </c>
      <c r="U274" s="1">
        <v>2696.1</v>
      </c>
      <c r="V274" s="1">
        <v>2696.1</v>
      </c>
      <c r="W274" s="1">
        <v>2691.19</v>
      </c>
      <c r="X274" s="1">
        <v>2691.19</v>
      </c>
      <c r="Y274" s="1">
        <f t="shared" si="65"/>
        <v>33462</v>
      </c>
      <c r="Z274" s="1">
        <f t="shared" si="66"/>
        <v>120</v>
      </c>
      <c r="AA274" s="1">
        <v>120</v>
      </c>
      <c r="AC274" s="1">
        <f t="shared" si="71"/>
        <v>-1.0000000002037268E-2</v>
      </c>
    </row>
    <row r="275" spans="1:30" x14ac:dyDescent="0.3">
      <c r="A275" s="1" t="s">
        <v>589</v>
      </c>
      <c r="B275" s="1" t="s">
        <v>590</v>
      </c>
      <c r="C275" s="1" t="s">
        <v>591</v>
      </c>
      <c r="D275" s="1" t="s">
        <v>653</v>
      </c>
      <c r="E275" s="1" t="s">
        <v>654</v>
      </c>
      <c r="F275" s="1" t="s">
        <v>31</v>
      </c>
      <c r="L275" s="1" t="s">
        <v>685</v>
      </c>
      <c r="M275" s="1">
        <v>4825.67</v>
      </c>
      <c r="N275" s="1">
        <v>4819</v>
      </c>
      <c r="O275" s="1">
        <v>4822.71</v>
      </c>
      <c r="P275" s="1">
        <v>4822.71</v>
      </c>
      <c r="Q275" s="1">
        <v>4822.71</v>
      </c>
      <c r="R275" s="1">
        <v>4822.71</v>
      </c>
      <c r="S275" s="1">
        <v>4822.71</v>
      </c>
      <c r="T275" s="1">
        <v>4725.9399999999996</v>
      </c>
      <c r="U275" s="1">
        <v>4709.09</v>
      </c>
      <c r="V275" s="1">
        <v>4709.09</v>
      </c>
      <c r="W275" s="1">
        <v>4700.67</v>
      </c>
      <c r="X275" s="1">
        <v>4700.67</v>
      </c>
      <c r="Y275" s="1">
        <f t="shared" si="65"/>
        <v>57303.68</v>
      </c>
      <c r="Z275" s="1">
        <f t="shared" si="66"/>
        <v>205.5</v>
      </c>
      <c r="AA275" s="1">
        <v>205.5</v>
      </c>
      <c r="AC275" s="1">
        <f t="shared" si="71"/>
        <v>0</v>
      </c>
    </row>
    <row r="276" spans="1:30" x14ac:dyDescent="0.3">
      <c r="A276" s="1" t="s">
        <v>589</v>
      </c>
      <c r="B276" s="1" t="s">
        <v>590</v>
      </c>
      <c r="C276" s="1" t="s">
        <v>591</v>
      </c>
      <c r="D276" s="1" t="s">
        <v>655</v>
      </c>
      <c r="E276" s="1" t="s">
        <v>656</v>
      </c>
      <c r="F276" s="1" t="s">
        <v>31</v>
      </c>
      <c r="L276" s="1" t="s">
        <v>685</v>
      </c>
      <c r="M276" s="1">
        <v>7583.19</v>
      </c>
      <c r="N276" s="1">
        <v>7572</v>
      </c>
      <c r="O276" s="1">
        <v>7578.62</v>
      </c>
      <c r="P276" s="1">
        <v>7578.62</v>
      </c>
      <c r="Q276" s="1">
        <v>7578.62</v>
      </c>
      <c r="R276" s="1">
        <v>7578.62</v>
      </c>
      <c r="S276" s="1">
        <v>7578.62</v>
      </c>
      <c r="T276" s="1">
        <v>4917.2</v>
      </c>
      <c r="U276" s="1">
        <v>4894.3999999999996</v>
      </c>
      <c r="V276" s="1">
        <v>4894.3999999999996</v>
      </c>
      <c r="W276" s="1">
        <v>4883.01</v>
      </c>
      <c r="X276" s="1">
        <v>4883.01</v>
      </c>
      <c r="Y276" s="1">
        <f t="shared" si="65"/>
        <v>77520.3</v>
      </c>
      <c r="Z276" s="1">
        <f t="shared" si="66"/>
        <v>278</v>
      </c>
      <c r="AA276" s="1">
        <v>278</v>
      </c>
      <c r="AC276" s="1">
        <f t="shared" si="71"/>
        <v>-9.9999999802093953E-3</v>
      </c>
    </row>
    <row r="277" spans="1:30" x14ac:dyDescent="0.3">
      <c r="A277" s="1" t="s">
        <v>589</v>
      </c>
      <c r="B277" s="1" t="s">
        <v>590</v>
      </c>
      <c r="C277" s="1" t="s">
        <v>591</v>
      </c>
      <c r="D277" s="12" t="s">
        <v>657</v>
      </c>
      <c r="E277" s="1" t="s">
        <v>658</v>
      </c>
      <c r="F277" s="1" t="s">
        <v>31</v>
      </c>
      <c r="L277" s="1" t="s">
        <v>685</v>
      </c>
      <c r="M277" s="1">
        <v>2297.94</v>
      </c>
      <c r="N277" s="1">
        <v>2295</v>
      </c>
      <c r="O277" s="1">
        <v>2296.5100000000002</v>
      </c>
      <c r="P277" s="1">
        <v>2296.5100000000002</v>
      </c>
      <c r="Q277" s="1">
        <v>2296.5100000000002</v>
      </c>
      <c r="R277" s="1">
        <v>2296.5100000000002</v>
      </c>
      <c r="S277" s="1">
        <v>2296.5100000000002</v>
      </c>
      <c r="T277" s="1">
        <v>1811.58</v>
      </c>
      <c r="U277" s="1">
        <v>1804.2</v>
      </c>
      <c r="V277" s="1">
        <v>1804.2</v>
      </c>
      <c r="W277" s="1">
        <v>1800.52</v>
      </c>
      <c r="X277" s="1">
        <v>1800.52</v>
      </c>
      <c r="Y277" s="1">
        <f t="shared" si="65"/>
        <v>25096.5</v>
      </c>
      <c r="Z277" s="1">
        <f t="shared" si="66"/>
        <v>90</v>
      </c>
      <c r="AA277" s="1">
        <v>90</v>
      </c>
      <c r="AC277" s="1">
        <f t="shared" si="71"/>
        <v>-1.0000000002037268E-2</v>
      </c>
    </row>
    <row r="278" spans="1:30" x14ac:dyDescent="0.3">
      <c r="A278" s="1" t="s">
        <v>589</v>
      </c>
      <c r="B278" s="1" t="s">
        <v>590</v>
      </c>
      <c r="C278" s="1" t="s">
        <v>591</v>
      </c>
      <c r="D278" s="12" t="s">
        <v>659</v>
      </c>
      <c r="E278" s="1" t="s">
        <v>660</v>
      </c>
      <c r="F278" s="1" t="s">
        <v>31</v>
      </c>
      <c r="L278" s="1" t="s">
        <v>685</v>
      </c>
      <c r="M278" s="1">
        <v>14765.85</v>
      </c>
      <c r="N278" s="1">
        <v>14744</v>
      </c>
      <c r="O278" s="1">
        <v>14756.96</v>
      </c>
      <c r="P278" s="1">
        <v>14756.96</v>
      </c>
      <c r="Q278" s="1">
        <v>14756.96</v>
      </c>
      <c r="R278" s="1">
        <v>14756.96</v>
      </c>
      <c r="S278" s="1">
        <v>14756.96</v>
      </c>
      <c r="T278" s="1">
        <v>31674.39</v>
      </c>
      <c r="U278" s="1">
        <v>31597.56</v>
      </c>
      <c r="V278" s="1">
        <v>31597.56</v>
      </c>
      <c r="W278" s="1">
        <v>31559.15</v>
      </c>
      <c r="X278" s="1">
        <v>31559.15</v>
      </c>
      <c r="Y278" s="1">
        <f t="shared" si="65"/>
        <v>261282.45</v>
      </c>
      <c r="Z278" s="1">
        <f t="shared" si="66"/>
        <v>937</v>
      </c>
      <c r="AA278" s="1">
        <v>937</v>
      </c>
      <c r="AC278" s="1">
        <f t="shared" si="71"/>
        <v>-9.9999999511055648E-3</v>
      </c>
    </row>
    <row r="279" spans="1:30" x14ac:dyDescent="0.3">
      <c r="A279" s="1" t="s">
        <v>589</v>
      </c>
      <c r="B279" s="1" t="s">
        <v>590</v>
      </c>
      <c r="C279" s="1" t="s">
        <v>591</v>
      </c>
      <c r="D279" s="1" t="s">
        <v>659</v>
      </c>
      <c r="E279" s="1" t="s">
        <v>661</v>
      </c>
      <c r="F279" s="1" t="s">
        <v>31</v>
      </c>
      <c r="L279" s="1" t="s">
        <v>685</v>
      </c>
      <c r="M279" s="1">
        <v>14765.85</v>
      </c>
      <c r="N279" s="1">
        <v>14744</v>
      </c>
      <c r="O279" s="1">
        <v>14756.96</v>
      </c>
      <c r="P279" s="1">
        <v>14756.96</v>
      </c>
      <c r="Q279" s="1">
        <v>14756.96</v>
      </c>
      <c r="R279" s="1">
        <v>14756.96</v>
      </c>
      <c r="S279" s="1">
        <v>14756.96</v>
      </c>
      <c r="T279" s="1">
        <v>9584.93</v>
      </c>
      <c r="U279" s="1">
        <v>9540.5300000000007</v>
      </c>
      <c r="V279" s="1">
        <v>9540.5300000000007</v>
      </c>
      <c r="W279" s="1">
        <v>9518.32</v>
      </c>
      <c r="X279" s="1">
        <v>9518.32</v>
      </c>
      <c r="Y279" s="1">
        <f t="shared" si="65"/>
        <v>150997.28</v>
      </c>
      <c r="Z279" s="1">
        <f t="shared" si="66"/>
        <v>541.5</v>
      </c>
      <c r="AA279" s="1">
        <v>541.5</v>
      </c>
      <c r="AC279" s="1">
        <f t="shared" si="71"/>
        <v>0</v>
      </c>
    </row>
    <row r="280" spans="1:30" x14ac:dyDescent="0.3">
      <c r="A280" s="1" t="s">
        <v>589</v>
      </c>
      <c r="B280" s="1" t="s">
        <v>590</v>
      </c>
      <c r="C280" s="1" t="s">
        <v>591</v>
      </c>
      <c r="D280" s="12" t="s">
        <v>659</v>
      </c>
      <c r="E280" s="1" t="s">
        <v>662</v>
      </c>
      <c r="F280" s="1" t="s">
        <v>31</v>
      </c>
      <c r="L280" s="1" t="s">
        <v>685</v>
      </c>
      <c r="M280" s="1">
        <v>14765.85</v>
      </c>
      <c r="N280" s="1">
        <v>14744</v>
      </c>
      <c r="O280" s="1">
        <v>14756.96</v>
      </c>
      <c r="P280" s="1">
        <v>14756.96</v>
      </c>
      <c r="Q280" s="1">
        <v>14756.96</v>
      </c>
      <c r="R280" s="1">
        <v>14756.96</v>
      </c>
      <c r="S280" s="1">
        <v>14756.96</v>
      </c>
      <c r="T280" s="1">
        <v>9389.4500000000007</v>
      </c>
      <c r="U280" s="1">
        <v>9345.33</v>
      </c>
      <c r="V280" s="1">
        <v>9345.33</v>
      </c>
      <c r="W280" s="1">
        <v>9323.27</v>
      </c>
      <c r="X280" s="1">
        <v>9323.27</v>
      </c>
      <c r="Y280" s="1">
        <f t="shared" si="65"/>
        <v>150021.29999999999</v>
      </c>
      <c r="Z280" s="1">
        <f t="shared" si="66"/>
        <v>538</v>
      </c>
      <c r="AA280" s="1">
        <v>538</v>
      </c>
      <c r="AC280" s="1">
        <f t="shared" si="71"/>
        <v>0</v>
      </c>
    </row>
    <row r="281" spans="1:30" x14ac:dyDescent="0.3">
      <c r="A281" s="1" t="s">
        <v>589</v>
      </c>
      <c r="B281" s="1" t="s">
        <v>590</v>
      </c>
      <c r="C281" s="1" t="s">
        <v>591</v>
      </c>
      <c r="D281" s="1" t="s">
        <v>663</v>
      </c>
      <c r="E281" s="1" t="s">
        <v>664</v>
      </c>
      <c r="F281" s="1" t="s">
        <v>31</v>
      </c>
      <c r="L281" s="1" t="s">
        <v>685</v>
      </c>
      <c r="M281" s="1">
        <v>7422.34</v>
      </c>
      <c r="N281" s="1">
        <v>7411</v>
      </c>
      <c r="O281" s="1">
        <v>7417.9</v>
      </c>
      <c r="P281" s="1">
        <v>7417.9</v>
      </c>
      <c r="Q281" s="1">
        <v>7417.9</v>
      </c>
      <c r="R281" s="1">
        <v>7417.9</v>
      </c>
      <c r="S281" s="1">
        <v>7417.9</v>
      </c>
      <c r="T281" s="1">
        <v>3969.4</v>
      </c>
      <c r="U281" s="1">
        <v>3948.32</v>
      </c>
      <c r="V281" s="1">
        <v>3948.32</v>
      </c>
      <c r="W281" s="1">
        <v>3937.79</v>
      </c>
      <c r="X281" s="1">
        <v>3937.79</v>
      </c>
      <c r="Y281" s="1">
        <f t="shared" si="65"/>
        <v>71664.45</v>
      </c>
      <c r="Z281" s="1">
        <f t="shared" si="66"/>
        <v>257</v>
      </c>
      <c r="AA281" s="1">
        <v>257</v>
      </c>
      <c r="AC281" s="1">
        <f t="shared" si="71"/>
        <v>-9.9999999947613105E-3</v>
      </c>
    </row>
    <row r="282" spans="1:30" x14ac:dyDescent="0.3">
      <c r="A282" s="1" t="s">
        <v>589</v>
      </c>
      <c r="B282" s="1" t="s">
        <v>590</v>
      </c>
      <c r="C282" s="1" t="s">
        <v>591</v>
      </c>
      <c r="D282" s="1" t="s">
        <v>665</v>
      </c>
      <c r="E282" s="1" t="s">
        <v>666</v>
      </c>
      <c r="F282" s="1" t="s">
        <v>31</v>
      </c>
      <c r="L282" s="1" t="s">
        <v>685</v>
      </c>
      <c r="M282" s="1">
        <v>6319.33</v>
      </c>
      <c r="N282" s="1">
        <v>6310</v>
      </c>
      <c r="O282" s="1">
        <v>6315.52</v>
      </c>
      <c r="P282" s="1">
        <v>6315.52</v>
      </c>
      <c r="Q282" s="1">
        <v>6315.52</v>
      </c>
      <c r="R282" s="1">
        <v>6315.52</v>
      </c>
      <c r="S282" s="1">
        <v>6315.52</v>
      </c>
      <c r="T282" s="1">
        <v>7467.4</v>
      </c>
      <c r="U282" s="1">
        <v>7443.46</v>
      </c>
      <c r="V282" s="1">
        <v>7443.46</v>
      </c>
      <c r="W282" s="1">
        <v>7431.47</v>
      </c>
      <c r="X282" s="1">
        <v>7431.47</v>
      </c>
      <c r="Y282" s="1">
        <f t="shared" si="65"/>
        <v>81424.2</v>
      </c>
      <c r="Z282" s="1">
        <f t="shared" si="66"/>
        <v>292</v>
      </c>
      <c r="AA282" s="1">
        <v>292</v>
      </c>
      <c r="AC282" s="1">
        <f t="shared" si="71"/>
        <v>9.9999999802093953E-3</v>
      </c>
    </row>
    <row r="283" spans="1:30" x14ac:dyDescent="0.3">
      <c r="A283" s="1" t="s">
        <v>589</v>
      </c>
      <c r="B283" s="1" t="s">
        <v>590</v>
      </c>
      <c r="C283" s="1" t="s">
        <v>591</v>
      </c>
      <c r="D283" s="1" t="s">
        <v>667</v>
      </c>
      <c r="E283" s="1" t="s">
        <v>668</v>
      </c>
      <c r="F283" s="1" t="s">
        <v>31</v>
      </c>
      <c r="L283" s="1" t="s">
        <v>685</v>
      </c>
      <c r="M283" s="1">
        <v>1976.23</v>
      </c>
      <c r="N283" s="1">
        <v>1973</v>
      </c>
      <c r="O283" s="1">
        <v>1975.07</v>
      </c>
      <c r="P283" s="1">
        <v>1975.07</v>
      </c>
      <c r="Q283" s="1">
        <v>1975.07</v>
      </c>
      <c r="R283" s="1">
        <v>1975.07</v>
      </c>
      <c r="S283" s="1">
        <v>1975.07</v>
      </c>
      <c r="T283" s="1">
        <v>2038.36</v>
      </c>
      <c r="U283" s="1">
        <v>2031.31</v>
      </c>
      <c r="V283" s="1">
        <v>2031.31</v>
      </c>
      <c r="W283" s="1">
        <v>2027.77</v>
      </c>
      <c r="X283" s="1">
        <v>2027.77</v>
      </c>
      <c r="Y283" s="1">
        <f t="shared" si="65"/>
        <v>23981.1</v>
      </c>
      <c r="Z283" s="1">
        <f t="shared" si="66"/>
        <v>86</v>
      </c>
      <c r="AA283" s="1">
        <v>86</v>
      </c>
      <c r="AC283" s="1">
        <f t="shared" si="71"/>
        <v>0</v>
      </c>
    </row>
    <row r="284" spans="1:30" x14ac:dyDescent="0.3">
      <c r="A284" s="1" t="s">
        <v>589</v>
      </c>
      <c r="B284" s="1" t="s">
        <v>590</v>
      </c>
      <c r="C284" s="1" t="s">
        <v>591</v>
      </c>
      <c r="D284" s="1" t="s">
        <v>669</v>
      </c>
      <c r="E284" s="1" t="s">
        <v>670</v>
      </c>
      <c r="F284" s="1" t="s">
        <v>31</v>
      </c>
      <c r="L284" s="1" t="s">
        <v>685</v>
      </c>
      <c r="M284" s="1">
        <v>7812.98</v>
      </c>
      <c r="N284" s="1">
        <v>7801</v>
      </c>
      <c r="O284" s="1">
        <v>7808.32</v>
      </c>
      <c r="P284" s="1">
        <v>7808.32</v>
      </c>
      <c r="Q284" s="1">
        <v>7808.32</v>
      </c>
      <c r="R284" s="1">
        <v>7808.32</v>
      </c>
      <c r="S284" s="1">
        <v>7808.32</v>
      </c>
      <c r="T284" s="1">
        <v>6997.38</v>
      </c>
      <c r="U284" s="1">
        <v>6971.06</v>
      </c>
      <c r="V284" s="1">
        <v>6971.06</v>
      </c>
      <c r="W284" s="1">
        <v>6957.89</v>
      </c>
      <c r="X284" s="1">
        <v>6957.89</v>
      </c>
      <c r="Y284" s="1">
        <f t="shared" si="65"/>
        <v>89510.85</v>
      </c>
      <c r="Z284" s="1">
        <f t="shared" si="66"/>
        <v>321</v>
      </c>
      <c r="AA284" s="1">
        <v>321</v>
      </c>
      <c r="AC284" s="1">
        <f t="shared" si="71"/>
        <v>-9.9999999947613105E-3</v>
      </c>
    </row>
    <row r="285" spans="1:30" x14ac:dyDescent="0.3">
      <c r="A285" s="1" t="s">
        <v>589</v>
      </c>
      <c r="B285" s="1" t="s">
        <v>590</v>
      </c>
      <c r="C285" s="1" t="s">
        <v>591</v>
      </c>
      <c r="D285" s="1" t="s">
        <v>671</v>
      </c>
      <c r="E285" s="1" t="s">
        <v>672</v>
      </c>
      <c r="F285" s="1" t="s">
        <v>31</v>
      </c>
      <c r="L285" s="1" t="s">
        <v>685</v>
      </c>
      <c r="M285" s="1">
        <v>40914.76</v>
      </c>
      <c r="N285" s="1">
        <v>40854</v>
      </c>
      <c r="O285" s="1">
        <v>40890.14</v>
      </c>
      <c r="P285" s="1">
        <v>40890.14</v>
      </c>
      <c r="Q285" s="1">
        <v>40890.14</v>
      </c>
      <c r="R285" s="1">
        <v>40890.14</v>
      </c>
      <c r="S285" s="1">
        <v>40890.14</v>
      </c>
      <c r="T285" s="1">
        <v>45467.94</v>
      </c>
      <c r="U285" s="1">
        <v>45317.14</v>
      </c>
      <c r="V285" s="1">
        <v>45317.14</v>
      </c>
      <c r="W285" s="1">
        <v>45241.74</v>
      </c>
      <c r="X285" s="1">
        <v>45241.74</v>
      </c>
      <c r="Y285" s="1">
        <f t="shared" si="65"/>
        <v>512805.15</v>
      </c>
      <c r="Z285" s="1">
        <f t="shared" si="66"/>
        <v>1839</v>
      </c>
      <c r="AA285" s="1">
        <v>1839</v>
      </c>
      <c r="AC285" s="1">
        <f t="shared" si="71"/>
        <v>-1.0000000009313226E-2</v>
      </c>
    </row>
    <row r="286" spans="1:30" x14ac:dyDescent="0.3">
      <c r="A286" s="1" t="s">
        <v>589</v>
      </c>
      <c r="B286" s="1" t="s">
        <v>590</v>
      </c>
      <c r="C286" s="1" t="s">
        <v>591</v>
      </c>
      <c r="D286" s="1" t="s">
        <v>673</v>
      </c>
      <c r="E286" s="1" t="s">
        <v>674</v>
      </c>
      <c r="F286" s="1" t="s">
        <v>31</v>
      </c>
      <c r="L286" s="1" t="s">
        <v>685</v>
      </c>
      <c r="M286" s="1">
        <v>19532.46</v>
      </c>
      <c r="N286" s="1">
        <v>19504</v>
      </c>
      <c r="O286" s="1">
        <v>19520.650000000001</v>
      </c>
      <c r="P286" s="1">
        <v>19520.650000000001</v>
      </c>
      <c r="Q286" s="1">
        <v>19520.650000000001</v>
      </c>
      <c r="R286" s="1">
        <v>19520.650000000001</v>
      </c>
      <c r="S286" s="1">
        <v>19520.650000000001</v>
      </c>
      <c r="T286" s="1">
        <v>20174.18</v>
      </c>
      <c r="U286" s="1">
        <v>20104.45</v>
      </c>
      <c r="V286" s="1">
        <v>20104.45</v>
      </c>
      <c r="W286" s="1">
        <v>20069.57</v>
      </c>
      <c r="X286" s="1">
        <v>20069.57</v>
      </c>
      <c r="Y286" s="1">
        <f t="shared" si="65"/>
        <v>237161.93</v>
      </c>
      <c r="Z286" s="1">
        <f t="shared" si="66"/>
        <v>850.5</v>
      </c>
      <c r="AA286" s="1">
        <v>850.5</v>
      </c>
      <c r="AC286" s="1">
        <f t="shared" si="71"/>
        <v>0</v>
      </c>
    </row>
    <row r="287" spans="1:30" x14ac:dyDescent="0.3">
      <c r="A287" s="1" t="s">
        <v>589</v>
      </c>
      <c r="B287" s="1" t="s">
        <v>590</v>
      </c>
      <c r="C287" s="1" t="s">
        <v>591</v>
      </c>
      <c r="D287" s="1" t="s">
        <v>675</v>
      </c>
      <c r="E287" s="1" t="s">
        <v>676</v>
      </c>
      <c r="F287" s="1" t="s">
        <v>31</v>
      </c>
      <c r="L287" s="1" t="s">
        <v>685</v>
      </c>
      <c r="M287" s="1">
        <v>8272.57</v>
      </c>
      <c r="N287" s="1">
        <v>8260</v>
      </c>
      <c r="O287" s="1">
        <v>8267.6200000000008</v>
      </c>
      <c r="P287" s="1">
        <v>8267.6200000000008</v>
      </c>
      <c r="Q287" s="1">
        <v>8267.6200000000008</v>
      </c>
      <c r="R287" s="1">
        <v>8267.6200000000008</v>
      </c>
      <c r="S287" s="1">
        <v>8267.6200000000008</v>
      </c>
      <c r="T287" s="1">
        <v>7918.21</v>
      </c>
      <c r="U287" s="1">
        <v>7889.59</v>
      </c>
      <c r="V287" s="1">
        <v>7889.59</v>
      </c>
      <c r="W287" s="1">
        <v>7875.29</v>
      </c>
      <c r="X287" s="1">
        <v>7875.29</v>
      </c>
      <c r="Y287" s="1">
        <f t="shared" si="65"/>
        <v>97318.65</v>
      </c>
      <c r="Z287" s="1">
        <f t="shared" si="66"/>
        <v>349</v>
      </c>
      <c r="AA287" s="1">
        <v>349</v>
      </c>
      <c r="AC287" s="1">
        <f t="shared" si="71"/>
        <v>9.9999999947613105E-3</v>
      </c>
    </row>
    <row r="288" spans="1:30" x14ac:dyDescent="0.3">
      <c r="A288" s="1" t="s">
        <v>589</v>
      </c>
      <c r="B288" s="1" t="s">
        <v>590</v>
      </c>
      <c r="C288" s="1" t="s">
        <v>591</v>
      </c>
      <c r="D288" s="1" t="s">
        <v>677</v>
      </c>
      <c r="E288" s="1" t="s">
        <v>678</v>
      </c>
      <c r="F288" s="1" t="s">
        <v>31</v>
      </c>
      <c r="L288" s="1" t="s">
        <v>685</v>
      </c>
      <c r="M288" s="1">
        <v>5055.46</v>
      </c>
      <c r="N288" s="1">
        <v>5048</v>
      </c>
      <c r="O288" s="1">
        <v>5052.41</v>
      </c>
      <c r="P288" s="1">
        <v>5052.41</v>
      </c>
      <c r="Q288" s="1">
        <v>5052.41</v>
      </c>
      <c r="R288" s="1">
        <v>5052.41</v>
      </c>
      <c r="S288" s="1">
        <v>5052.41</v>
      </c>
      <c r="T288" s="1">
        <v>-1016.5299999999997</v>
      </c>
      <c r="U288" s="1">
        <v>0</v>
      </c>
      <c r="V288" s="1">
        <v>0</v>
      </c>
      <c r="W288" s="1">
        <v>0</v>
      </c>
      <c r="X288" s="1">
        <v>0</v>
      </c>
      <c r="Y288" s="1">
        <f t="shared" si="65"/>
        <v>34298.550000000003</v>
      </c>
      <c r="Z288" s="1">
        <f t="shared" si="66"/>
        <v>123</v>
      </c>
      <c r="AA288" s="1">
        <v>123</v>
      </c>
      <c r="AC288" s="13">
        <f t="shared" si="71"/>
        <v>-50.429999999993015</v>
      </c>
    </row>
    <row r="289" spans="1:30" x14ac:dyDescent="0.3">
      <c r="A289" s="1" t="s">
        <v>589</v>
      </c>
      <c r="B289" s="1" t="s">
        <v>590</v>
      </c>
      <c r="C289" s="1" t="s">
        <v>591</v>
      </c>
      <c r="D289" s="1" t="s">
        <v>679</v>
      </c>
      <c r="E289" s="1" t="s">
        <v>680</v>
      </c>
      <c r="F289" s="1" t="s">
        <v>31</v>
      </c>
      <c r="L289" s="1" t="s">
        <v>685</v>
      </c>
      <c r="M289" s="1">
        <v>5515.05</v>
      </c>
      <c r="N289" s="1">
        <v>5507</v>
      </c>
      <c r="O289" s="1">
        <v>5511.72</v>
      </c>
      <c r="P289" s="1">
        <v>5511.72</v>
      </c>
      <c r="Q289" s="1">
        <v>5511.72</v>
      </c>
      <c r="R289" s="1">
        <v>5511.72</v>
      </c>
      <c r="S289" s="1">
        <v>5511.72</v>
      </c>
      <c r="T289" s="1">
        <v>3677.68</v>
      </c>
      <c r="U289" s="1">
        <v>3660.95</v>
      </c>
      <c r="V289" s="1">
        <v>3660.95</v>
      </c>
      <c r="W289" s="1">
        <v>3652.59</v>
      </c>
      <c r="X289" s="1">
        <v>3652.59</v>
      </c>
      <c r="Y289" s="1">
        <f t="shared" si="65"/>
        <v>56885.4</v>
      </c>
      <c r="Z289" s="1">
        <f t="shared" si="66"/>
        <v>204</v>
      </c>
      <c r="AA289" s="1">
        <v>204</v>
      </c>
      <c r="AC289" s="1">
        <f t="shared" si="71"/>
        <v>-9.9999999874853529E-3</v>
      </c>
    </row>
    <row r="290" spans="1:30" s="9" customFormat="1" ht="15.6" x14ac:dyDescent="0.3">
      <c r="A290" s="9" t="s">
        <v>39</v>
      </c>
      <c r="B290" s="9" t="s">
        <v>590</v>
      </c>
      <c r="C290" s="9" t="s">
        <v>591</v>
      </c>
      <c r="E290" s="9" t="s">
        <v>40</v>
      </c>
      <c r="G290" s="9" t="s">
        <v>589</v>
      </c>
      <c r="H290" s="10" t="str">
        <f>B290</f>
        <v>8001</v>
      </c>
      <c r="I290" s="9" t="s">
        <v>591</v>
      </c>
      <c r="L290" s="9" t="s">
        <v>685</v>
      </c>
      <c r="M290" s="9">
        <v>423728.27</v>
      </c>
      <c r="N290" s="9">
        <v>433178.64</v>
      </c>
      <c r="O290" s="9">
        <v>438732.84000000008</v>
      </c>
      <c r="P290" s="9">
        <v>438732.84000000008</v>
      </c>
      <c r="Q290" s="9">
        <v>438732.84000000008</v>
      </c>
      <c r="R290" s="9">
        <v>438732.84000000008</v>
      </c>
      <c r="S290" s="9">
        <v>438732.84000000008</v>
      </c>
      <c r="T290" s="9">
        <v>315790.81999999995</v>
      </c>
      <c r="U290" s="9">
        <v>384493.16000000021</v>
      </c>
      <c r="V290" s="9">
        <v>384493.16000000021</v>
      </c>
      <c r="W290" s="9">
        <v>383790.18999999994</v>
      </c>
      <c r="X290" s="9">
        <v>383790.18999999994</v>
      </c>
      <c r="Y290" s="9">
        <f t="shared" ref="Y290" si="72">SUM(M290:X290)</f>
        <v>4902928.6300000008</v>
      </c>
      <c r="Z290" s="11">
        <f>SUM(Z246:Z289)</f>
        <v>17582.25</v>
      </c>
      <c r="AA290" s="11">
        <f>SUM(AA246:AA289)</f>
        <v>17747</v>
      </c>
      <c r="AC290" s="9">
        <f t="shared" si="71"/>
        <v>0</v>
      </c>
      <c r="AD290" s="9" t="s">
        <v>42</v>
      </c>
    </row>
    <row r="292" spans="1:30" s="9" customFormat="1" ht="16.2" thickBot="1" x14ac:dyDescent="0.35">
      <c r="E292" s="9" t="s">
        <v>681</v>
      </c>
      <c r="H292" s="10"/>
      <c r="M292" s="15">
        <v>2388046.3700000006</v>
      </c>
      <c r="N292" s="15">
        <v>2375590.84</v>
      </c>
      <c r="O292" s="15">
        <v>2384386.37</v>
      </c>
      <c r="P292" s="15">
        <v>2384386.37</v>
      </c>
      <c r="Q292" s="15">
        <v>2384386.37</v>
      </c>
      <c r="R292" s="15">
        <v>2384386.37</v>
      </c>
      <c r="S292" s="15">
        <v>2384386.37</v>
      </c>
      <c r="T292" s="15">
        <v>2312678.89</v>
      </c>
      <c r="U292" s="15">
        <v>2404343.3499999996</v>
      </c>
      <c r="V292" s="15">
        <v>2404343.3499999996</v>
      </c>
      <c r="W292" s="15">
        <v>2400177.5299999993</v>
      </c>
      <c r="X292" s="15">
        <v>2400177.5299999993</v>
      </c>
      <c r="Y292" s="15">
        <f t="shared" ref="Y292" si="73">Y7+Y13+Y17+Y20+Y33+Y42+Y48+Y50+Y52+Y115+Y133+Y135+Y137+Y142+Y144+Y151+Y153+Y156+Y35+Y158+Y165+Y167+Y169+Y171+Y190+Y198+Y201+Y205+Y209+Y211+Y213+Y216+Y218+Y220+Y224+Y228+Y230+Y232+Y234+Y236+Y238+Y245+Y290+Y192</f>
        <v>28607289.709999997</v>
      </c>
      <c r="Z292" s="16">
        <f>Z7+Z13+Z17+Z20+Z33+Z35+Z42+Z48+Z50+Z52+Z115+Z133+Z135+Z137+Z142+Z144+Z151+Z153+Z156+Z158+Z165+Z167+Z169+Z171+Z190+Z192+Z198+Z201+Z205+Z209+Z211+Z213+Z216+Z218+Z220+Z224+Z228+Z230+Z232+Z234+Z236+Z238+Z245+Z290</f>
        <v>102589</v>
      </c>
      <c r="AA292" s="16">
        <f>AA7+AA13+AA17+AA20+AA33+AA35+AA42+AA48+AA50+AA52+AA115+AA133+AA135+AA137+AA142+AA144+AA151+AA153+AA156+AA158+AA165+AA167+AA169+AA171+AA190+AA192+AA198+AA201+AA205+AA209+AA211+AA213+AA216+AA218+AA220+AA224+AA228+AA230+AA232+AA234+AA236+AA238+AA245+AA290</f>
        <v>114082</v>
      </c>
      <c r="AC292" s="9">
        <f t="shared" si="71"/>
        <v>0</v>
      </c>
    </row>
    <row r="293" spans="1:30" ht="15" thickTop="1" x14ac:dyDescent="0.3">
      <c r="E293" s="17"/>
      <c r="F293" s="17"/>
      <c r="G293" s="17"/>
      <c r="H293" s="18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</row>
    <row r="294" spans="1:30" s="19" customFormat="1" ht="16.2" thickBot="1" x14ac:dyDescent="0.35">
      <c r="H294" s="20"/>
      <c r="X294" s="21" t="s">
        <v>682</v>
      </c>
      <c r="Y294" s="22">
        <v>28607917.100000001</v>
      </c>
      <c r="Z294" s="23">
        <f>ROUNDDOWN(Y294/Z292,2)</f>
        <v>278.85000000000002</v>
      </c>
    </row>
    <row r="295" spans="1:30" ht="16.2" thickTop="1" x14ac:dyDescent="0.3">
      <c r="X295" s="24" t="s">
        <v>683</v>
      </c>
      <c r="Y295" s="25">
        <f>Y294-Y292</f>
        <v>627.39000000432134</v>
      </c>
    </row>
  </sheetData>
  <autoFilter ref="A2:AA290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FY19-20 Distribution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Kirk</dc:creator>
  <cp:lastModifiedBy>Weber, Kirk</cp:lastModifiedBy>
  <dcterms:created xsi:type="dcterms:W3CDTF">2020-04-15T19:52:52Z</dcterms:created>
  <dcterms:modified xsi:type="dcterms:W3CDTF">2020-06-08T19:44:31Z</dcterms:modified>
</cp:coreProperties>
</file>